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s\Desktop\Data Analytics\Homework\data-assignment-week1\"/>
    </mc:Choice>
  </mc:AlternateContent>
  <xr:revisionPtr revIDLastSave="0" documentId="13_ncr:1_{9E18DE82-8B09-4106-A944-4006F6407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Parent Category Pivot Table" sheetId="2" r:id="rId2"/>
    <sheet name="Sub-Category Pivot Table" sheetId="3" r:id="rId3"/>
    <sheet name="Date Created Pivot Table" sheetId="6" r:id="rId4"/>
    <sheet name="Bonus" sheetId="10" r:id="rId5"/>
    <sheet name="Bonus Statistical Analysis" sheetId="11" r:id="rId6"/>
  </sheets>
  <definedNames>
    <definedName name="_xlnm._FilterDatabase" localSheetId="5" hidden="1">'Bonus Statistical Analysis'!$A$1:$D$566</definedName>
    <definedName name="_xlnm._FilterDatabase" localSheetId="0" hidden="1">Crowdfunding!$A$1:$T$1001</definedName>
    <definedName name="_xlchart.v1.0" hidden="1">'Bonus Statistical Analysis'!$B$1</definedName>
    <definedName name="_xlchart.v1.1" hidden="1">'Bonus Statistical Analysis'!$B$2:$B$566</definedName>
    <definedName name="_xlchart.v1.2" hidden="1">'Bonus Statistical Analysis'!$D$1</definedName>
    <definedName name="_xlchart.v1.3" hidden="1">'Bonus Statistical Analysis'!$D$2:$D$566</definedName>
    <definedName name="successful">'Bonus Statistical Analysis'!$B$2:$B$566</definedName>
    <definedName name="unsuccessful">'Bonus Statistical Analysis'!$D$2:$D$365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J3" i="11"/>
  <c r="A2" i="11" a="1"/>
  <c r="A2" i="11" s="1"/>
  <c r="C2" i="11" a="1"/>
  <c r="C2" i="11" s="1"/>
  <c r="J15" i="11" l="1"/>
  <c r="G15" i="11"/>
  <c r="J11" i="11"/>
  <c r="J10" i="11"/>
  <c r="G11" i="11"/>
  <c r="G10" i="11"/>
  <c r="G12" i="11" l="1"/>
  <c r="G13" i="11" s="1"/>
  <c r="J12" i="11"/>
  <c r="J14" i="11" s="1"/>
  <c r="G14" i="11" l="1"/>
  <c r="J13" i="11"/>
  <c r="J7" i="11"/>
  <c r="G7" i="11"/>
  <c r="J8" i="11"/>
  <c r="G8" i="11"/>
  <c r="J6" i="11"/>
  <c r="G6" i="11"/>
  <c r="J5" i="11"/>
  <c r="G5" i="11"/>
  <c r="J4" i="11"/>
  <c r="G4" i="11"/>
  <c r="F2" i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B13" i="10"/>
  <c r="C12" i="10"/>
  <c r="C11" i="10"/>
  <c r="C10" i="10"/>
  <c r="C9" i="10"/>
  <c r="C8" i="10"/>
  <c r="C7" i="10"/>
  <c r="C6" i="10"/>
  <c r="C5" i="10"/>
  <c r="C4" i="10"/>
  <c r="C3" i="10"/>
  <c r="C2" i="10"/>
  <c r="B9" i="10"/>
  <c r="B12" i="10"/>
  <c r="B11" i="10"/>
  <c r="B10" i="10"/>
  <c r="B8" i="10"/>
  <c r="B7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1001" i="1"/>
  <c r="O993" i="1"/>
  <c r="O994" i="1"/>
  <c r="O995" i="1"/>
  <c r="O996" i="1"/>
  <c r="O997" i="1"/>
  <c r="O998" i="1"/>
  <c r="O999" i="1"/>
  <c r="O100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1001" i="1"/>
  <c r="N993" i="1"/>
  <c r="N994" i="1"/>
  <c r="N995" i="1"/>
  <c r="N996" i="1"/>
  <c r="N997" i="1"/>
  <c r="N998" i="1"/>
  <c r="N999" i="1"/>
  <c r="N1000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1001" i="1"/>
  <c r="T993" i="1"/>
  <c r="T994" i="1"/>
  <c r="T995" i="1"/>
  <c r="T996" i="1"/>
  <c r="T997" i="1"/>
  <c r="T998" i="1"/>
  <c r="T999" i="1"/>
  <c r="T1000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1001" i="1"/>
  <c r="S993" i="1"/>
  <c r="S994" i="1"/>
  <c r="S995" i="1"/>
  <c r="S996" i="1"/>
  <c r="S997" i="1"/>
  <c r="S998" i="1"/>
  <c r="S999" i="1"/>
  <c r="S1000" i="1"/>
  <c r="S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1001" i="1"/>
  <c r="F993" i="1"/>
  <c r="F994" i="1"/>
  <c r="F995" i="1"/>
  <c r="F996" i="1"/>
  <c r="F997" i="1"/>
  <c r="F998" i="1"/>
  <c r="F999" i="1"/>
  <c r="F10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1001" i="1"/>
  <c r="G993" i="1"/>
  <c r="G994" i="1"/>
  <c r="G995" i="1"/>
  <c r="G996" i="1"/>
  <c r="G997" i="1"/>
  <c r="G998" i="1"/>
  <c r="G999" i="1"/>
  <c r="G1000" i="1"/>
  <c r="G2" i="1"/>
  <c r="G9" i="11" l="1"/>
  <c r="J9" i="11"/>
  <c r="E13" i="10"/>
  <c r="G13" i="10" s="1"/>
  <c r="E2" i="10"/>
  <c r="H2" i="10" s="1"/>
  <c r="E12" i="10"/>
  <c r="G12" i="10" s="1"/>
  <c r="E11" i="10"/>
  <c r="G11" i="10" s="1"/>
  <c r="E10" i="10"/>
  <c r="G10" i="10" s="1"/>
  <c r="E9" i="10"/>
  <c r="G9" i="10" s="1"/>
  <c r="E8" i="10"/>
  <c r="H8" i="10" s="1"/>
  <c r="E7" i="10"/>
  <c r="G7" i="10" s="1"/>
  <c r="E6" i="10"/>
  <c r="G6" i="10" s="1"/>
  <c r="E5" i="10"/>
  <c r="F5" i="10" s="1"/>
  <c r="E4" i="10"/>
  <c r="G4" i="10" s="1"/>
  <c r="E3" i="10"/>
  <c r="F3" i="10" s="1"/>
  <c r="F13" i="10" l="1"/>
  <c r="F9" i="10"/>
  <c r="H10" i="10"/>
  <c r="F10" i="10"/>
  <c r="H13" i="10"/>
  <c r="F12" i="10"/>
  <c r="H9" i="10"/>
  <c r="G8" i="10"/>
  <c r="F7" i="10"/>
  <c r="H4" i="10"/>
  <c r="H6" i="10"/>
  <c r="F6" i="10"/>
  <c r="G5" i="10"/>
  <c r="H5" i="10"/>
  <c r="F2" i="10"/>
  <c r="G2" i="10"/>
  <c r="F4" i="10"/>
  <c r="H3" i="10"/>
  <c r="F11" i="10"/>
  <c r="G3" i="10"/>
  <c r="H12" i="10"/>
  <c r="H11" i="10"/>
  <c r="F8" i="10"/>
  <c r="H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<sst xmlns="http://schemas.openxmlformats.org/spreadsheetml/2006/main" count="6154" uniqueCount="2124">
  <si>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</si>
  <si>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</si>
  <si>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</si>
  <si>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</si>
  <si>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</si>
  <si>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</si>
  <si>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</si>
  <si>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</si>
  <si>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</si>
  <si>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</si>
  <si>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</si>
  <si>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</si>
  <si>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</si>
  <si>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</si>
  <si>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</si>
  <si>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</si>
  <si>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</si>
  <si>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</si>
  <si>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</si>
  <si>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</si>
  <si>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</si>
  <si>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</si>
  <si>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</si>
  <si>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</si>
  <si>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</si>
  <si>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</si>
  <si>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</si>
  <si>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</si>
  <si>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</si>
  <si>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</si>
  <si>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</si>
  <si>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</si>
  <si>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</si>
  <si>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</si>
  <si>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</si>
  <si>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</si>
  <si>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</si>
  <si>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</si>
  <si>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</si>
  <si>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</si>
  <si>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</si>
  <si>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</si>
  <si>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</si>
  <si>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</si>
  <si>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</si>
  <si>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</si>
  <si>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</si>
  <si>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</si>
  <si>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</si>
  <si>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</si>
  <si>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</si>
  <si>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</si>
  <si>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</si>
  <si>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</si>
  <si>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</si>
  <si>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</si>
  <si>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</si>
  <si>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</si>
  <si>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</si>
  <si>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</si>
  <si>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</si>
  <si>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</si>
  <si>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</si>
  <si>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</si>
  <si>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</si>
  <si>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</si>
  <si>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</si>
  <si>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</si>
  <si>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</si>
  <si>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</si>
  <si>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</si>
  <si>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</si>
  <si>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</si>
  <si>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</si>
  <si>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</si>
  <si>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</si>
  <si>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</si>
  <si>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</si>
  <si>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</si>
  <si>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</si>
  <si>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</si>
  <si>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</si>
  <si>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</si>
  <si>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</si>
  <si>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</si>
  <si>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</si>
  <si>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</si>
  <si>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</si>
  <si>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</si>
  <si>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</si>
  <si>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</si>
  <si>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</si>
  <si>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</si>
  <si>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</si>
  <si>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</si>
  <si>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</si>
  <si>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</si>
  <si>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</si>
  <si>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</si>
  <si>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</si>
  <si>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</si>
  <si>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</si>
  <si>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</si>
  <si>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</si>
  <si>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</si>
  <si>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</si>
  <si>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</si>
  <si>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</si>
  <si>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</si>
  <si>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</si>
  <si>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</si>
  <si>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</si>
  <si>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</si>
  <si>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</si>
  <si>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</si>
  <si>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</si>
  <si>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</si>
  <si>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</si>
  <si>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</si>
  <si>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</si>
  <si>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</si>
  <si>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</si>
  <si>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</si>
  <si>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</si>
  <si>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</si>
  <si>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</si>
  <si>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</si>
  <si>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</si>
  <si>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</si>
  <si>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</si>
  <si>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</si>
  <si>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</si>
  <si>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</si>
  <si>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</si>
  <si>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</si>
  <si>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</si>
  <si>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</si>
  <si>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</si>
  <si>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</si>
  <si>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</si>
  <si>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</si>
  <si>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</si>
  <si>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</si>
  <si>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</si>
  <si>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</si>
  <si>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</si>
  <si>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</si>
  <si>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</si>
  <si>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</si>
  <si>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</si>
  <si>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</si>
  <si>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</si>
  <si>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</si>
  <si>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</si>
  <si>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</si>
  <si>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</si>
  <si>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</si>
  <si>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</si>
  <si>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</si>
  <si>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</si>
  <si>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</si>
  <si>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</si>
  <si>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</si>
  <si>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</si>
  <si>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</si>
  <si>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</si>
  <si>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</si>
  <si>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</si>
  <si>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</si>
  <si>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</si>
  <si>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</si>
  <si>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</si>
  <si>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</si>
  <si>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</si>
  <si>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</si>
  <si>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</si>
  <si>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</si>
  <si>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</si>
  <si>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</si>
  <si>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</si>
  <si>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</si>
  <si>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</si>
  <si>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</si>
  <si>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</si>
  <si>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</si>
  <si>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</si>
  <si>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</si>
  <si>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</si>
  <si>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</si>
  <si>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</si>
  <si>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</si>
  <si>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</si>
  <si>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</si>
  <si>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</si>
  <si>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</si>
  <si>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</si>
  <si>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</si>
  <si>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</si>
  <si>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</si>
  <si>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</si>
  <si>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</si>
  <si>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</si>
  <si>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</si>
  <si>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</si>
  <si>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</si>
  <si>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</si>
  <si>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</si>
  <si>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</si>
  <si>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</si>
  <si>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</si>
  <si>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</si>
  <si>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</si>
  <si>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</si>
  <si>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</si>
  <si>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</si>
  <si>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</si>
  <si>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</si>
  <si>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</si>
  <si>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</si>
  <si>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</si>
  <si>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</si>
  <si>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</si>
  <si>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</si>
  <si>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</si>
  <si>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</si>
  <si>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</si>
  <si>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</si>
  <si>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</si>
  <si>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</si>
  <si>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</si>
  <si>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</si>
  <si>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</si>
  <si>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</si>
  <si>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</si>
  <si>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</si>
  <si>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</si>
  <si>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</si>
  <si>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</si>
  <si>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</si>
  <si>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</si>
  <si>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</si>
  <si>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</si>
  <si>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</si>
  <si>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</si>
  <si>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</si>
  <si>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</si>
  <si>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</si>
  <si>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</si>
  <si>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</si>
  <si>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</si>
  <si>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</si>
  <si>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</si>
  <si>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</si>
  <si>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</si>
  <si>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</si>
  <si>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</si>
  <si>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</si>
  <si>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</si>
  <si>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</si>
  <si>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</si>
  <si>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</si>
  <si>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</si>
  <si>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</si>
  <si>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</si>
  <si>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</si>
  <si>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</si>
  <si>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</si>
  <si>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</si>
  <si>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</si>
  <si>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</si>
  <si>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</si>
  <si>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</si>
  <si>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</si>
  <si>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</si>
  <si>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</si>
  <si>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</si>
  <si>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</si>
  <si>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</si>
  <si>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</si>
  <si>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</si>
  <si>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</si>
  <si>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</si>
  <si>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</si>
  <si>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</si>
  <si>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</si>
  <si>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</si>
  <si>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</si>
  <si>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</si>
  <si>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</si>
  <si>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</si>
  <si>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</si>
  <si>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</si>
  <si>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</si>
  <si>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</si>
  <si>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</si>
  <si>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</si>
  <si>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</si>
  <si>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</si>
  <si>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</si>
  <si>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</si>
  <si>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</si>
  <si>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</si>
  <si>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</si>
  <si>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</si>
  <si>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</si>
  <si>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</si>
  <si>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</si>
  <si>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</si>
  <si>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</si>
  <si>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</si>
  <si>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</si>
  <si>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</si>
  <si>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</si>
  <si>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</si>
  <si>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</si>
  <si>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</si>
  <si>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</si>
  <si>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</si>
  <si>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</si>
  <si>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</si>
  <si>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</si>
  <si>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</si>
  <si>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</si>
  <si>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</si>
  <si>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</si>
  <si>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</si>
  <si>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</si>
  <si>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</si>
  <si>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</si>
  <si>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</si>
  <si>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</si>
  <si>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</si>
  <si>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</si>
  <si>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</si>
  <si>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</si>
  <si>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</si>
  <si>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</si>
  <si>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</si>
  <si>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</si>
  <si>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</si>
  <si>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</si>
  <si>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</si>
  <si>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</si>
  <si>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</si>
  <si>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</si>
  <si>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</si>
  <si>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</si>
  <si>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</si>
  <si>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</si>
  <si>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</si>
  <si>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</si>
  <si>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</si>
  <si>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</si>
  <si>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</si>
  <si>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</si>
  <si>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</si>
  <si>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</si>
  <si>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</si>
  <si>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</si>
  <si>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</si>
  <si>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</si>
  <si>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</si>
  <si>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</si>
  <si>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</si>
  <si>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</si>
  <si>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</si>
  <si>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</si>
  <si>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</si>
  <si>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</si>
  <si>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</si>
  <si>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</si>
  <si>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</si>
  <si>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</si>
  <si>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</si>
  <si>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</si>
  <si>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</si>
  <si>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</si>
  <si>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</si>
  <si>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</si>
  <si>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</si>
  <si>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</si>
  <si>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</si>
  <si>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</si>
  <si>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</si>
  <si>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</si>
  <si>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</si>
  <si>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</si>
  <si>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</si>
  <si>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</si>
  <si>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</si>
  <si>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</si>
  <si>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</si>
  <si>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</si>
  <si>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</si>
  <si>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</si>
  <si>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</si>
  <si>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</si>
  <si>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</si>
  <si>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</si>
  <si>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</si>
  <si>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</si>
  <si>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</si>
  <si>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</si>
  <si>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</si>
  <si>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</si>
  <si>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</si>
  <si>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</si>
  <si>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</si>
  <si>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</si>
  <si>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</si>
  <si>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</si>
  <si>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</si>
  <si>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</si>
  <si>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</si>
  <si>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</si>
  <si>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</si>
  <si>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</si>
  <si>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</si>
  <si>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</si>
  <si>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</si>
  <si>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</si>
  <si>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</si>
  <si>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</si>
  <si>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</si>
  <si>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</si>
  <si>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</si>
  <si>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</si>
  <si>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</si>
  <si>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</si>
  <si>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</si>
  <si>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</si>
  <si>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</si>
  <si>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</si>
  <si>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</si>
  <si>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</si>
  <si>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</si>
  <si>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</si>
  <si>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</si>
  <si>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</si>
  <si>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</si>
  <si>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</si>
  <si>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</si>
  <si>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</si>
  <si>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</si>
  <si>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</si>
  <si>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</si>
  <si>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</si>
  <si>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</si>
  <si>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</si>
  <si>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</si>
  <si>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</si>
  <si>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</si>
  <si>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</si>
  <si>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</si>
  <si>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</si>
  <si>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</si>
  <si>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</si>
  <si>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</si>
  <si>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</si>
  <si>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</si>
  <si>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</si>
  <si>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</si>
  <si>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</si>
  <si>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</si>
  <si>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</si>
  <si>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</si>
  <si>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</si>
  <si>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</si>
  <si>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</si>
  <si>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</si>
  <si>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</si>
  <si>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</si>
  <si>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</si>
  <si>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</si>
  <si>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</si>
  <si>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</si>
  <si>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</si>
  <si>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</si>
  <si>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</si>
  <si>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</si>
  <si>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</si>
  <si>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</si>
  <si>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</si>
  <si>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</si>
  <si>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</si>
  <si>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</si>
  <si>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</si>
  <si>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</si>
  <si>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</si>
  <si>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</si>
  <si>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</si>
  <si>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</si>
  <si>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</si>
  <si>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</si>
  <si>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</si>
  <si>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</si>
  <si>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</si>
  <si>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</si>
  <si>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</si>
  <si>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</si>
  <si>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</si>
  <si>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</si>
  <si>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</si>
  <si>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</si>
  <si>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</si>
  <si>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</si>
  <si>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</si>
  <si>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</si>
  <si>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</si>
  <si>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</si>
  <si>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</si>
  <si>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</si>
  <si>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</si>
  <si>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</si>
  <si>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</si>
  <si>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</si>
  <si>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</si>
  <si>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</si>
  <si>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</si>
  <si>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</si>
  <si>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</si>
  <si>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</si>
  <si>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</si>
  <si>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</si>
  <si>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</si>
  <si>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</si>
  <si>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</si>
  <si>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</si>
  <si>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</si>
  <si>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</si>
  <si>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</si>
  <si>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</si>
  <si>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</si>
  <si>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</si>
  <si>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</si>
  <si>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</si>
  <si>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</si>
  <si>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</si>
  <si>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</si>
  <si>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</si>
  <si>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</si>
  <si>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</si>
  <si>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</si>
  <si>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</si>
  <si>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</si>
  <si>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</si>
  <si>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</si>
  <si>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</si>
  <si>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</si>
  <si>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</si>
  <si>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</si>
  <si>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</si>
  <si>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</si>
  <si>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</si>
  <si>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</si>
  <si>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</si>
  <si>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</si>
  <si>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</si>
  <si>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</si>
  <si>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</si>
  <si>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</si>
  <si>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</si>
  <si>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</si>
  <si>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</si>
  <si>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</si>
  <si>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</si>
  <si>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</si>
  <si>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</si>
  <si>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</si>
  <si>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</si>
  <si>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</si>
  <si>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</si>
  <si>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</si>
  <si>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</si>
  <si>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</si>
  <si>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</si>
  <si>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</si>
  <si>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</si>
  <si>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</si>
  <si>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</si>
  <si>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</si>
  <si>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</si>
  <si>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</si>
  <si>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</si>
  <si>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</si>
  <si>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</si>
  <si>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</si>
  <si>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</si>
  <si>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</si>
  <si>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</si>
  <si>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</si>
  <si>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</si>
  <si>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</si>
  <si>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</si>
  <si>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</si>
  <si>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</si>
  <si>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</si>
  <si>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</si>
  <si>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</si>
  <si>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</si>
  <si>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</si>
  <si>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</si>
  <si>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</si>
  <si>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</si>
  <si>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</si>
  <si>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</si>
  <si>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</si>
  <si>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</si>
  <si>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</si>
  <si>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</si>
  <si>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</si>
  <si>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</si>
  <si>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</si>
  <si>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</si>
  <si>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</si>
  <si>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</si>
  <si>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</si>
  <si>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</si>
  <si>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</si>
  <si>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</si>
  <si>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</si>
  <si>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</si>
  <si>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</si>
  <si>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</si>
  <si>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</si>
  <si>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</si>
  <si>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</si>
  <si>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</si>
  <si>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</si>
  <si>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</si>
  <si>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</si>
  <si>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</si>
  <si>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</si>
  <si>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</si>
  <si>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</si>
  <si>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</si>
  <si>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</si>
  <si>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</si>
  <si>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</si>
  <si>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</si>
  <si>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</si>
  <si>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</si>
  <si>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</si>
  <si>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</si>
  <si>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</si>
  <si>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</si>
  <si>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</si>
  <si>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</si>
  <si>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</si>
  <si>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</si>
  <si>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</si>
  <si>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</si>
  <si>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</si>
  <si>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</si>
  <si>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</si>
  <si>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</si>
  <si>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</si>
  <si>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</si>
  <si>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</si>
  <si>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</si>
  <si>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</si>
  <si>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</si>
  <si>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</si>
  <si>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</si>
  <si>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</si>
  <si>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</si>
  <si>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</si>
  <si>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</si>
  <si>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</si>
  <si>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</si>
  <si>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</si>
  <si>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</si>
  <si>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</si>
  <si>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</si>
  <si>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</si>
  <si>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</si>
  <si>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</si>
  <si>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</si>
  <si>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</si>
  <si>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</si>
  <si>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</si>
  <si>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</si>
  <si>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</si>
  <si>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</si>
  <si>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</si>
  <si>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</si>
  <si>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</si>
  <si>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</si>
  <si>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</si>
  <si>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</si>
  <si>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</si>
  <si>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</si>
  <si>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</si>
  <si>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</si>
  <si>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</si>
  <si>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</si>
  <si>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</si>
  <si>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</si>
  <si>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</si>
  <si>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</si>
  <si>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</si>
  <si>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</si>
  <si>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</si>
  <si>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</si>
  <si>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</si>
  <si>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</si>
  <si>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</si>
  <si>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</si>
  <si>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</si>
  <si>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</si>
  <si>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</si>
  <si>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</si>
  <si>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</si>
  <si>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</si>
  <si>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</si>
  <si>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</si>
  <si>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</si>
  <si>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</si>
  <si>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</si>
  <si>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</si>
  <si>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</si>
  <si>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</si>
  <si>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</si>
  <si>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</si>
  <si>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</si>
  <si>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</si>
  <si>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</si>
  <si>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</si>
  <si>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</si>
  <si>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</si>
  <si>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</si>
  <si>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</si>
  <si>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</si>
  <si>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</si>
  <si>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</si>
  <si>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</si>
  <si>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</si>
  <si>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</si>
  <si>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</si>
  <si>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</si>
  <si>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</si>
  <si>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</si>
  <si>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</si>
  <si>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</si>
  <si>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</si>
  <si>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</si>
  <si>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</si>
  <si>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</si>
  <si>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</si>
  <si>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</si>
  <si>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</si>
  <si>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</si>
  <si>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</si>
  <si>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</si>
  <si>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</si>
  <si>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</si>
  <si>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</si>
  <si>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</si>
  <si>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</si>
  <si>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</si>
  <si>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</si>
  <si>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</si>
  <si>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</si>
  <si>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</si>
  <si>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</si>
  <si>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</si>
  <si>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</si>
  <si>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</si>
  <si>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</si>
  <si>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</si>
  <si>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</si>
  <si>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</si>
  <si>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</si>
  <si>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</si>
  <si>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</si>
  <si>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</si>
  <si>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</si>
  <si>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</si>
  <si>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</si>
  <si>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</si>
  <si>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</si>
  <si>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</si>
  <si>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</si>
  <si>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</si>
  <si>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</si>
  <si>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</si>
  <si>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</si>
  <si>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</si>
  <si>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</si>
  <si>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</si>
  <si>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</si>
  <si>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</si>
  <si>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</si>
  <si>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</si>
  <si>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</si>
  <si>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</si>
  <si>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</si>
  <si>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</si>
  <si>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</si>
  <si>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</si>
  <si>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</si>
  <si>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</si>
  <si>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</si>
  <si>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</si>
  <si>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</si>
  <si>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</si>
  <si>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</si>
  <si>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</si>
  <si>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</si>
  <si>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</si>
  <si>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</si>
  <si>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</si>
  <si>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</si>
  <si>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</si>
  <si>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</si>
  <si>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</si>
  <si>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</si>
  <si>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</si>
  <si>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</si>
  <si>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</si>
  <si>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</si>
  <si>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</si>
  <si>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</si>
  <si>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</si>
  <si>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</si>
  <si>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</si>
  <si>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</si>
  <si>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</si>
  <si>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</si>
  <si>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</si>
  <si>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</si>
  <si>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</si>
  <si>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</si>
  <si>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</si>
  <si>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</si>
  <si>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</si>
  <si>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</si>
  <si>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</si>
  <si>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</si>
  <si>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</si>
  <si>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</si>
  <si>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</si>
  <si>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</si>
  <si>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</si>
  <si>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</si>
  <si>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</si>
  <si>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</si>
  <si>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</si>
  <si>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</si>
  <si>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</si>
  <si>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</si>
  <si>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</si>
  <si>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</si>
  <si>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</si>
  <si>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</si>
  <si>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</si>
  <si>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</si>
  <si>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</si>
  <si>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</si>
  <si>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</si>
  <si>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</si>
  <si>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</si>
  <si>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</si>
  <si>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</si>
  <si>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</si>
  <si>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</si>
  <si>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</si>
  <si>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</si>
  <si>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</si>
  <si>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</si>
  <si>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</si>
  <si>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</si>
  <si>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</si>
  <si>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</si>
  <si>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</si>
  <si>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</si>
  <si>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</si>
  <si>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</si>
  <si>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</si>
  <si>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</si>
  <si>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</si>
  <si>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</si>
  <si>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</si>
  <si>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</si>
  <si>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</si>
  <si>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</si>
  <si>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</si>
  <si>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</si>
  <si>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</si>
  <si>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</si>
  <si>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</si>
  <si>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</si>
  <si>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</si>
  <si>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</si>
  <si>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</si>
  <si>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</si>
  <si>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</si>
  <si>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</si>
  <si>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</si>
  <si>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</si>
  <si>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</si>
  <si>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</si>
  <si>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</si>
  <si>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</si>
  <si>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</si>
  <si>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</si>
  <si>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</si>
  <si>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</si>
  <si>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</si>
  <si>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</si>
  <si>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</si>
  <si>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</si>
  <si>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</si>
  <si>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</si>
  <si>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</si>
  <si>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</si>
  <si>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</si>
  <si>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</si>
  <si>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</si>
  <si>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</si>
  <si>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</si>
  <si>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</si>
  <si>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</si>
  <si>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</si>
  <si>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</si>
  <si>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</si>
  <si>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</si>
  <si>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</si>
  <si>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</si>
  <si>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</si>
  <si>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</si>
  <si>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</si>
  <si>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</si>
  <si>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</si>
  <si>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</si>
  <si>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</si>
  <si>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</si>
  <si>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</si>
  <si>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</si>
  <si>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</si>
  <si>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</si>
  <si>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</si>
  <si>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</si>
  <si>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</si>
  <si>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</si>
  <si>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</si>
  <si>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</si>
  <si>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</si>
  <si>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</si>
  <si>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</si>
  <si>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</si>
  <si>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</si>
  <si>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</si>
  <si>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</si>
  <si>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</si>
  <si>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</si>
  <si>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</si>
  <si>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</si>
  <si>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</si>
  <si>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</si>
  <si>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</si>
  <si>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</si>
  <si>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</si>
  <si>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</si>
  <si>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</si>
  <si>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</si>
  <si>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</si>
  <si>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</si>
  <si>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</si>
  <si>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</si>
  <si>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</si>
  <si>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</si>
  <si>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</si>
  <si>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</si>
  <si>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</si>
  <si>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</si>
  <si>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</si>
  <si>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</si>
  <si>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</si>
  <si>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</si>
  <si>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</si>
  <si>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</si>
  <si>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</si>
  <si>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</si>
  <si>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</si>
  <si>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</si>
  <si>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</si>
  <si>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</si>
  <si>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</si>
  <si>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</si>
  <si>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</si>
  <si>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</si>
  <si>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</si>
  <si>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</si>
  <si>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</si>
  <si>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</si>
  <si>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</si>
  <si>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</si>
  <si>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</si>
  <si>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</si>
  <si>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</si>
  <si>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</si>
  <si>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</si>
  <si>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</si>
  <si>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</si>
  <si>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</si>
  <si>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</si>
  <si>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</si>
  <si>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</si>
  <si>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</si>
  <si>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</si>
  <si>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</si>
  <si>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</si>
  <si>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</si>
  <si>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</si>
  <si>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</si>
  <si>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</si>
  <si>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</si>
  <si>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</si>
  <si>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</si>
  <si>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</si>
  <si>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</si>
  <si>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</si>
  <si>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</si>
  <si>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</si>
  <si>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</si>
  <si>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</si>
  <si>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</si>
  <si>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</si>
  <si>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</si>
  <si>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</si>
  <si>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</si>
  <si>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</si>
  <si>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</si>
  <si>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</si>
  <si>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</si>
  <si>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</si>
  <si>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</si>
  <si>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</si>
  <si>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</si>
  <si>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</si>
  <si>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</si>
  <si>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</si>
  <si>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</si>
  <si>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</si>
  <si>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</si>
  <si>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</si>
  <si>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</si>
  <si>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</si>
  <si>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</si>
  <si>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</si>
  <si>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</si>
  <si>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</si>
  <si>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</si>
  <si>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</si>
  <si>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</si>
  <si>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</si>
  <si>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</si>
  <si>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</si>
  <si>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</si>
  <si>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</si>
  <si>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</si>
  <si>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</si>
  <si>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</si>
  <si>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</si>
  <si>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</si>
  <si>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</si>
  <si>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</si>
  <si>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</si>
  <si>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</si>
  <si>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</si>
  <si>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</si>
  <si>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</si>
  <si>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</si>
  <si>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</si>
  <si>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</si>
  <si>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</si>
  <si>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</si>
  <si>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</si>
  <si>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</si>
  <si>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</si>
  <si>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</si>
  <si>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</si>
  <si>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</si>
  <si>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</si>
  <si>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</si>
  <si>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</si>
  <si>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</si>
  <si>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</si>
  <si>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</si>
  <si>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</si>
  <si>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</si>
  <si>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</si>
  <si>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</si>
  <si>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</si>
  <si>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</si>
  <si>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</si>
  <si>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</si>
  <si>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</si>
  <si>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</si>
  <si>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</si>
  <si>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</si>
  <si>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</si>
  <si>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</si>
  <si>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</si>
  <si>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</si>
  <si>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</si>
  <si>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</si>
  <si>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</si>
  <si>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</si>
  <si>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</si>
  <si>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</si>
  <si>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</si>
  <si>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</si>
  <si>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</si>
  <si>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</si>
  <si>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</si>
  <si>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</si>
  <si>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</si>
  <si>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</si>
  <si>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</si>
  <si>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</si>
  <si>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</si>
  <si>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</si>
  <si>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</si>
  <si>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</si>
  <si>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</si>
  <si>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</si>
  <si>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</si>
  <si>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</si>
  <si>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</si>
  <si>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</si>
  <si>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</si>
  <si>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</si>
  <si>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</si>
  <si>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</si>
  <si>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</si>
  <si>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</si>
  <si>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</si>
  <si>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</si>
  <si>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</si>
  <si>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</si>
  <si>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</si>
  <si>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</si>
  <si>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</si>
  <si>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</si>
  <si>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</si>
  <si>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</si>
  <si>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</si>
  <si>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</si>
  <si>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</si>
  <si>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</si>
  <si>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</si>
  <si>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</si>
  <si>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</si>
  <si>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</si>
  <si>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</si>
  <si>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</si>
  <si>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</si>
  <si>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</si>
  <si>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</si>
  <si>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</si>
  <si>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</si>
  <si>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</si>
  <si>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</si>
  <si>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</si>
  <si>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</si>
  <si>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</si>
  <si>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</si>
  <si>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</si>
  <si>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</si>
  <si>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</si>
  <si>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</si>
  <si>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</si>
  <si>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</si>
  <si>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</si>
  <si>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</si>
  <si>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</si>
  <si>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</si>
  <si>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</si>
  <si>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</si>
  <si>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</si>
  <si>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</si>
  <si>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</si>
  <si>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</si>
  <si>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</si>
  <si>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</si>
  <si>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</si>
  <si>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</si>
  <si>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</si>
  <si>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</si>
  <si>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</si>
  <si>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</si>
  <si>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</si>
  <si>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</si>
  <si>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</si>
  <si>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</si>
  <si>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</si>
  <si>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</si>
  <si>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</si>
  <si>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</si>
  <si>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</si>
  <si>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</si>
  <si>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</si>
  <si>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</si>
  <si>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</si>
  <si>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</si>
  <si>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</si>
  <si>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</si>
  <si>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</si>
  <si>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</si>
  <si>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</si>
  <si>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</si>
  <si>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</si>
  <si>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</si>
  <si>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</si>
  <si>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</si>
  <si>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</si>
  <si>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</si>
  <si>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</si>
  <si>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</si>
  <si>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</si>
  <si>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</si>
  <si>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</si>
  <si>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</si>
  <si>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</si>
  <si>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</si>
  <si>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</si>
  <si>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</si>
  <si>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</si>
  <si>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</si>
  <si>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</si>
  <si>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</si>
  <si>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</si>
  <si>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</si>
  <si>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</si>
  <si>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</si>
  <si>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</si>
  <si>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</si>
  <si>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</si>
  <si>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</si>
  <si>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</si>
  <si>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</si>
  <si>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</si>
  <si>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</si>
  <si>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</si>
  <si>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</si>
  <si>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</si>
  <si>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</si>
  <si>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</si>
  <si>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</si>
  <si>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</si>
  <si>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</si>
  <si>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</si>
  <si>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</si>
  <si>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</si>
  <si>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</si>
  <si>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</si>
  <si>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</si>
  <si>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</si>
  <si>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</si>
  <si>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</si>
  <si>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</si>
  <si>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</si>
  <si>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</si>
  <si>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</si>
  <si>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</si>
  <si>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</si>
  <si>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</si>
  <si>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</si>
  <si>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</si>
  <si>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</si>
  <si>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</si>
  <si>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</si>
  <si>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</si>
  <si>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</si>
  <si>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</si>
  <si>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</si>
  <si>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</si>
  <si>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</si>
  <si>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</si>
  <si>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</si>
  <si>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</si>
  <si>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</si>
  <si>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</si>
  <si>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</si>
  <si>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</si>
  <si>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</si>
  <si>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</si>
  <si>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</si>
  <si>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</si>
  <si>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</si>
  <si>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</si>
  <si>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</si>
  <si>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</si>
  <si>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</si>
  <si>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</si>
  <si>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</si>
  <si>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</si>
  <si>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</si>
  <si>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</si>
  <si>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</si>
  <si>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</si>
  <si>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</si>
  <si>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</si>
  <si>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</si>
  <si>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</si>
  <si>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</si>
  <si>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</si>
  <si>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</si>
  <si>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</si>
  <si>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</si>
  <si>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</si>
  <si>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</si>
  <si>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</si>
  <si>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</si>
  <si>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</si>
  <si>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</si>
  <si>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</si>
  <si>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</si>
  <si>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</si>
  <si>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</si>
  <si>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</si>
  <si>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</si>
  <si>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</si>
  <si>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</si>
  <si>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</si>
  <si>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</si>
  <si>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</si>
  <si>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</si>
  <si>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</si>
  <si>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</si>
  <si>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</si>
  <si>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</si>
  <si>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</si>
  <si>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</si>
  <si>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</si>
  <si>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</si>
  <si>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</si>
  <si>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</si>
  <si>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</si>
  <si>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</si>
  <si>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</si>
  <si>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</si>
  <si>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</si>
  <si>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</si>
  <si>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</si>
  <si>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</si>
  <si>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</si>
  <si>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</si>
  <si>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</si>
  <si>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</si>
  <si>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</si>
  <si>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</si>
  <si>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</si>
  <si>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</si>
  <si>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</si>
  <si>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</si>
  <si>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</si>
  <si>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</si>
  <si>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</si>
  <si>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</si>
  <si>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</si>
  <si>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</si>
  <si>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</si>
  <si>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</si>
  <si>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</si>
  <si>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</si>
  <si>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</si>
  <si>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</si>
  <si>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</si>
  <si>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</si>
  <si>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</si>
  <si>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</si>
  <si>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</si>
  <si>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</si>
  <si>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</si>
  <si>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</si>
  <si>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</si>
  <si>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</si>
  <si>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</si>
  <si>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</si>
  <si>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</si>
  <si>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</si>
  <si>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</si>
  <si>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</si>
  <si>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</si>
  <si>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</si>
  <si>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</si>
  <si>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</si>
  <si>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</si>
  <si>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</si>
  <si>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</si>
  <si>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</si>
  <si>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</si>
  <si>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</si>
  <si>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</si>
  <si>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</si>
  <si>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</si>
  <si>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</si>
  <si>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</si>
  <si>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</si>
  <si>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</si>
  <si>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</si>
  <si>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</si>
  <si>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</si>
  <si>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</si>
  <si>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</si>
  <si>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</si>
  <si>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</si>
  <si>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</si>
  <si>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</si>
  <si>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</si>
  <si>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</si>
  <si>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</si>
  <si>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</si>
  <si>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</si>
  <si>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</si>
  <si>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</si>
  <si>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</si>
  <si>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</si>
  <si>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</si>
  <si>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</si>
  <si>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</si>
  <si>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</si>
  <si>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</si>
  <si>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</si>
  <si>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</si>
  <si>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</si>
  <si>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</si>
  <si>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</si>
  <si>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</si>
  <si>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</si>
  <si>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</si>
  <si>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</si>
  <si>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</si>
  <si>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</si>
  <si>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</si>
  <si>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</si>
  <si>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</si>
  <si>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</si>
  <si>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</si>
  <si>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</si>
  <si>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</si>
  <si>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</si>
  <si>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</si>
  <si>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</si>
  <si>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</si>
  <si>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</si>
  <si>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</si>
  <si>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</si>
  <si>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</si>
  <si>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</si>
  <si>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</si>
  <si>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</si>
  <si>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</si>
  <si>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</si>
  <si>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</si>
  <si>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</si>
  <si>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</si>
  <si>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</si>
  <si>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</si>
  <si>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</si>
  <si>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</si>
  <si>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</si>
  <si>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</si>
  <si>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</si>
  <si>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</si>
  <si>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</si>
  <si>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</si>
  <si>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</si>
  <si>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</si>
  <si>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</si>
  <si>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</si>
  <si>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</si>
  <si>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</si>
  <si>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</si>
  <si>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</si>
  <si>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</si>
  <si>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</si>
  <si>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</si>
  <si>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</si>
  <si>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</si>
  <si>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</si>
  <si>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</si>
  <si>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</si>
  <si>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</si>
  <si>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</si>
  <si>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</si>
  <si>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</si>
  <si>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</si>
  <si>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</si>
  <si>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</si>
  <si>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</si>
  <si>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</si>
  <si>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</si>
  <si>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</si>
  <si>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</si>
  <si>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</si>
  <si>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</si>
  <si>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</si>
  <si>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</si>
  <si>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</si>
  <si>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</si>
  <si>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</si>
  <si>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</si>
  <si>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</si>
  <si>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</si>
  <si>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</si>
  <si>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</si>
  <si>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</si>
  <si>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</si>
  <si>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</si>
  <si>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</si>
  <si>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</si>
  <si>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</si>
  <si>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</si>
  <si>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</si>
  <si>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</si>
  <si>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</si>
  <si>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</si>
  <si>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</si>
  <si>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</si>
  <si>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</si>
  <si>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</si>
  <si>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</si>
  <si>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</si>
  <si>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</si>
  <si>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</si>
  <si>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</si>
  <si>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</si>
  <si>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</si>
  <si>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</si>
  <si>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</si>
  <si>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</si>
  <si>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</si>
  <si>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</si>
  <si>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</si>
  <si>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</si>
  <si>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</si>
  <si>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</si>
  <si>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</si>
  <si>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</si>
  <si>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</si>
  <si>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</si>
  <si>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</si>
  <si>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</si>
  <si>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</si>
  <si>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</si>
  <si>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</si>
  <si>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</si>
  <si>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</si>
  <si>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</si>
  <si>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</si>
  <si>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</si>
  <si>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</si>
  <si>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</si>
  <si>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</si>
  <si>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</si>
  <si>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</si>
  <si>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</si>
  <si>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</si>
  <si>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</si>
  <si>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</si>
  <si>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</si>
  <si>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</si>
  <si>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</si>
  <si>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</si>
  <si>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</si>
  <si>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</si>
  <si>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</si>
  <si>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</si>
  <si>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</si>
  <si>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</si>
  <si>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</si>
  <si>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</si>
  <si>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</si>
  <si>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</si>
  <si>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</si>
  <si>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</si>
  <si>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</si>
  <si>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</si>
  <si>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</si>
  <si>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</si>
  <si>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</si>
  <si>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</si>
  <si>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</si>
  <si>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</si>
  <si>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</si>
  <si>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</si>
  <si>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</si>
  <si>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</si>
  <si>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</si>
  <si>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</si>
  <si>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</si>
  <si>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</si>
  <si>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</si>
  <si>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</si>
  <si>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</si>
  <si>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</si>
  <si>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</si>
  <si>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</si>
  <si>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</si>
  <si>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</si>
  <si>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</si>
  <si>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</si>
  <si>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</si>
  <si>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</si>
  <si>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</si>
  <si>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</si>
  <si>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</si>
  <si>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</si>
  <si>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</si>
  <si>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</si>
  <si>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</si>
  <si>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</si>
  <si>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</si>
  <si>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</si>
  <si>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</si>
  <si>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</si>
  <si>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</si>
  <si>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</si>
  <si>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</si>
  <si>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</si>
  <si>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</si>
  <si>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</si>
  <si>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</si>
  <si>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</si>
  <si>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</si>
  <si>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</si>
  <si>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</si>
  <si>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</si>
  <si>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</si>
  <si>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</si>
  <si>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</si>
  <si>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</si>
  <si>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</si>
  <si>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</si>
  <si>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</si>
  <si>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</si>
  <si>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</si>
  <si>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</si>
  <si>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</si>
  <si>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</si>
  <si>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</si>
  <si>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</si>
  <si>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</si>
  <si>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</si>
  <si>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</si>
  <si>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</si>
  <si>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</si>
  <si>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</si>
  <si>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</si>
  <si>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</si>
  <si>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</si>
  <si>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</si>
  <si>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</si>
  <si>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</si>
  <si>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</si>
  <si>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</si>
  <si>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</si>
  <si>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</si>
  <si>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</si>
  <si>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</si>
  <si>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</si>
  <si>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</si>
  <si>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</si>
  <si>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</si>
  <si>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</si>
  <si>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</si>
  <si>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</si>
  <si>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</si>
  <si>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</si>
  <si>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</si>
  <si>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</si>
  <si>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</si>
  <si>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</si>
  <si>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</si>
  <si>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</si>
  <si>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</si>
  <si>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</si>
  <si>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</si>
  <si>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</si>
  <si>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</si>
  <si>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</si>
  <si>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</si>
  <si>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</si>
  <si>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</si>
  <si>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</si>
  <si>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</si>
  <si>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</si>
  <si>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</si>
  <si>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</si>
  <si>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</si>
  <si>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</si>
  <si>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</si>
  <si>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</si>
  <si>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</si>
  <si>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</si>
  <si>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</si>
  <si>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</si>
  <si>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</si>
  <si>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</si>
  <si>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</si>
  <si>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</si>
  <si>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</si>
  <si>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</si>
  <si>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</si>
  <si>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</si>
  <si>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</si>
  <si>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</si>
  <si>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</si>
  <si>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</si>
  <si>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</si>
  <si>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</si>
  <si>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</si>
  <si>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</si>
  <si>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</si>
  <si>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</si>
  <si>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</si>
  <si>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</si>
  <si>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</si>
  <si>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</si>
  <si>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</si>
  <si>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</si>
  <si>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</si>
  <si>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</si>
  <si>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</si>
  <si>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</si>
  <si>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</si>
  <si>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</si>
  <si>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</si>
  <si>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</si>
  <si>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</si>
  <si>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</si>
  <si>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</si>
  <si>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</si>
  <si>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</si>
  <si>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</si>
  <si>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</si>
  <si>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</si>
  <si>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</si>
  <si>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</si>
  <si>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</si>
  <si>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</si>
  <si>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</si>
  <si>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</si>
  <si>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</si>
  <si>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</si>
  <si>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</si>
  <si>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</si>
  <si>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</si>
  <si>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</si>
  <si>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</si>
  <si>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</si>
  <si>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</si>
  <si>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</si>
  <si>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</si>
  <si>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</si>
  <si>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</si>
  <si>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</si>
  <si>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</si>
  <si>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</si>
  <si>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</si>
  <si>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</si>
  <si>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</si>
  <si>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</si>
  <si>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</si>
  <si>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</si>
  <si>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</si>
  <si>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</si>
  <si>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</si>
  <si>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</si>
  <si>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</si>
  <si>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</si>
  <si>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</si>
  <si>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</si>
  <si>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</si>
  <si>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</si>
  <si>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</si>
  <si>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</si>
  <si>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</si>
  <si>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</si>
  <si>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</si>
  <si>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</si>
  <si>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</si>
  <si>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</si>
  <si>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</si>
  <si>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</si>
  <si>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</si>
  <si>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</si>
  <si>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</si>
  <si>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</si>
  <si>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</si>
  <si>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</si>
  <si>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</si>
  <si>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</si>
  <si>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</si>
  <si>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</si>
  <si>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</si>
  <si>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</si>
  <si>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</si>
  <si>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</si>
  <si>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</si>
  <si>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</si>
  <si>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</si>
  <si>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</si>
  <si>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</si>
  <si>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</si>
  <si>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</si>
  <si>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</si>
  <si>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</si>
  <si>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</si>
  <si>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</si>
  <si>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</si>
  <si>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</si>
  <si>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</si>
  <si>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</si>
  <si>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</si>
  <si>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</si>
  <si>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</si>
  <si>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</si>
  <si>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</si>
  <si>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</si>
  <si>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</si>
  <si>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</si>
  <si>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</si>
  <si>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</si>
  <si>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</si>
  <si>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</si>
  <si>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</si>
  <si>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</si>
  <si>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</si>
  <si>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</si>
  <si>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</si>
  <si>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</si>
  <si>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</si>
  <si>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</si>
  <si>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</si>
  <si>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</si>
  <si>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</si>
  <si>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</si>
  <si>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</si>
  <si>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</si>
  <si>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</si>
  <si>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</si>
  <si>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</si>
  <si>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</si>
  <si>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</si>
  <si>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</si>
  <si>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</si>
  <si>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</si>
  <si>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</si>
  <si>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</si>
  <si>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</si>
  <si>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</si>
  <si>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</si>
  <si>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</si>
  <si>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</si>
  <si>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</si>
  <si>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</si>
  <si>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</si>
  <si>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</si>
  <si>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</si>
  <si>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</si>
  <si>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</si>
  <si>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</si>
  <si>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</si>
  <si>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</si>
  <si>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</si>
  <si>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</si>
  <si>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</si>
  <si>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</si>
  <si>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</si>
  <si>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</si>
  <si>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</si>
  <si>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</si>
  <si>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</si>
  <si>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</si>
  <si>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</si>
  <si>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</si>
  <si>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</si>
  <si>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</si>
  <si>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</si>
  <si>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</si>
  <si>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</si>
  <si>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</si>
  <si>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</si>
  <si>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</si>
  <si>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</si>
  <si>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</si>
  <si>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</si>
  <si>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</si>
  <si>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</si>
  <si>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</si>
  <si>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</si>
  <si>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</si>
  <si>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</si>
  <si>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</si>
  <si>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</si>
  <si>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</si>
  <si>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</si>
  <si>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</si>
  <si>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</si>
  <si>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</si>
  <si>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</si>
  <si>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</si>
  <si>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</si>
  <si>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</si>
  <si>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</si>
  <si>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</si>
  <si>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</si>
  <si>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</si>
  <si>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</si>
  <si>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</si>
  <si>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</si>
  <si>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</si>
  <si>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</si>
  <si>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</si>
  <si>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</si>
  <si>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</si>
  <si>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</si>
  <si>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</si>
  <si>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</si>
  <si>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</si>
  <si>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</si>
  <si>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</si>
  <si>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</si>
  <si>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</si>
  <si>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</si>
  <si>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</si>
  <si>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</si>
  <si>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</si>
  <si>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</si>
  <si>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</si>
  <si>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</si>
  <si>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</si>
  <si>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</si>
  <si>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</si>
  <si>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</si>
  <si>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</si>
  <si>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</si>
  <si>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</si>
  <si>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</si>
  <si>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</si>
  <si>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</si>
  <si>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</si>
  <si>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</si>
  <si>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</si>
  <si>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</si>
  <si>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</si>
  <si>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</si>
  <si>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</si>
  <si>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</si>
  <si>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</si>
  <si>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</si>
  <si>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</si>
  <si>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</si>
  <si>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</si>
  <si>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</si>
  <si>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</si>
  <si>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</si>
  <si>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</si>
  <si>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</si>
  <si>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</si>
  <si>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</si>
  <si>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</si>
  <si>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</si>
  <si>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</si>
  <si>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</si>
  <si>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</si>
  <si>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</si>
  <si>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</si>
  <si>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</si>
  <si>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</si>
  <si>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</si>
  <si>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</si>
  <si>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</si>
  <si>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</si>
  <si>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</si>
  <si>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</si>
  <si>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</si>
  <si>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</si>
  <si>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</si>
  <si>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</si>
  <si>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</si>
  <si>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</si>
  <si>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</si>
  <si>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</si>
  <si>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</si>
  <si>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</si>
  <si>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</si>
  <si>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</si>
  <si>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</si>
  <si>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</si>
  <si>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</si>
  <si>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</si>
  <si>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</si>
  <si>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</si>
  <si>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</si>
  <si>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</si>
  <si>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</si>
  <si>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</si>
  <si>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</si>
  <si>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</si>
  <si>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</si>
  <si>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</si>
  <si>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</si>
  <si>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</si>
  <si>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</si>
  <si>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</si>
  <si>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</si>
  <si>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</si>
  <si>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</si>
  <si>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</si>
  <si>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</si>
  <si>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</si>
  <si>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</si>
  <si>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</si>
  <si>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</si>
  <si>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</si>
  <si>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</si>
  <si>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</si>
  <si>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</si>
  <si>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</si>
  <si>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</si>
  <si>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</si>
  <si>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</si>
  <si>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</si>
  <si>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</si>
  <si>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</si>
  <si>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</si>
  <si>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</si>
  <si>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</si>
  <si>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</si>
  <si>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</si>
  <si>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</si>
  <si>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</si>
  <si>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</si>
  <si>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</si>
  <si>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</si>
  <si>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</si>
  <si>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</si>
  <si>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</si>
  <si>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</si>
  <si>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</si>
  <si>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</si>
  <si>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</si>
  <si>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</si>
  <si>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</si>
  <si>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</si>
  <si>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</si>
  <si>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</si>
  <si>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</si>
  <si>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</si>
  <si>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</si>
  <si>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</si>
  <si>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</si>
  <si>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</si>
  <si>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</si>
  <si>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</si>
  <si>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</si>
  <si>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</si>
  <si>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</si>
  <si>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</si>
  <si>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</si>
  <si>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</si>
  <si>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</si>
  <si>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</si>
  <si>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</si>
  <si>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</si>
  <si>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</si>
  <si>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</si>
  <si>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</si>
  <si>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</si>
  <si>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</si>
  <si>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</si>
  <si>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</si>
  <si>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</si>
  <si>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</si>
  <si>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</si>
  <si>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</si>
  <si>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</si>
  <si>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</si>
  <si>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</si>
  <si>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</si>
  <si>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</si>
  <si>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</si>
  <si>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</si>
  <si>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</si>
  <si>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</si>
  <si>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</si>
  <si>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</si>
  <si>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</si>
  <si>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</si>
  <si>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</si>
  <si>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</si>
  <si>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10000 to 14999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</si>
  <si>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</si>
  <si>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</si>
  <si>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</si>
  <si>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</si>
  <si>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</si>
  <si>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</si>
  <si>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</si>
  <si>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</si>
  <si>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</si>
  <si>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</si>
  <si>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</si>
  <si>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</si>
  <si>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</si>
  <si>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</si>
  <si>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</si>
  <si>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number of backers</t>
  </si>
  <si>
    <t>Standard Deviation of number of backers</t>
  </si>
  <si>
    <t>Z-Score number Median</t>
  </si>
  <si>
    <t>First Quartile</t>
  </si>
  <si>
    <t>Third Quartile</t>
  </si>
  <si>
    <t>Interquartile Range</t>
  </si>
  <si>
    <t>Upperbounds</t>
  </si>
  <si>
    <t>Lowerbounds</t>
  </si>
  <si>
    <t>Outliers</t>
  </si>
  <si>
    <t>Sucessful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</si>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</sst>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0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0" fillId="0" borderId="12" xfId="0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0" xfId="0" applyNumberFormat="1"/>
    <xf numFmtId="0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656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8EBAE2"/>
        </patternFill>
      </fill>
    </dxf>
    <dxf>
      <fill>
        <patternFill>
          <bgColor rgb="FFFF656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8EBAE2"/>
        </patternFill>
      </fill>
    </dxf>
    <dxf>
      <fill>
        <patternFill>
          <bgColor rgb="FFFF656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8EBAE2"/>
        </patternFill>
      </fill>
    </dxf>
  </dxfs>
  <tableStyles count="0" defaultTableStyle="TableStyleMedium2" defaultPivotStyle="PivotStyleLight16"/>
  <colors>
    <mruColors>
      <color rgb="FF75ABDD"/>
      <color rgb="FFF64448"/>
      <color rgb="FF8EBAE2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[CrowdfundingBook_solved.xlsx]Parent Category 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9-4969-9088-A3BEC74327CC}"/>
            </c:ext>
          </c:extLst>
        </c:ser>
        <c:ser>
          <c:idx val="1"/>
          <c:order val="1"/>
          <c:tx>
            <c:strRef>
              <c:f>'Parent 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9-4969-9088-A3BEC74327CC}"/>
            </c:ext>
          </c:extLst>
        </c:ser>
        <c:ser>
          <c:idx val="2"/>
          <c:order val="2"/>
          <c:tx>
            <c:strRef>
              <c:f>'Parent 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29-4969-9088-A3BEC74327CC}"/>
            </c:ext>
          </c:extLst>
        </c:ser>
        <c:ser>
          <c:idx val="3"/>
          <c:order val="3"/>
          <c:tx>
            <c:strRef>
              <c:f>'Parent 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D-4C3F-A389-42DB83CCD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4553871"/>
        <c:axId val="1205435519"/>
      </c:barChart>
      <c:catAx>
        <c:axId val="120455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35519"/>
        <c:crosses val="autoZero"/>
        <c:auto val="1"/>
        <c:lblAlgn val="ctr"/>
        <c:lblOffset val="100"/>
        <c:noMultiLvlLbl val="0"/>
      </c:catAx>
      <c:valAx>
        <c:axId val="120543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Outcomes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5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[CrowdfundingBook_solved.xlsx]Sub-Category 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Sub-Category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F-4300-BCCB-C136C108CE79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F-4300-BCCB-C136C108CE79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F-4300-BCCB-C136C108CE79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F-4300-BCCB-C136C108C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5963151"/>
        <c:axId val="1205437999"/>
      </c:barChart>
      <c:catAx>
        <c:axId val="12059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37999"/>
        <c:crosses val="autoZero"/>
        <c:auto val="1"/>
        <c:lblAlgn val="ctr"/>
        <c:lblOffset val="100"/>
        <c:noMultiLvlLbl val="0"/>
      </c:catAx>
      <c:valAx>
        <c:axId val="1205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Outcomes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6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[CrowdfundingBook_solved.xlsx]Date Created 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vs Month Created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E-4DDE-AF1A-F12452C27791}"/>
            </c:ext>
          </c:extLst>
        </c:ser>
        <c:ser>
          <c:idx val="1"/>
          <c:order val="1"/>
          <c:tx>
            <c:strRef>
              <c:f>'Date Created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E-4DDE-AF1A-F12452C27791}"/>
            </c:ext>
          </c:extLst>
        </c:ser>
        <c:ser>
          <c:idx val="2"/>
          <c:order val="2"/>
          <c:tx>
            <c:strRef>
              <c:f>'Date Created Pivot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E-4DDE-AF1A-F12452C27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847631"/>
        <c:axId val="248427407"/>
      </c:lineChart>
      <c:catAx>
        <c:axId val="120984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27407"/>
        <c:crosses val="autoZero"/>
        <c:auto val="1"/>
        <c:lblAlgn val="ctr"/>
        <c:lblOffset val="100"/>
        <c:noMultiLvlLbl val="0"/>
      </c:catAx>
      <c:valAx>
        <c:axId val="24842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8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0.00%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D-414D-B4F7-0FB444D47DE1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0.00%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D-414D-B4F7-0FB444D47DE1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D-414D-B4F7-0FB444D4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912063"/>
        <c:axId val="243196431"/>
      </c:lineChart>
      <c:catAx>
        <c:axId val="160791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Goal Amounts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6431"/>
        <c:crosses val="autoZero"/>
        <c:auto val="1"/>
        <c:lblAlgn val="ctr"/>
        <c:lblOffset val="100"/>
        <c:noMultiLvlLbl val="0"/>
      </c:catAx>
      <c:valAx>
        <c:axId val="2431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Chance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1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Success vs Failed Number of Backers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 vs Failed Number of Backers Plot</a:t>
          </a:r>
        </a:p>
      </cx:txPr>
    </cx:title>
    <cx:plotArea>
      <cx:plotAreaRegion>
        <cx:series layoutId="boxWhisker" uniqueId="{24FD6BF1-E5C4-4A04-8186-83E7786E3CAD}">
          <cx:tx>
            <cx:txData>
              <cx:f>_xlchart.v1.0</cx:f>
              <cx:v>Sucessful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8564766-470A-490A-A0C1-0AA3EDCB5FF0}">
          <cx:tx>
            <cx:txData>
              <cx:f>_xlchart.v1.2</cx:f>
              <cx:v>Failed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Backer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 Count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1</xdr:row>
      <xdr:rowOff>190499</xdr:rowOff>
    </xdr:from>
    <xdr:to>
      <xdr:col>16</xdr:col>
      <xdr:colOff>38100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BB770-E7C4-AD83-39E8-BCBBB97F5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3</xdr:row>
      <xdr:rowOff>19050</xdr:rowOff>
    </xdr:from>
    <xdr:to>
      <xdr:col>19</xdr:col>
      <xdr:colOff>28575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ED930-0EE0-3711-D916-E542D6D65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33336</xdr:colOff>
      <xdr:row>2</xdr:row>
      <xdr:rowOff>190499</xdr:rowOff>
    </xdr:from>
    <xdr:to>
      <xdr:col>16</xdr:col>
      <xdr:colOff>685799</xdr:colOff>
      <xdr:row>27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3458C-522C-D511-94CA-20BF2F5BD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200024</xdr:rowOff>
    </xdr:from>
    <xdr:to>
      <xdr:col>6</xdr:col>
      <xdr:colOff>590551</xdr:colOff>
      <xdr:row>36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85F29-E610-E3DC-4E78-27C6D8603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16</xdr:row>
      <xdr:rowOff>0</xdr:rowOff>
    </xdr:from>
    <xdr:to>
      <xdr:col>9</xdr:col>
      <xdr:colOff>1638299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F2371A8-4558-85DF-C7E7-9A4C9C98E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199" y="3200400"/>
              <a:ext cx="8391525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Robertson" refreshedDate="45275.742192824073" createdVersion="8" refreshedVersion="8" minRefreshableVersion="3" recordCount="1000" xr:uid="{90984AE0-6B2D-4F39-A554-CD11387E8E8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MixedTypes="1" containsNumber="1" minValue="1" maxValue="113.17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Robertson" refreshedDate="45275.749134953701" createdVersion="8" refreshedVersion="8" minRefreshableVersion="3" recordCount="1001" xr:uid="{B8ED5BD3-3F62-4396-87CB-3A02788A7100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Average Donation" numFmtId="0">
      <sharedItems containsBlank="1" containsMixedTypes="1" containsNumber="1" minValue="1" maxValue="113.17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e v="#DIV/0!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92.15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2"/>
    <n v="131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1"/>
    <n v="59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99.34"/>
    <n v="69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75.83"/>
    <n v="174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6"/>
    <n v="21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4"/>
    <n v="32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31"/>
    <n v="20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72.91"/>
    <n v="52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"/>
    <n v="48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102.35"/>
    <n v="89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"/>
    <n v="24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5"/>
    <n v="67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9"/>
    <n v="47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"/>
    <n v="159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45.1"/>
    <n v="67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5"/>
    <n v="49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"/>
    <n v="112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6"/>
    <n v="41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85.04"/>
    <n v="128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105.23"/>
    <n v="332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"/>
    <n v="113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"/>
    <n v="216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35.01"/>
    <n v="48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80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62"/>
    <n v="105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94"/>
    <n v="3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12.05"/>
    <n v="16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1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38"/>
    <n v="87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"/>
    <n v="378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1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"/>
    <n v="150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68.81"/>
    <n v="157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"/>
    <n v="140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0000000000005"/>
    <n v="325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3"/>
    <n v="51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75.14"/>
    <n v="169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107.42"/>
    <n v="213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36"/>
    <n v="444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27"/>
    <n v="186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"/>
    <n v="659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8"/>
    <n v="4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46.16"/>
    <n v="115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.85"/>
    <n v="47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53.01"/>
    <n v="38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45.06"/>
    <n v="190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1"/>
    <n v="9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9"/>
    <n v="34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59.12"/>
    <n v="140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44.93"/>
    <n v="90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"/>
    <n v="178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8"/>
    <n v="144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6"/>
    <n v="215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9.06"/>
    <n v="227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30.09"/>
    <n v="275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85"/>
    <n v="144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"/>
    <n v="93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58.04"/>
    <n v="723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2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71.95"/>
    <n v="98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61.04"/>
    <n v="236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108.92"/>
    <n v="45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29"/>
    <n v="162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58.98"/>
    <n v="255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111.82"/>
    <n v="24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64"/>
    <n v="124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2"/>
    <n v="108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74.48"/>
    <n v="670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5"/>
    <n v="661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56.19"/>
    <n v="122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85.92"/>
    <n v="151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"/>
    <n v="78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79.64"/>
    <n v="47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2"/>
    <n v="301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48"/>
    <n v="70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"/>
    <n v="637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1"/>
    <n v="225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83.18"/>
    <n v="1497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40"/>
    <n v="38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"/>
    <n v="132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"/>
    <n v="131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61.11"/>
    <n v="168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"/>
    <n v="62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110.76"/>
    <n v="261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6"/>
    <n v="253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57.85"/>
    <n v="79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110"/>
    <n v="48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7"/>
    <n v="259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108"/>
    <n v="61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48.93"/>
    <n v="304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37.67"/>
    <n v="113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65"/>
    <n v="217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106.61"/>
    <n v="927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27.01"/>
    <n v="34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91.16"/>
    <n v="197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56.05"/>
    <n v="1021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31.02"/>
    <n v="282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0000000000005"/>
    <n v="25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1"/>
    <n v="143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03.46"/>
    <n v="145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8"/>
    <n v="359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900000000000006"/>
    <n v="186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107.58"/>
    <n v="59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2"/>
    <n v="59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"/>
    <n v="1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08.95"/>
    <n v="120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9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94.94"/>
    <n v="377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109.65"/>
    <n v="727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"/>
    <n v="8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30.99"/>
    <n v="174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"/>
    <n v="118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0000000000006"/>
    <n v="215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63"/>
    <n v="149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110.03"/>
    <n v="219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26"/>
    <n v="64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49.99"/>
    <n v="19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101.72"/>
    <n v="368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"/>
    <n v="160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89.94"/>
    <n v="39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7"/>
    <n v="51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80.069999999999993"/>
    <n v="60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86.47"/>
    <n v="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28"/>
    <n v="15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8"/>
    <n v="101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43.08"/>
    <n v="116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87.96"/>
    <n v="311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.99"/>
    <n v="90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1"/>
    <n v="71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46.91"/>
    <n v="3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2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80.14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4"/>
    <n v="21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999999999995"/>
    <n v="223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"/>
    <n v="102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98.31"/>
    <n v="230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6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7"/>
    <n v="129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76.989999999999995"/>
    <n v="237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"/>
    <n v="17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2"/>
    <n v="112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5.19"/>
    <n v="121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1"/>
    <n v="220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0.01"/>
    <n v="64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1"/>
    <n v="423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"/>
    <n v="9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95.04"/>
    <n v="59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75.97"/>
    <n v="65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1.010000000000005"/>
    <n v="74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73.73"/>
    <n v="53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"/>
    <n v="221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5.01"/>
    <n v="100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79.180000000000007"/>
    <n v="162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"/>
    <n v="78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8"/>
    <n v="150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36.03"/>
    <n v="253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"/>
    <n v="100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44.01"/>
    <n v="122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55.08"/>
    <n v="137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6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42"/>
    <n v="31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9999999999995"/>
    <n v="424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1"/>
    <n v="3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1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3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"/>
    <n v="163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111.83"/>
    <n v="895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2"/>
    <n v="2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"/>
    <n v="75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9"/>
    <n v="41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32.99"/>
    <n v="96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45.01"/>
    <n v="358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"/>
    <n v="308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"/>
    <n v="62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9"/>
    <n v="722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9"/>
    <n v="69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3"/>
    <n v="293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37.79"/>
    <n v="72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1"/>
    <n v="32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95.97"/>
    <n v="230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102.05"/>
    <n v="24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105.75"/>
    <n v="69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07"/>
    <n v="38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999999999997"/>
    <n v="20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.34"/>
    <n v="46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69.17"/>
    <n v="123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109.08"/>
    <n v="36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"/>
    <n v="298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35.96"/>
    <n v="10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59999999999994"/>
    <n v="54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"/>
    <n v="681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.790000000000006"/>
    <n v="79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3"/>
    <n v="134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63.23"/>
    <n v="3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70.180000000000007"/>
    <n v="432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"/>
    <n v="39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6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96.98"/>
    <n v="101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"/>
    <n v="21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"/>
    <n v="67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"/>
    <n v="95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73.209999999999994"/>
    <n v="152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40"/>
    <n v="195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86.81"/>
    <n v="1023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2.13"/>
    <n v="4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8"/>
    <n v="155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"/>
    <n v="45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1"/>
    <n v="216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"/>
    <n v="332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39.24"/>
    <n v="8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"/>
    <n v="99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47.99"/>
    <n v="138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7"/>
    <n v="94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52"/>
    <n v="404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30"/>
    <n v="260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98.21"/>
    <n v="367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"/>
    <n v="16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67"/>
    <n v="120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89999999999995"/>
    <n v="194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"/>
    <n v="420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"/>
    <n v="77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63.29"/>
    <n v="171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96.77"/>
    <n v="158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1"/>
    <n v="109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"/>
    <n v="42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"/>
    <n v="11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45.05"/>
    <n v="159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2"/>
    <n v="422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76.27"/>
    <n v="98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69.02"/>
    <n v="41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8"/>
    <n v="102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42.92"/>
    <n v="128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3.03"/>
    <n v="445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75.25"/>
    <n v="570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69.02"/>
    <n v="509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65.989999999999995"/>
    <n v="326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"/>
    <n v="933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1"/>
    <n v="211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6"/>
    <n v="273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38.020000000000003"/>
    <n v="54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106.15"/>
    <n v="626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2"/>
    <n v="89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5"/>
    <n v="185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"/>
    <n v="120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63.93"/>
    <n v="23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90.46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"/>
    <n v="26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77.930000000000007"/>
    <n v="598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7"/>
    <n v="15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57.94"/>
    <n v="31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49.79"/>
    <n v="313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54.05"/>
    <n v="37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0"/>
    <n v="363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70.13"/>
    <n v="123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27"/>
    <n v="77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51.99"/>
    <n v="234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56.42"/>
    <n v="181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"/>
    <n v="25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1"/>
    <n v="27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32.020000000000003"/>
    <n v="1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"/>
    <n v="304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37.96"/>
    <n v="137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51.53"/>
    <n v="32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2"/>
    <n v="242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40.03"/>
    <n v="97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4"/>
    <n v="106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"/>
    <n v="326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25.01"/>
    <n v="171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36.99"/>
    <n v="581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0000000000005"/>
    <n v="92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68.239999999999995"/>
    <n v="108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"/>
    <n v="19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61.77"/>
    <n v="83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25.03"/>
    <n v="706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06.29"/>
    <n v="17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75.069999999999993"/>
    <n v="210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39.97"/>
    <n v="98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79999999999997"/>
    <n v="1684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2"/>
    <n v="54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"/>
    <n v="457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71.7"/>
    <n v="10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3.28"/>
    <n v="16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43.92"/>
    <n v="1340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n v="3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88.21"/>
    <n v="55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65.239999999999995"/>
    <n v="9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69.959999999999994"/>
    <n v="144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39.880000000000003"/>
    <n v="51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"/>
    <n v="1345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"/>
    <n v="32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"/>
    <n v="83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80.77"/>
    <n v="546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94.28"/>
    <n v="286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30000000000007"/>
    <n v="8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65.97"/>
    <n v="132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09.04"/>
    <n v="74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3"/>
    <n v="20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105.88"/>
    <n v="203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49"/>
    <n v="310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"/>
    <n v="395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31.02"/>
    <n v="295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"/>
    <n v="34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59.27"/>
    <n v="67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2"/>
    <n v="16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50.8"/>
    <n v="39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10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"/>
    <n v="94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8"/>
    <n v="167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82.62"/>
    <n v="24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"/>
    <n v="164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80.78"/>
    <n v="9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"/>
    <n v="46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"/>
    <n v="39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54"/>
    <n v="13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101.79"/>
    <n v="23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"/>
    <n v="185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77.069999999999993"/>
    <n v="444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8"/>
    <n v="200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4"/>
    <n v="124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11"/>
    <n v="187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87"/>
    <n v="114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63.99"/>
    <n v="97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5.99"/>
    <n v="123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73.989999999999995"/>
    <n v="179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"/>
    <n v="80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88.97"/>
    <n v="94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89999999999995"/>
    <n v="85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97.15"/>
    <n v="67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33.01"/>
    <n v="5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"/>
    <n v="4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7"/>
    <n v="15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66.010000000000005"/>
    <n v="1401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41.01"/>
    <n v="72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03.96"/>
    <n v="5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47.01"/>
    <n v="12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29.61"/>
    <n v="35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81.010000000000005"/>
    <n v="411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4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6"/>
    <n v="59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8"/>
    <n v="37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03.73"/>
    <n v="185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49.83"/>
    <n v="1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"/>
    <n v="299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"/>
    <n v="226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08.48"/>
    <n v="174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72.02"/>
    <n v="372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59.93"/>
    <n v="160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78.209999999999994"/>
    <n v="1616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8"/>
    <n v="733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"/>
    <n v="592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"/>
    <n v="1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"/>
    <n v="277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"/>
    <n v="273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30"/>
    <n v="15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"/>
    <n v="68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84.76"/>
    <n v="1592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000000000005"/>
    <n v="730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50.05"/>
    <n v="13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5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93.7"/>
    <n v="36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40.14"/>
    <n v="10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70.09"/>
    <n v="1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0000000000007"/>
    <n v="40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"/>
    <n v="160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9"/>
    <n v="184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86.61"/>
    <n v="64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3"/>
    <n v="225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"/>
    <n v="172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1"/>
    <n v="146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"/>
    <n v="7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100.93"/>
    <n v="39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89.23"/>
    <n v="11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87.98"/>
    <n v="122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89.54"/>
    <n v="187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"/>
    <n v="7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1"/>
    <n v="66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"/>
    <n v="229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110.44"/>
    <n v="469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"/>
    <n v="130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48.01"/>
    <n v="167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31.02"/>
    <n v="174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99.2"/>
    <n v="718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"/>
    <n v="64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"/>
    <n v="1530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"/>
    <n v="86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68.989999999999995"/>
    <n v="316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60.98"/>
    <n v="90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10.98"/>
    <n v="182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78.760000000000005"/>
    <n v="132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"/>
    <n v="46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49.99"/>
    <n v="36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"/>
    <n v="105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104.82"/>
    <n v="66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08.01"/>
    <n v="62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9"/>
    <n v="85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30.03"/>
    <n v="11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1"/>
    <n v="44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7"/>
    <n v="55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47.01"/>
    <n v="57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27"/>
    <n v="123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3"/>
    <n v="128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50.97"/>
    <n v="64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"/>
    <n v="127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97.06"/>
    <n v="11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24.87"/>
    <n v="40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"/>
    <n v="288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"/>
    <n v="573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78"/>
    <n v="11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62.97"/>
    <n v="46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10000000000005"/>
    <n v="91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19999999999993"/>
    <n v="6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04.44"/>
    <n v="192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69.989999999999995"/>
    <n v="83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"/>
    <n v="54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7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"/>
    <n v="117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54.93"/>
    <n v="105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51.92"/>
    <n v="123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3"/>
    <n v="179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44"/>
    <n v="355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"/>
    <n v="162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0000000000006"/>
    <n v="199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.909999999999997"/>
    <n v="35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36.950000000000003"/>
    <n v="176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"/>
    <n v="511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29.99"/>
    <n v="82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0000000000005"/>
    <n v="50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101.2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29"/>
    <n v="123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98.23"/>
    <n v="63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"/>
    <n v="5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1"/>
    <n v="44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"/>
    <n v="118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8"/>
    <n v="104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6"/>
    <n v="27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55.99"/>
    <n v="351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54.04"/>
    <n v="90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2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67"/>
    <n v="141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107.91"/>
    <n v="31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10000000000005"/>
    <n v="108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1"/>
    <n v="133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10.36"/>
    <n v="188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94.86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.94"/>
    <n v="575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101.25"/>
    <n v="41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64.959999999999994"/>
    <n v="18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1"/>
    <n v="286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50.97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"/>
    <n v="39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84.03"/>
    <n v="178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102.86"/>
    <n v="36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"/>
    <n v="11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"/>
    <n v="30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"/>
    <n v="54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59"/>
    <n v="236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71.16"/>
    <n v="51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99.49"/>
    <n v="101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9"/>
    <n v="81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6"/>
    <n v="16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87.07"/>
    <n v="53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49"/>
    <n v="260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7"/>
    <n v="31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3"/>
    <n v="14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83.98"/>
    <n v="179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2"/>
    <n v="220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9.87"/>
    <n v="102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2"/>
    <n v="192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89999999999995"/>
    <n v="305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77.03"/>
    <n v="24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"/>
    <n v="724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6"/>
    <n v="547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"/>
    <n v="415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30.87"/>
    <n v="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27.91"/>
    <n v="34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89999999999995"/>
    <n v="24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38"/>
    <n v="48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e v="#DIV/0!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59.99"/>
    <n v="70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4"/>
    <n v="530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"/>
    <n v="180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111.68"/>
    <n v="92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36.01"/>
    <n v="14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000000000005"/>
    <n v="92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"/>
    <n v="40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53"/>
    <n v="11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95"/>
    <n v="71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70.91"/>
    <n v="119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"/>
    <n v="2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53.05"/>
    <n v="139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"/>
    <n v="39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5"/>
    <n v="22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36.07"/>
    <n v="56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63.03"/>
    <n v="43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84.72"/>
    <n v="112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8"/>
    <n v="102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106.44"/>
    <n v="426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29.98"/>
    <n v="146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1"/>
    <n v="32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19999999999993"/>
    <n v="700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1"/>
    <n v="84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"/>
    <n v="84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"/>
    <n v="156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100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4"/>
    <n v="80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63.78"/>
    <n v="11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4"/>
    <n v="92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"/>
    <n v="96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63.86"/>
    <n v="503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3"/>
    <n v="159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"/>
    <n v="1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"/>
    <n v="482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04.98"/>
    <n v="150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"/>
    <n v="117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1"/>
    <n v="38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7"/>
    <n v="73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57.07"/>
    <n v="266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8"/>
    <n v="24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.39"/>
    <n v="3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"/>
    <n v="16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92.17"/>
    <n v="277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61.01"/>
    <n v="89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9999999999993"/>
    <n v="164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59.99"/>
    <n v="271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"/>
    <n v="284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38"/>
    <n v="59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7"/>
    <n v="99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8"/>
    <n v="4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26.01"/>
    <n v="152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04.36"/>
    <n v="224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102.19"/>
    <n v="240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54.12"/>
    <n v="199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"/>
    <n v="137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"/>
    <n v="101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49.99"/>
    <n v="794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56.02"/>
    <n v="370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48.81"/>
    <n v="13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"/>
    <n v="138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89999999999995"/>
    <n v="84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53.99"/>
    <n v="205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111.46"/>
    <n v="44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"/>
    <n v="219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26"/>
    <n v="186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89999999999995"/>
    <n v="237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5"/>
    <n v="306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"/>
    <n v="94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2.09"/>
    <n v="54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24.99"/>
    <n v="112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69.22"/>
    <n v="369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93.94"/>
    <n v="63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98.41"/>
    <n v="65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41.78"/>
    <n v="19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65.989999999999995"/>
    <n v="17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6"/>
    <n v="101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48"/>
    <n v="342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54.1"/>
    <n v="64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107.88"/>
    <n v="5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"/>
    <n v="322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0000000000005"/>
    <n v="120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96.07"/>
    <n v="147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51.18"/>
    <n v="951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43.92"/>
    <n v="73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91.02"/>
    <n v="79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50.13"/>
    <n v="65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"/>
    <n v="82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4"/>
    <n v="1038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0000000000005"/>
    <n v="13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47"/>
    <n v="155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3"/>
    <n v="7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"/>
    <n v="209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43.03"/>
    <n v="100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8"/>
    <n v="202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"/>
    <n v="162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"/>
    <n v="4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67.099999999999994"/>
    <n v="207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79.98"/>
    <n v="128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8"/>
    <n v="120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1"/>
    <n v="171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4"/>
    <n v="187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40.03"/>
    <n v="188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81.02"/>
    <n v="13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35.049999999999997"/>
    <n v="284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02.92"/>
    <n v="120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8"/>
    <n v="419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75.73"/>
    <n v="14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45.03"/>
    <n v="139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2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"/>
    <n v="15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"/>
    <n v="170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50.96"/>
    <n v="190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63.56"/>
    <n v="250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81"/>
    <n v="49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86.04"/>
    <n v="28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4"/>
    <n v="26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10000000000005"/>
    <n v="620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92.44"/>
    <n v="3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56"/>
    <n v="160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79999999999997"/>
    <n v="279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6"/>
    <n v="77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7"/>
    <n v="206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3"/>
    <n v="694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"/>
    <n v="1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7"/>
    <n v="6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8.66"/>
    <n v="63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59.99"/>
    <n v="310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111.16"/>
    <n v="43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53.04"/>
    <n v="83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9"/>
    <n v="79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69.989999999999995"/>
    <n v="114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49"/>
    <n v="65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5"/>
    <n v="79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99.13"/>
    <n v="11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107.38"/>
    <n v="56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"/>
    <n v="17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3"/>
    <n v="120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4"/>
    <n v="145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87.96"/>
    <n v="221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8"/>
    <n v="93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30"/>
    <n v="89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"/>
    <n v="63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98.01"/>
    <n v="48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44.99"/>
    <n v="88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31.01"/>
    <n v="127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59.97"/>
    <n v="2339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9"/>
    <n v="50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5"/>
    <n v="191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7"/>
    <n v="4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58.86"/>
    <n v="8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000000000005"/>
    <n v="60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76.010000000000005"/>
    <n v="47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6"/>
    <n v="82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76.959999999999994"/>
    <n v="54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67.98"/>
    <n v="98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8.78"/>
    <n v="77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25"/>
    <n v="33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44.92"/>
    <n v="240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29.01"/>
    <n v="17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"/>
    <n v="20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"/>
    <n v="359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9999999999995"/>
    <n v="469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"/>
    <n v="122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25"/>
    <n v="56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2.16"/>
    <n v="44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47"/>
    <n v="34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4"/>
    <n v="123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4"/>
    <n v="190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3"/>
    <n v="84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6"/>
    <n v="18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39.979999999999997"/>
    <n v="1037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"/>
    <n v="97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8"/>
    <n v="86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78.73"/>
    <n v="150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56.08"/>
    <n v="358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69.09"/>
    <n v="543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02.05"/>
    <n v="68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07.32"/>
    <n v="192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4"/>
    <n v="429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6.49"/>
    <n v="101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42.94"/>
    <n v="227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4"/>
    <n v="142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"/>
    <n v="91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6.02"/>
    <n v="64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96.91"/>
    <n v="84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7"/>
    <n v="134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08.99"/>
    <n v="59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27"/>
    <n v="153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65"/>
    <n v="447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111.52"/>
    <n v="84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"/>
    <n v="175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6.75"/>
    <n v="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97.02"/>
    <n v="31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9"/>
    <n v="123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82.99"/>
    <n v="99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4"/>
    <n v="128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"/>
    <n v="15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87.74"/>
    <n v="707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"/>
    <n v="142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"/>
    <n v="148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72.900000000000006"/>
    <n v="1841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08.49"/>
    <n v="162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"/>
    <n v="47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44.01"/>
    <n v="24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"/>
    <n v="518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9"/>
    <n v="248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28"/>
    <n v="100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3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"/>
    <n v="37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90.48"/>
    <n v="4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25"/>
    <n v="157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"/>
    <n v="270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93.07"/>
    <n v="134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61.01"/>
    <n v="50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4"/>
    <n v="8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8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85.22"/>
    <n v="186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110.97"/>
    <n v="413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7"/>
    <n v="90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1"/>
    <n v="92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84.97"/>
    <n v="527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25.01"/>
    <n v="319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66"/>
    <n v="354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"/>
    <n v="33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"/>
    <n v="136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31.94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08.85"/>
    <n v="1179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0.76"/>
    <n v="1126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5"/>
    <n v="1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101.71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3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9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110.97"/>
    <n v="3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6"/>
    <n v="157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30.97"/>
    <n v="232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47.04"/>
    <n v="92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88.07"/>
    <n v="257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1"/>
    <n v="168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26.03"/>
    <n v="167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9999999999993"/>
    <n v="772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9.96"/>
    <n v="407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110.02"/>
    <n v="564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89.96"/>
    <n v="68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79.010000000000005"/>
    <n v="3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86.87"/>
    <n v="6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62.04"/>
    <n v="177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26.97"/>
    <n v="113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54.12"/>
    <n v="728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41.04"/>
    <n v="208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"/>
    <n v="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4"/>
    <n v="57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32"/>
    <n v="87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9"/>
    <n v="271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33"/>
    <n v="113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"/>
    <n v="191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86.86"/>
    <n v="136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33"/>
    <n v="66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8.03"/>
    <n v="49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58.87"/>
    <n v="788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5"/>
    <n v="80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33.049999999999997"/>
    <n v="106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78.819999999999993"/>
    <n v="51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68.2"/>
    <n v="215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"/>
    <n v="141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31"/>
    <n v="115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"/>
    <n v="19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8"/>
    <n v="730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71.010000000000005"/>
    <n v="100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102.39"/>
    <n v="88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7"/>
    <n v="37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51.01"/>
    <n v="31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6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69999999999993"/>
    <n v="1186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75.239999999999995"/>
    <n v="125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32.97"/>
    <n v="14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1"/>
    <n v="55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4"/>
    <n v="110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52.96"/>
    <n v="188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60.02"/>
    <n v="8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44.03"/>
    <n v="203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3"/>
    <n v="197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32.049999999999997"/>
    <n v="269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73.61"/>
    <n v="51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08.71"/>
    <n v="1180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42.98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83.32"/>
    <n v="30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3"/>
    <n v="193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105.04"/>
    <n v="77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6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112.66"/>
    <n v="239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81.94"/>
    <n v="92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64.05"/>
    <n v="130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"/>
    <n v="615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76.010000000000005"/>
    <n v="369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11.07"/>
    <n v="1095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95.94"/>
    <n v="51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"/>
    <n v="801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67.97"/>
    <n v="291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"/>
    <n v="350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58.1"/>
    <n v="357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84"/>
    <n v="126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"/>
    <n v="388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59999999999994"/>
    <n v="457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"/>
    <n v="267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9999999999995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32.01"/>
    <n v="51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3"/>
    <n v="1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25"/>
    <n v="1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8"/>
    <n v="315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9999999999995"/>
    <n v="158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"/>
    <n v="154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44"/>
    <n v="90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64.739999999999995"/>
    <n v="75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4.01"/>
    <n v="853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34.06"/>
    <n v="139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93.27"/>
    <n v="190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3"/>
    <n v="100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"/>
    <n v="143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"/>
    <n v="56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1"/>
    <n v="31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"/>
    <n v="99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"/>
    <n v="1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105.94"/>
    <n v="509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101.58"/>
    <n v="238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"/>
    <n v="338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5"/>
    <n v="133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77.930000000000007"/>
    <n v="20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80.81"/>
    <n v="51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76.010000000000005"/>
    <n v="652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89999999999995"/>
    <n v="114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54.16"/>
    <n v="357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50000000000003"/>
    <n v="140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"/>
    <n v="69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41.17"/>
    <n v="36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77.430000000000007"/>
    <n v="252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6"/>
    <n v="106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77.180000000000007"/>
    <n v="187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24.95"/>
    <n v="387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"/>
    <n v="186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88.02"/>
    <n v="43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"/>
    <n v="185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72.959999999999994"/>
    <n v="24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"/>
    <n v="90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"/>
    <n v="273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98.67"/>
    <n v="170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1"/>
    <n v="188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"/>
    <n v="347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9999999999993"/>
    <n v="69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37.04"/>
    <n v="25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"/>
    <n v="77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84.33"/>
    <n v="37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102.6"/>
    <n v="544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89999999999995"/>
    <n v="229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70.06"/>
    <n v="39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"/>
    <n v="238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"/>
    <n v="6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40.94"/>
    <n v="118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70"/>
    <n v="85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73.84"/>
    <n v="29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41.98"/>
    <n v="210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77.930000000000007"/>
    <n v="170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2"/>
    <n v="116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2"/>
    <n v="259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2"/>
    <n v="2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"/>
    <n v="128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57.29"/>
    <n v="189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"/>
    <n v="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3"/>
    <n v="774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90.26"/>
    <n v="28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76.98"/>
    <n v="52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"/>
    <n v="407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55.01"/>
    <n v="156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32.130000000000003"/>
    <n v="252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"/>
    <n v="2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9"/>
    <n v="1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"/>
    <n v="164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46.93"/>
    <n v="163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"/>
    <n v="20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"/>
    <n v="319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"/>
    <n v="479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02.08"/>
    <n v="20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8"/>
    <n v="199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.94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5"/>
    <n v="5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"/>
    <n v="57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05"/>
    <n v="156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3"/>
    <n v="36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77.67"/>
    <n v="58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57.83"/>
    <n v="237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92.96"/>
    <n v="59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37.950000000000003"/>
    <n v="183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"/>
    <n v="1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6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8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84.01"/>
    <n v="488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2"/>
    <n v="224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05.13"/>
    <n v="18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89.22"/>
    <n v="46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52"/>
    <n v="117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64.959999999999994"/>
    <n v="217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4"/>
    <n v="112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"/>
    <n v="73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999999999997"/>
    <n v="212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92.02"/>
    <n v="240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07.43"/>
    <n v="182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9999999999994"/>
    <n v="164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80.48"/>
    <n v="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86.98"/>
    <n v="50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5.14"/>
    <n v="110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3"/>
    <n v="49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93.35"/>
    <n v="62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71.989999999999995"/>
    <n v="13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92.61"/>
    <n v="65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"/>
    <n v="160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30.96"/>
    <n v="81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"/>
    <n v="32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9"/>
    <n v="10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73.92"/>
    <n v="27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36.99"/>
    <n v="63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9"/>
    <n v="161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2.02"/>
    <n v="109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45.01"/>
    <n v="70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9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"/>
    <n v="367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97.04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43.01"/>
    <n v="19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2"/>
    <n v="127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0000000000006"/>
    <n v="735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1"/>
    <n v="5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"/>
    <n v="85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"/>
    <n v="119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"/>
    <n v="296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43.83"/>
    <n v="85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3"/>
    <n v="356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41.07"/>
    <n v="386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54.97"/>
    <n v="792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77.010000000000005"/>
    <n v="137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"/>
    <n v="338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91.94"/>
    <n v="108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97.07"/>
    <n v="61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58.92"/>
    <n v="28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2"/>
    <n v="22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"/>
    <n v="22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7"/>
    <n v="374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61.97"/>
    <n v="155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"/>
    <n v="322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7.27"/>
    <n v="74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"/>
    <n v="864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7"/>
    <n v="143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105.97"/>
    <n v="40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36.97"/>
    <n v="178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1.53"/>
    <n v="85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1"/>
    <n v="146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"/>
    <n v="152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26"/>
    <n v="67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"/>
    <n v="40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8"/>
    <n v="217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5"/>
    <n v="52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"/>
    <n v="500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6"/>
    <n v="88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46.02"/>
    <n v="113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100.17"/>
    <n v="427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"/>
    <n v="52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5"/>
    <n v="157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42.98"/>
    <n v="73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33.119999999999997"/>
    <n v="61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"/>
    <n v="5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9"/>
    <n v="57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e v="#DIV/0!"/>
    <n v="0"/>
    <x v="0"/>
    <x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2.15"/>
    <n v="1040"/>
    <x v="1"/>
    <x v="1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00.02"/>
    <n v="131"/>
    <x v="1"/>
    <x v="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103.21"/>
    <n v="59"/>
    <x v="0"/>
    <x v="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99.34"/>
    <n v="69"/>
    <x v="0"/>
    <x v="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75.83"/>
    <n v="174"/>
    <x v="1"/>
    <x v="5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60.56"/>
    <n v="21"/>
    <x v="0"/>
    <x v="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64.94"/>
    <n v="328"/>
    <x v="1"/>
    <x v="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31"/>
    <n v="20"/>
    <x v="2"/>
    <x v="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72.91"/>
    <n v="52"/>
    <x v="0"/>
    <x v="9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62.9"/>
    <n v="266"/>
    <x v="1"/>
    <x v="1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112.22"/>
    <n v="48"/>
    <x v="0"/>
    <x v="11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102.35"/>
    <n v="89"/>
    <x v="0"/>
    <x v="12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05.05"/>
    <n v="245"/>
    <x v="1"/>
    <x v="13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94.15"/>
    <n v="67"/>
    <x v="0"/>
    <x v="14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84.99"/>
    <n v="47"/>
    <x v="0"/>
    <x v="15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110.41"/>
    <n v="649"/>
    <x v="1"/>
    <x v="16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07.96"/>
    <n v="159"/>
    <x v="1"/>
    <x v="17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45.1"/>
    <n v="67"/>
    <x v="3"/>
    <x v="18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5"/>
    <n v="49"/>
    <x v="0"/>
    <x v="19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05.97"/>
    <n v="112"/>
    <x v="1"/>
    <x v="20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69.06"/>
    <n v="41"/>
    <x v="0"/>
    <x v="21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85.04"/>
    <n v="128"/>
    <x v="1"/>
    <x v="22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105.23"/>
    <n v="332"/>
    <x v="1"/>
    <x v="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39"/>
    <n v="113"/>
    <x v="1"/>
    <x v="24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73.03"/>
    <n v="216"/>
    <x v="1"/>
    <x v="25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35.01"/>
    <n v="48"/>
    <x v="3"/>
    <x v="26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106.6"/>
    <n v="80"/>
    <x v="0"/>
    <x v="27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62"/>
    <n v="105"/>
    <x v="1"/>
    <x v="28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94"/>
    <n v="329"/>
    <x v="1"/>
    <x v="29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12.05"/>
    <n v="161"/>
    <x v="1"/>
    <x v="30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48.01"/>
    <n v="310"/>
    <x v="1"/>
    <x v="3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38"/>
    <n v="87"/>
    <x v="0"/>
    <x v="3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5"/>
    <n v="378"/>
    <x v="1"/>
    <x v="33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85"/>
    <n v="151"/>
    <x v="1"/>
    <x v="34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95.99"/>
    <n v="150"/>
    <x v="1"/>
    <x v="3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68.81"/>
    <n v="157"/>
    <x v="1"/>
    <x v="3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05.97"/>
    <n v="140"/>
    <x v="1"/>
    <x v="3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75.260000000000005"/>
    <n v="325"/>
    <x v="1"/>
    <x v="38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7.13"/>
    <n v="51"/>
    <x v="0"/>
    <x v="39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75.14"/>
    <n v="169"/>
    <x v="1"/>
    <x v="40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07.42"/>
    <n v="213"/>
    <x v="1"/>
    <x v="4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36"/>
    <n v="444"/>
    <x v="1"/>
    <x v="4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27"/>
    <n v="186"/>
    <x v="1"/>
    <x v="43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107.56"/>
    <n v="659"/>
    <x v="1"/>
    <x v="13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94.38"/>
    <n v="48"/>
    <x v="0"/>
    <x v="44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46.16"/>
    <n v="115"/>
    <x v="1"/>
    <x v="45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.85"/>
    <n v="475"/>
    <x v="1"/>
    <x v="46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53.01"/>
    <n v="387"/>
    <x v="1"/>
    <x v="47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45.06"/>
    <n v="190"/>
    <x v="1"/>
    <x v="48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n v="2"/>
    <x v="0"/>
    <x v="49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9.01"/>
    <n v="92"/>
    <x v="0"/>
    <x v="50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2.79"/>
    <n v="34"/>
    <x v="0"/>
    <x v="51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59.12"/>
    <n v="140"/>
    <x v="1"/>
    <x v="5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44.93"/>
    <n v="90"/>
    <x v="0"/>
    <x v="5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89.66"/>
    <n v="178"/>
    <x v="1"/>
    <x v="54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70.08"/>
    <n v="144"/>
    <x v="1"/>
    <x v="55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31.06"/>
    <n v="215"/>
    <x v="1"/>
    <x v="5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9.06"/>
    <n v="227"/>
    <x v="1"/>
    <x v="57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30.09"/>
    <n v="275"/>
    <x v="1"/>
    <x v="5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85"/>
    <n v="144"/>
    <x v="1"/>
    <x v="59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82"/>
    <n v="93"/>
    <x v="0"/>
    <x v="60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58.04"/>
    <n v="723"/>
    <x v="1"/>
    <x v="61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1.4"/>
    <n v="12"/>
    <x v="0"/>
    <x v="62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71.95"/>
    <n v="98"/>
    <x v="0"/>
    <x v="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61.04"/>
    <n v="236"/>
    <x v="1"/>
    <x v="6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108.92"/>
    <n v="45"/>
    <x v="0"/>
    <x v="65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29"/>
    <n v="162"/>
    <x v="1"/>
    <x v="66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58.98"/>
    <n v="255"/>
    <x v="1"/>
    <x v="67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111.82"/>
    <n v="24"/>
    <x v="3"/>
    <x v="68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64"/>
    <n v="124"/>
    <x v="1"/>
    <x v="69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5.32"/>
    <n v="108"/>
    <x v="1"/>
    <x v="70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74.48"/>
    <n v="670"/>
    <x v="1"/>
    <x v="7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105.15"/>
    <n v="661"/>
    <x v="1"/>
    <x v="39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56.19"/>
    <n v="122"/>
    <x v="1"/>
    <x v="72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85.92"/>
    <n v="151"/>
    <x v="1"/>
    <x v="7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57"/>
    <n v="78"/>
    <x v="0"/>
    <x v="7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79.64"/>
    <n v="47"/>
    <x v="0"/>
    <x v="75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41.02"/>
    <n v="301"/>
    <x v="1"/>
    <x v="7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48"/>
    <n v="70"/>
    <x v="0"/>
    <x v="77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5.21"/>
    <n v="637"/>
    <x v="1"/>
    <x v="78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92.11"/>
    <n v="225"/>
    <x v="1"/>
    <x v="79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83.18"/>
    <n v="1497"/>
    <x v="1"/>
    <x v="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40"/>
    <n v="38"/>
    <x v="0"/>
    <x v="81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11.13"/>
    <n v="132"/>
    <x v="1"/>
    <x v="8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90.56"/>
    <n v="131"/>
    <x v="1"/>
    <x v="83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61.11"/>
    <n v="168"/>
    <x v="1"/>
    <x v="84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83.02"/>
    <n v="62"/>
    <x v="0"/>
    <x v="85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110.76"/>
    <n v="261"/>
    <x v="1"/>
    <x v="8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89.46"/>
    <n v="253"/>
    <x v="1"/>
    <x v="87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57.85"/>
    <n v="79"/>
    <x v="0"/>
    <x v="88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110"/>
    <n v="48"/>
    <x v="0"/>
    <x v="8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03.97"/>
    <n v="259"/>
    <x v="1"/>
    <x v="90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108"/>
    <n v="61"/>
    <x v="3"/>
    <x v="9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48.93"/>
    <n v="304"/>
    <x v="1"/>
    <x v="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37.67"/>
    <n v="113"/>
    <x v="1"/>
    <x v="11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65"/>
    <n v="217"/>
    <x v="1"/>
    <x v="92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106.61"/>
    <n v="927"/>
    <x v="1"/>
    <x v="86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27.01"/>
    <n v="34"/>
    <x v="0"/>
    <x v="93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91.16"/>
    <n v="197"/>
    <x v="1"/>
    <x v="55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n v="1"/>
    <x v="0"/>
    <x v="49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56.05"/>
    <n v="1021"/>
    <x v="1"/>
    <x v="5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31.02"/>
    <n v="282"/>
    <x v="1"/>
    <x v="94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66.510000000000005"/>
    <n v="25"/>
    <x v="0"/>
    <x v="9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89.01"/>
    <n v="143"/>
    <x v="1"/>
    <x v="96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03.46"/>
    <n v="145"/>
    <x v="1"/>
    <x v="97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95.28"/>
    <n v="359"/>
    <x v="1"/>
    <x v="9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75.900000000000006"/>
    <n v="186"/>
    <x v="1"/>
    <x v="99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107.58"/>
    <n v="595"/>
    <x v="1"/>
    <x v="100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1.32"/>
    <n v="59"/>
    <x v="0"/>
    <x v="101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71.98"/>
    <n v="15"/>
    <x v="0"/>
    <x v="10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08.95"/>
    <n v="120"/>
    <x v="1"/>
    <x v="103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35"/>
    <n v="269"/>
    <x v="1"/>
    <x v="104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94.94"/>
    <n v="377"/>
    <x v="1"/>
    <x v="5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109.65"/>
    <n v="727"/>
    <x v="1"/>
    <x v="10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44"/>
    <n v="87"/>
    <x v="0"/>
    <x v="106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6.79"/>
    <n v="88"/>
    <x v="0"/>
    <x v="107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30.99"/>
    <n v="174"/>
    <x v="1"/>
    <x v="108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94.79"/>
    <n v="118"/>
    <x v="1"/>
    <x v="10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69.790000000000006"/>
    <n v="215"/>
    <x v="1"/>
    <x v="110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63"/>
    <n v="149"/>
    <x v="1"/>
    <x v="111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10.03"/>
    <n v="219"/>
    <x v="1"/>
    <x v="11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26"/>
    <n v="64"/>
    <x v="0"/>
    <x v="113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49.99"/>
    <n v="19"/>
    <x v="0"/>
    <x v="114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101.72"/>
    <n v="368"/>
    <x v="1"/>
    <x v="1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47.08"/>
    <n v="160"/>
    <x v="1"/>
    <x v="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89.94"/>
    <n v="39"/>
    <x v="0"/>
    <x v="116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78.97"/>
    <n v="51"/>
    <x v="0"/>
    <x v="11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80.069999999999993"/>
    <n v="60"/>
    <x v="3"/>
    <x v="118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86.47"/>
    <n v="3"/>
    <x v="3"/>
    <x v="12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28"/>
    <n v="155"/>
    <x v="1"/>
    <x v="11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68"/>
    <n v="101"/>
    <x v="1"/>
    <x v="120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43.08"/>
    <n v="116"/>
    <x v="1"/>
    <x v="12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87.96"/>
    <n v="311"/>
    <x v="1"/>
    <x v="122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4.99"/>
    <n v="90"/>
    <x v="0"/>
    <x v="123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46.91"/>
    <n v="71"/>
    <x v="0"/>
    <x v="124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46.91"/>
    <n v="3"/>
    <x v="3"/>
    <x v="125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94.24"/>
    <n v="262"/>
    <x v="1"/>
    <x v="126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80.14"/>
    <n v="96"/>
    <x v="0"/>
    <x v="127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59.04"/>
    <n v="21"/>
    <x v="0"/>
    <x v="128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65.989999999999995"/>
    <n v="223"/>
    <x v="1"/>
    <x v="129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60.99"/>
    <n v="102"/>
    <x v="1"/>
    <x v="130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98.31"/>
    <n v="230"/>
    <x v="1"/>
    <x v="124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04.6"/>
    <n v="136"/>
    <x v="1"/>
    <x v="131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86.07"/>
    <n v="129"/>
    <x v="1"/>
    <x v="18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76.989999999999995"/>
    <n v="237"/>
    <x v="1"/>
    <x v="132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29.76"/>
    <n v="17"/>
    <x v="3"/>
    <x v="133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46.92"/>
    <n v="112"/>
    <x v="1"/>
    <x v="134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05.19"/>
    <n v="121"/>
    <x v="1"/>
    <x v="3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69.91"/>
    <n v="220"/>
    <x v="1"/>
    <x v="13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n v="1"/>
    <x v="0"/>
    <x v="49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0.01"/>
    <n v="64"/>
    <x v="0"/>
    <x v="50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52.01"/>
    <n v="423"/>
    <x v="1"/>
    <x v="13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31"/>
    <n v="93"/>
    <x v="0"/>
    <x v="137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95.04"/>
    <n v="59"/>
    <x v="0"/>
    <x v="13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75.97"/>
    <n v="65"/>
    <x v="0"/>
    <x v="139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1.010000000000005"/>
    <n v="74"/>
    <x v="3"/>
    <x v="140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73.73"/>
    <n v="53"/>
    <x v="0"/>
    <x v="141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13.17"/>
    <n v="221"/>
    <x v="1"/>
    <x v="142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5.01"/>
    <n v="100"/>
    <x v="1"/>
    <x v="143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79.180000000000007"/>
    <n v="162"/>
    <x v="1"/>
    <x v="55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57.33"/>
    <n v="78"/>
    <x v="0"/>
    <x v="51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58.18"/>
    <n v="150"/>
    <x v="1"/>
    <x v="144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36.03"/>
    <n v="253"/>
    <x v="1"/>
    <x v="67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7.99"/>
    <n v="100"/>
    <x v="1"/>
    <x v="20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44.01"/>
    <n v="122"/>
    <x v="1"/>
    <x v="145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55.08"/>
    <n v="137"/>
    <x v="1"/>
    <x v="146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74"/>
    <n v="416"/>
    <x v="1"/>
    <x v="147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42"/>
    <n v="31"/>
    <x v="0"/>
    <x v="148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77.989999999999995"/>
    <n v="424"/>
    <x v="1"/>
    <x v="149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82.51"/>
    <n v="3"/>
    <x v="0"/>
    <x v="109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4.2"/>
    <n v="11"/>
    <x v="0"/>
    <x v="6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25.5"/>
    <n v="83"/>
    <x v="0"/>
    <x v="150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00.98"/>
    <n v="163"/>
    <x v="1"/>
    <x v="15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111.83"/>
    <n v="895"/>
    <x v="1"/>
    <x v="44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42"/>
    <n v="26"/>
    <x v="0"/>
    <x v="15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110.05"/>
    <n v="75"/>
    <x v="0"/>
    <x v="153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59"/>
    <n v="416"/>
    <x v="1"/>
    <x v="154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32.99"/>
    <n v="96"/>
    <x v="0"/>
    <x v="155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45.01"/>
    <n v="358"/>
    <x v="1"/>
    <x v="15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81.98"/>
    <n v="308"/>
    <x v="1"/>
    <x v="15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39.08"/>
    <n v="62"/>
    <x v="0"/>
    <x v="15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59"/>
    <n v="722"/>
    <x v="1"/>
    <x v="1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40.99"/>
    <n v="69"/>
    <x v="0"/>
    <x v="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31.03"/>
    <n v="293"/>
    <x v="1"/>
    <x v="16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37.79"/>
    <n v="72"/>
    <x v="0"/>
    <x v="161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.01"/>
    <n v="32"/>
    <x v="0"/>
    <x v="162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95.97"/>
    <n v="230"/>
    <x v="1"/>
    <x v="163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75"/>
    <n v="32"/>
    <x v="0"/>
    <x v="164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102.05"/>
    <n v="24"/>
    <x v="3"/>
    <x v="16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105.75"/>
    <n v="69"/>
    <x v="0"/>
    <x v="3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07"/>
    <n v="38"/>
    <x v="0"/>
    <x v="99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35.049999999999997"/>
    <n v="20"/>
    <x v="0"/>
    <x v="166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.34"/>
    <n v="46"/>
    <x v="0"/>
    <x v="16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69.17"/>
    <n v="123"/>
    <x v="1"/>
    <x v="105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109.08"/>
    <n v="362"/>
    <x v="1"/>
    <x v="16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51.78"/>
    <n v="63"/>
    <x v="0"/>
    <x v="16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82.01"/>
    <n v="298"/>
    <x v="1"/>
    <x v="16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35.96"/>
    <n v="10"/>
    <x v="0"/>
    <x v="170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74.459999999999994"/>
    <n v="54"/>
    <x v="0"/>
    <x v="171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n v="2"/>
    <x v="0"/>
    <x v="49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91.11"/>
    <n v="681"/>
    <x v="1"/>
    <x v="144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.790000000000006"/>
    <n v="79"/>
    <x v="3"/>
    <x v="1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43"/>
    <n v="134"/>
    <x v="1"/>
    <x v="17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63.23"/>
    <n v="3"/>
    <x v="0"/>
    <x v="174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70.180000000000007"/>
    <n v="432"/>
    <x v="1"/>
    <x v="175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61.33"/>
    <n v="39"/>
    <x v="3"/>
    <x v="17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99"/>
    <n v="426"/>
    <x v="1"/>
    <x v="177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96.98"/>
    <n v="101"/>
    <x v="1"/>
    <x v="17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51"/>
    <n v="21"/>
    <x v="2"/>
    <x v="179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28.04"/>
    <n v="67"/>
    <x v="0"/>
    <x v="31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60.98"/>
    <n v="95"/>
    <x v="0"/>
    <x v="180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73.209999999999994"/>
    <n v="152"/>
    <x v="1"/>
    <x v="170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40"/>
    <n v="195"/>
    <x v="1"/>
    <x v="181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86.81"/>
    <n v="1023"/>
    <x v="1"/>
    <x v="34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2.13"/>
    <n v="4"/>
    <x v="0"/>
    <x v="182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03.98"/>
    <n v="155"/>
    <x v="1"/>
    <x v="183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62"/>
    <n v="45"/>
    <x v="0"/>
    <x v="18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31.01"/>
    <n v="216"/>
    <x v="1"/>
    <x v="18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89.99"/>
    <n v="332"/>
    <x v="1"/>
    <x v="186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39.24"/>
    <n v="8"/>
    <x v="0"/>
    <x v="6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54.99"/>
    <n v="99"/>
    <x v="0"/>
    <x v="187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47.99"/>
    <n v="138"/>
    <x v="1"/>
    <x v="18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87.97"/>
    <n v="94"/>
    <x v="0"/>
    <x v="189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52"/>
    <n v="404"/>
    <x v="1"/>
    <x v="190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30"/>
    <n v="260"/>
    <x v="1"/>
    <x v="191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98.21"/>
    <n v="367"/>
    <x v="1"/>
    <x v="19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08.96"/>
    <n v="169"/>
    <x v="1"/>
    <x v="19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67"/>
    <n v="120"/>
    <x v="1"/>
    <x v="194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64.989999999999995"/>
    <n v="194"/>
    <x v="1"/>
    <x v="1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99.84"/>
    <n v="420"/>
    <x v="1"/>
    <x v="196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82.43"/>
    <n v="77"/>
    <x v="3"/>
    <x v="10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63.29"/>
    <n v="171"/>
    <x v="1"/>
    <x v="45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96.77"/>
    <n v="158"/>
    <x v="1"/>
    <x v="19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54.91"/>
    <n v="109"/>
    <x v="1"/>
    <x v="46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39.01"/>
    <n v="42"/>
    <x v="0"/>
    <x v="45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75.84"/>
    <n v="11"/>
    <x v="0"/>
    <x v="176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45.05"/>
    <n v="159"/>
    <x v="1"/>
    <x v="198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104.52"/>
    <n v="422"/>
    <x v="1"/>
    <x v="199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76.27"/>
    <n v="98"/>
    <x v="0"/>
    <x v="142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69.02"/>
    <n v="419"/>
    <x v="1"/>
    <x v="200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8"/>
    <n v="102"/>
    <x v="1"/>
    <x v="7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42.92"/>
    <n v="128"/>
    <x v="1"/>
    <x v="201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3.03"/>
    <n v="445"/>
    <x v="1"/>
    <x v="202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75.25"/>
    <n v="570"/>
    <x v="1"/>
    <x v="4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69.02"/>
    <n v="509"/>
    <x v="1"/>
    <x v="203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65.989999999999995"/>
    <n v="326"/>
    <x v="1"/>
    <x v="4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8.01"/>
    <n v="933"/>
    <x v="1"/>
    <x v="20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60.11"/>
    <n v="211"/>
    <x v="1"/>
    <x v="205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6"/>
    <n v="273"/>
    <x v="1"/>
    <x v="20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n v="3"/>
    <x v="0"/>
    <x v="49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38.020000000000003"/>
    <n v="54"/>
    <x v="0"/>
    <x v="196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106.15"/>
    <n v="626"/>
    <x v="1"/>
    <x v="207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1.02"/>
    <n v="89"/>
    <x v="0"/>
    <x v="208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96.65"/>
    <n v="185"/>
    <x v="1"/>
    <x v="39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57"/>
    <n v="120"/>
    <x v="1"/>
    <x v="209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63.93"/>
    <n v="23"/>
    <x v="0"/>
    <x v="27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90.46"/>
    <n v="146"/>
    <x v="1"/>
    <x v="45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72.17"/>
    <n v="268"/>
    <x v="1"/>
    <x v="129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77.930000000000007"/>
    <n v="598"/>
    <x v="1"/>
    <x v="18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38.07"/>
    <n v="158"/>
    <x v="1"/>
    <x v="210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57.94"/>
    <n v="31"/>
    <x v="0"/>
    <x v="211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49.79"/>
    <n v="313"/>
    <x v="1"/>
    <x v="3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54.05"/>
    <n v="371"/>
    <x v="1"/>
    <x v="134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0"/>
    <n v="363"/>
    <x v="1"/>
    <x v="2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70.13"/>
    <n v="123"/>
    <x v="1"/>
    <x v="99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27"/>
    <n v="77"/>
    <x v="0"/>
    <x v="213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51.99"/>
    <n v="234"/>
    <x v="1"/>
    <x v="214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56.42"/>
    <n v="181"/>
    <x v="1"/>
    <x v="4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01.63"/>
    <n v="253"/>
    <x v="1"/>
    <x v="215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5.01"/>
    <n v="27"/>
    <x v="3"/>
    <x v="21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32.020000000000003"/>
    <n v="1"/>
    <x v="2"/>
    <x v="217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82.02"/>
    <n v="304"/>
    <x v="1"/>
    <x v="218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37.96"/>
    <n v="137"/>
    <x v="1"/>
    <x v="21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51.53"/>
    <n v="32"/>
    <x v="0"/>
    <x v="27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81.2"/>
    <n v="242"/>
    <x v="1"/>
    <x v="220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40.03"/>
    <n v="97"/>
    <x v="0"/>
    <x v="221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89.94"/>
    <n v="1066"/>
    <x v="1"/>
    <x v="100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96.69"/>
    <n v="326"/>
    <x v="1"/>
    <x v="222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25.01"/>
    <n v="171"/>
    <x v="1"/>
    <x v="223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36.99"/>
    <n v="581"/>
    <x v="1"/>
    <x v="224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73.010000000000005"/>
    <n v="92"/>
    <x v="0"/>
    <x v="22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68.239999999999995"/>
    <n v="108"/>
    <x v="1"/>
    <x v="221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52.31"/>
    <n v="19"/>
    <x v="0"/>
    <x v="22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61.77"/>
    <n v="83"/>
    <x v="0"/>
    <x v="22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25.03"/>
    <n v="706"/>
    <x v="1"/>
    <x v="228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06.29"/>
    <n v="17"/>
    <x v="3"/>
    <x v="2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75.069999999999993"/>
    <n v="210"/>
    <x v="1"/>
    <x v="230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39.97"/>
    <n v="98"/>
    <x v="0"/>
    <x v="231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39.979999999999997"/>
    <n v="1684"/>
    <x v="1"/>
    <x v="232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101.02"/>
    <n v="54"/>
    <x v="0"/>
    <x v="233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76.81"/>
    <n v="457"/>
    <x v="1"/>
    <x v="3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71.7"/>
    <n v="10"/>
    <x v="0"/>
    <x v="234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33.28"/>
    <n v="16"/>
    <x v="3"/>
    <x v="23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43.92"/>
    <n v="1340"/>
    <x v="1"/>
    <x v="236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n v="36"/>
    <x v="0"/>
    <x v="237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88.21"/>
    <n v="55"/>
    <x v="0"/>
    <x v="63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65.239999999999995"/>
    <n v="94"/>
    <x v="0"/>
    <x v="238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69.959999999999994"/>
    <n v="144"/>
    <x v="1"/>
    <x v="23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39.880000000000003"/>
    <n v="51"/>
    <x v="0"/>
    <x v="240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n v="5"/>
    <x v="0"/>
    <x v="49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41.02"/>
    <n v="1345"/>
    <x v="1"/>
    <x v="241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98.91"/>
    <n v="32"/>
    <x v="0"/>
    <x v="242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7.78"/>
    <n v="83"/>
    <x v="0"/>
    <x v="23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80.77"/>
    <n v="546"/>
    <x v="1"/>
    <x v="23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94.28"/>
    <n v="286"/>
    <x v="1"/>
    <x v="72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3.430000000000007"/>
    <n v="8"/>
    <x v="0"/>
    <x v="243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65.97"/>
    <n v="132"/>
    <x v="1"/>
    <x v="244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109.04"/>
    <n v="74"/>
    <x v="0"/>
    <x v="245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41.16"/>
    <n v="75"/>
    <x v="3"/>
    <x v="51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99.13"/>
    <n v="20"/>
    <x v="0"/>
    <x v="3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05.88"/>
    <n v="203"/>
    <x v="1"/>
    <x v="24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49"/>
    <n v="310"/>
    <x v="1"/>
    <x v="247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"/>
    <n v="395"/>
    <x v="1"/>
    <x v="248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31.02"/>
    <n v="295"/>
    <x v="1"/>
    <x v="221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103.87"/>
    <n v="34"/>
    <x v="0"/>
    <x v="2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59.27"/>
    <n v="67"/>
    <x v="0"/>
    <x v="250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42.3"/>
    <n v="19"/>
    <x v="0"/>
    <x v="141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53.12"/>
    <n v="16"/>
    <x v="0"/>
    <x v="68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50.8"/>
    <n v="39"/>
    <x v="3"/>
    <x v="251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1.15"/>
    <n v="10"/>
    <x v="0"/>
    <x v="17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65"/>
    <n v="94"/>
    <x v="0"/>
    <x v="194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38"/>
    <n v="167"/>
    <x v="1"/>
    <x v="252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82.62"/>
    <n v="24"/>
    <x v="0"/>
    <x v="150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37.94"/>
    <n v="164"/>
    <x v="1"/>
    <x v="253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80.78"/>
    <n v="91"/>
    <x v="0"/>
    <x v="107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25.98"/>
    <n v="46"/>
    <x v="0"/>
    <x v="5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0.36"/>
    <n v="39"/>
    <x v="0"/>
    <x v="254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54"/>
    <n v="134"/>
    <x v="1"/>
    <x v="255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101.79"/>
    <n v="23"/>
    <x v="2"/>
    <x v="57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45"/>
    <n v="185"/>
    <x v="1"/>
    <x v="256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77.069999999999993"/>
    <n v="444"/>
    <x v="1"/>
    <x v="257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88.08"/>
    <n v="200"/>
    <x v="1"/>
    <x v="25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47.04"/>
    <n v="124"/>
    <x v="1"/>
    <x v="259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11"/>
    <n v="187"/>
    <x v="1"/>
    <x v="260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87"/>
    <n v="114"/>
    <x v="1"/>
    <x v="26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63.99"/>
    <n v="97"/>
    <x v="0"/>
    <x v="26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05.99"/>
    <n v="123"/>
    <x v="1"/>
    <x v="263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73.989999999999995"/>
    <n v="179"/>
    <x v="1"/>
    <x v="264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4.02"/>
    <n v="80"/>
    <x v="3"/>
    <x v="265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88.97"/>
    <n v="94"/>
    <x v="0"/>
    <x v="224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76.989999999999995"/>
    <n v="85"/>
    <x v="0"/>
    <x v="266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97.15"/>
    <n v="67"/>
    <x v="0"/>
    <x v="267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33.01"/>
    <n v="54"/>
    <x v="0"/>
    <x v="9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99.95"/>
    <n v="42"/>
    <x v="0"/>
    <x v="268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69.97"/>
    <n v="15"/>
    <x v="0"/>
    <x v="269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110.32"/>
    <n v="34"/>
    <x v="0"/>
    <x v="270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66.010000000000005"/>
    <n v="1401"/>
    <x v="1"/>
    <x v="27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41.01"/>
    <n v="72"/>
    <x v="0"/>
    <x v="27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103.96"/>
    <n v="53"/>
    <x v="0"/>
    <x v="27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n v="5"/>
    <x v="0"/>
    <x v="49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47.01"/>
    <n v="128"/>
    <x v="1"/>
    <x v="274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29.61"/>
    <n v="35"/>
    <x v="0"/>
    <x v="254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81.010000000000005"/>
    <n v="411"/>
    <x v="1"/>
    <x v="27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94.35"/>
    <n v="124"/>
    <x v="1"/>
    <x v="17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26.06"/>
    <n v="59"/>
    <x v="2"/>
    <x v="99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85.78"/>
    <n v="37"/>
    <x v="0"/>
    <x v="174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03.73"/>
    <n v="185"/>
    <x v="1"/>
    <x v="142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49.83"/>
    <n v="12"/>
    <x v="0"/>
    <x v="276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63.89"/>
    <n v="299"/>
    <x v="1"/>
    <x v="27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47"/>
    <n v="226"/>
    <x v="1"/>
    <x v="278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08.48"/>
    <n v="174"/>
    <x v="1"/>
    <x v="39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72.02"/>
    <n v="372"/>
    <x v="1"/>
    <x v="27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59.93"/>
    <n v="160"/>
    <x v="1"/>
    <x v="27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78.209999999999994"/>
    <n v="1616"/>
    <x v="1"/>
    <x v="129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104.78"/>
    <n v="733"/>
    <x v="1"/>
    <x v="19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105.52"/>
    <n v="592"/>
    <x v="1"/>
    <x v="196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24.93"/>
    <n v="19"/>
    <x v="0"/>
    <x v="51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69.87"/>
    <n v="277"/>
    <x v="1"/>
    <x v="280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95.73"/>
    <n v="273"/>
    <x v="1"/>
    <x v="110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30"/>
    <n v="159"/>
    <x v="1"/>
    <x v="281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59.01"/>
    <n v="68"/>
    <x v="0"/>
    <x v="282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84.76"/>
    <n v="1592"/>
    <x v="1"/>
    <x v="283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8.010000000000005"/>
    <n v="730"/>
    <x v="1"/>
    <x v="284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50.05"/>
    <n v="13"/>
    <x v="0"/>
    <x v="16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9.16"/>
    <n v="55"/>
    <x v="0"/>
    <x v="270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93.7"/>
    <n v="361"/>
    <x v="1"/>
    <x v="54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40.14"/>
    <n v="10"/>
    <x v="0"/>
    <x v="78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70.09"/>
    <n v="14"/>
    <x v="0"/>
    <x v="28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66.180000000000007"/>
    <n v="40"/>
    <x v="0"/>
    <x v="9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47.71"/>
    <n v="160"/>
    <x v="1"/>
    <x v="286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62.9"/>
    <n v="184"/>
    <x v="1"/>
    <x v="287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86.61"/>
    <n v="64"/>
    <x v="0"/>
    <x v="109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75.13"/>
    <n v="225"/>
    <x v="1"/>
    <x v="288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41"/>
    <n v="172"/>
    <x v="1"/>
    <x v="28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50.01"/>
    <n v="146"/>
    <x v="1"/>
    <x v="290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96.96"/>
    <n v="76"/>
    <x v="0"/>
    <x v="291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100.93"/>
    <n v="39"/>
    <x v="0"/>
    <x v="292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89.23"/>
    <n v="11"/>
    <x v="3"/>
    <x v="29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87.98"/>
    <n v="122"/>
    <x v="1"/>
    <x v="294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89.54"/>
    <n v="187"/>
    <x v="1"/>
    <x v="126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29.09"/>
    <n v="7"/>
    <x v="0"/>
    <x v="295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42.01"/>
    <n v="66"/>
    <x v="0"/>
    <x v="29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47"/>
    <n v="229"/>
    <x v="1"/>
    <x v="29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110.44"/>
    <n v="469"/>
    <x v="1"/>
    <x v="298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41.99"/>
    <n v="130"/>
    <x v="1"/>
    <x v="1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48.01"/>
    <n v="167"/>
    <x v="1"/>
    <x v="299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31.02"/>
    <n v="174"/>
    <x v="1"/>
    <x v="211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99.2"/>
    <n v="718"/>
    <x v="1"/>
    <x v="300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6.02"/>
    <n v="64"/>
    <x v="0"/>
    <x v="30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n v="2"/>
    <x v="0"/>
    <x v="49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46.06"/>
    <n v="1530"/>
    <x v="1"/>
    <x v="302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73.650000000000006"/>
    <n v="40"/>
    <x v="0"/>
    <x v="174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55.99"/>
    <n v="86"/>
    <x v="0"/>
    <x v="303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68.989999999999995"/>
    <n v="316"/>
    <x v="1"/>
    <x v="304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60.98"/>
    <n v="90"/>
    <x v="0"/>
    <x v="30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10.98"/>
    <n v="182"/>
    <x v="1"/>
    <x v="306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5"/>
    <n v="356"/>
    <x v="1"/>
    <x v="307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78.760000000000005"/>
    <n v="132"/>
    <x v="1"/>
    <x v="110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87.96"/>
    <n v="46"/>
    <x v="0"/>
    <x v="308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49.99"/>
    <n v="36"/>
    <x v="2"/>
    <x v="30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99.52"/>
    <n v="105"/>
    <x v="1"/>
    <x v="17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104.82"/>
    <n v="669"/>
    <x v="1"/>
    <x v="38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108.01"/>
    <n v="62"/>
    <x v="2"/>
    <x v="310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29"/>
    <n v="85"/>
    <x v="0"/>
    <x v="311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30.03"/>
    <n v="11"/>
    <x v="0"/>
    <x v="312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1.01"/>
    <n v="44"/>
    <x v="0"/>
    <x v="313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62.87"/>
    <n v="55"/>
    <x v="0"/>
    <x v="2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47.01"/>
    <n v="57"/>
    <x v="0"/>
    <x v="314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27"/>
    <n v="123"/>
    <x v="1"/>
    <x v="315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68.33"/>
    <n v="128"/>
    <x v="1"/>
    <x v="115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50.97"/>
    <n v="64"/>
    <x v="0"/>
    <x v="316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54.02"/>
    <n v="127"/>
    <x v="1"/>
    <x v="317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97.06"/>
    <n v="11"/>
    <x v="0"/>
    <x v="318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24.87"/>
    <n v="40"/>
    <x v="0"/>
    <x v="100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84.42"/>
    <n v="288"/>
    <x v="1"/>
    <x v="4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7.09"/>
    <n v="573"/>
    <x v="1"/>
    <x v="3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78"/>
    <n v="113"/>
    <x v="1"/>
    <x v="320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62.97"/>
    <n v="46"/>
    <x v="0"/>
    <x v="321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81.010000000000005"/>
    <n v="91"/>
    <x v="3"/>
    <x v="322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5.319999999999993"/>
    <n v="68"/>
    <x v="0"/>
    <x v="286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04.44"/>
    <n v="192"/>
    <x v="1"/>
    <x v="115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69.989999999999995"/>
    <n v="83"/>
    <x v="0"/>
    <x v="222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83.02"/>
    <n v="54"/>
    <x v="0"/>
    <x v="323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90.3"/>
    <n v="17"/>
    <x v="3"/>
    <x v="234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03.98"/>
    <n v="117"/>
    <x v="1"/>
    <x v="324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54.93"/>
    <n v="1052"/>
    <x v="1"/>
    <x v="61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51.92"/>
    <n v="123"/>
    <x v="1"/>
    <x v="32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60.03"/>
    <n v="179"/>
    <x v="1"/>
    <x v="32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44"/>
    <n v="355"/>
    <x v="1"/>
    <x v="327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53"/>
    <n v="162"/>
    <x v="1"/>
    <x v="32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54.5"/>
    <n v="25"/>
    <x v="0"/>
    <x v="23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75.040000000000006"/>
    <n v="199"/>
    <x v="1"/>
    <x v="182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.909999999999997"/>
    <n v="35"/>
    <x v="3"/>
    <x v="329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36.950000000000003"/>
    <n v="176"/>
    <x v="1"/>
    <x v="1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63.17"/>
    <n v="511"/>
    <x v="1"/>
    <x v="73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29.99"/>
    <n v="82"/>
    <x v="0"/>
    <x v="12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86"/>
    <n v="24"/>
    <x v="3"/>
    <x v="330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75.010000000000005"/>
    <n v="50"/>
    <x v="0"/>
    <x v="331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101.2"/>
    <n v="967"/>
    <x v="1"/>
    <x v="99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n v="4"/>
    <x v="0"/>
    <x v="49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29"/>
    <n v="123"/>
    <x v="1"/>
    <x v="332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98.23"/>
    <n v="63"/>
    <x v="0"/>
    <x v="249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87"/>
    <n v="56"/>
    <x v="0"/>
    <x v="333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5.21"/>
    <n v="44"/>
    <x v="0"/>
    <x v="33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37"/>
    <n v="118"/>
    <x v="1"/>
    <x v="33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94.98"/>
    <n v="104"/>
    <x v="1"/>
    <x v="336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8.96"/>
    <n v="27"/>
    <x v="0"/>
    <x v="337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55.99"/>
    <n v="351"/>
    <x v="1"/>
    <x v="338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54.04"/>
    <n v="90"/>
    <x v="0"/>
    <x v="339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82.38"/>
    <n v="172"/>
    <x v="1"/>
    <x v="126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67"/>
    <n v="141"/>
    <x v="1"/>
    <x v="34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107.91"/>
    <n v="31"/>
    <x v="0"/>
    <x v="34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69.010000000000005"/>
    <n v="108"/>
    <x v="1"/>
    <x v="342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39.01"/>
    <n v="133"/>
    <x v="1"/>
    <x v="343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10.36"/>
    <n v="188"/>
    <x v="1"/>
    <x v="17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94.86"/>
    <n v="332"/>
    <x v="1"/>
    <x v="344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.94"/>
    <n v="575"/>
    <x v="1"/>
    <x v="27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101.25"/>
    <n v="41"/>
    <x v="0"/>
    <x v="3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64.959999999999994"/>
    <n v="184"/>
    <x v="1"/>
    <x v="122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7.01"/>
    <n v="286"/>
    <x v="1"/>
    <x v="345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50.97"/>
    <n v="319"/>
    <x v="1"/>
    <x v="346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104.94"/>
    <n v="39"/>
    <x v="0"/>
    <x v="34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84.03"/>
    <n v="178"/>
    <x v="1"/>
    <x v="8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102.86"/>
    <n v="365"/>
    <x v="1"/>
    <x v="23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39.96"/>
    <n v="114"/>
    <x v="1"/>
    <x v="57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51"/>
    <n v="30"/>
    <x v="0"/>
    <x v="348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40.82"/>
    <n v="54"/>
    <x v="0"/>
    <x v="86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59"/>
    <n v="236"/>
    <x v="1"/>
    <x v="34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71.16"/>
    <n v="513"/>
    <x v="1"/>
    <x v="350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99.49"/>
    <n v="101"/>
    <x v="1"/>
    <x v="215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103.99"/>
    <n v="81"/>
    <x v="0"/>
    <x v="351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76.56"/>
    <n v="16"/>
    <x v="0"/>
    <x v="352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87.07"/>
    <n v="53"/>
    <x v="0"/>
    <x v="353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49"/>
    <n v="260"/>
    <x v="1"/>
    <x v="354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42.97"/>
    <n v="31"/>
    <x v="0"/>
    <x v="355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33.43"/>
    <n v="14"/>
    <x v="0"/>
    <x v="356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83.98"/>
    <n v="179"/>
    <x v="1"/>
    <x v="357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01.42"/>
    <n v="220"/>
    <x v="1"/>
    <x v="127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9.87"/>
    <n v="102"/>
    <x v="1"/>
    <x v="7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31.92"/>
    <n v="192"/>
    <x v="1"/>
    <x v="35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70.989999999999995"/>
    <n v="305"/>
    <x v="1"/>
    <x v="120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77.03"/>
    <n v="24"/>
    <x v="3"/>
    <x v="359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101.78"/>
    <n v="724"/>
    <x v="1"/>
    <x v="251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1.06"/>
    <n v="547"/>
    <x v="1"/>
    <x v="360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68.02"/>
    <n v="415"/>
    <x v="1"/>
    <x v="13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30.87"/>
    <n v="1"/>
    <x v="0"/>
    <x v="71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27.91"/>
    <n v="34"/>
    <x v="0"/>
    <x v="53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79.989999999999995"/>
    <n v="24"/>
    <x v="0"/>
    <x v="361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38"/>
    <n v="48"/>
    <x v="0"/>
    <x v="36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e v="#DIV/0!"/>
    <n v="0"/>
    <x v="0"/>
    <x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59.99"/>
    <n v="70"/>
    <x v="0"/>
    <x v="363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37.04"/>
    <n v="530"/>
    <x v="1"/>
    <x v="129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99.96"/>
    <n v="180"/>
    <x v="1"/>
    <x v="364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111.68"/>
    <n v="92"/>
    <x v="0"/>
    <x v="19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36.01"/>
    <n v="14"/>
    <x v="0"/>
    <x v="365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66.010000000000005"/>
    <n v="927"/>
    <x v="1"/>
    <x v="366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4.05"/>
    <n v="40"/>
    <x v="0"/>
    <x v="161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53"/>
    <n v="112"/>
    <x v="1"/>
    <x v="36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95"/>
    <n v="71"/>
    <x v="0"/>
    <x v="36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70.91"/>
    <n v="119"/>
    <x v="1"/>
    <x v="54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98.06"/>
    <n v="24"/>
    <x v="0"/>
    <x v="369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53.05"/>
    <n v="139"/>
    <x v="1"/>
    <x v="370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93.14"/>
    <n v="39"/>
    <x v="3"/>
    <x v="16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58.95"/>
    <n v="22"/>
    <x v="3"/>
    <x v="371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36.07"/>
    <n v="56"/>
    <x v="0"/>
    <x v="221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63.03"/>
    <n v="43"/>
    <x v="0"/>
    <x v="372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84.72"/>
    <n v="112"/>
    <x v="1"/>
    <x v="373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62.2"/>
    <n v="7"/>
    <x v="0"/>
    <x v="234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98"/>
    <n v="102"/>
    <x v="1"/>
    <x v="374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106.44"/>
    <n v="426"/>
    <x v="1"/>
    <x v="23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29.98"/>
    <n v="146"/>
    <x v="1"/>
    <x v="375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85.81"/>
    <n v="32"/>
    <x v="0"/>
    <x v="27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.819999999999993"/>
    <n v="700"/>
    <x v="1"/>
    <x v="121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41"/>
    <n v="84"/>
    <x v="0"/>
    <x v="376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28.06"/>
    <n v="84"/>
    <x v="0"/>
    <x v="377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88.05"/>
    <n v="156"/>
    <x v="1"/>
    <x v="98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31"/>
    <n v="100"/>
    <x v="0"/>
    <x v="378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90.34"/>
    <n v="80"/>
    <x v="0"/>
    <x v="175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63.78"/>
    <n v="11"/>
    <x v="0"/>
    <x v="352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54"/>
    <n v="92"/>
    <x v="0"/>
    <x v="200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48.99"/>
    <n v="96"/>
    <x v="2"/>
    <x v="37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63.86"/>
    <n v="503"/>
    <x v="1"/>
    <x v="105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83"/>
    <n v="159"/>
    <x v="1"/>
    <x v="380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55.08"/>
    <n v="15"/>
    <x v="0"/>
    <x v="166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62.04"/>
    <n v="482"/>
    <x v="1"/>
    <x v="381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04.98"/>
    <n v="150"/>
    <x v="1"/>
    <x v="382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94.04"/>
    <n v="117"/>
    <x v="1"/>
    <x v="38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44.01"/>
    <n v="38"/>
    <x v="0"/>
    <x v="384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92.47"/>
    <n v="73"/>
    <x v="0"/>
    <x v="38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57.07"/>
    <n v="266"/>
    <x v="1"/>
    <x v="326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109.08"/>
    <n v="24"/>
    <x v="0"/>
    <x v="386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9.39"/>
    <n v="3"/>
    <x v="0"/>
    <x v="240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77.02"/>
    <n v="16"/>
    <x v="0"/>
    <x v="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92.17"/>
    <n v="277"/>
    <x v="1"/>
    <x v="286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61.01"/>
    <n v="89"/>
    <x v="0"/>
    <x v="387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78.069999999999993"/>
    <n v="164"/>
    <x v="1"/>
    <x v="39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80.75"/>
    <n v="969"/>
    <x v="1"/>
    <x v="388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59.99"/>
    <n v="271"/>
    <x v="1"/>
    <x v="38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10.03"/>
    <n v="284"/>
    <x v="1"/>
    <x v="390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n v="4"/>
    <x v="3"/>
    <x v="49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38"/>
    <n v="59"/>
    <x v="0"/>
    <x v="391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6.37"/>
    <n v="99"/>
    <x v="0"/>
    <x v="45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72.98"/>
    <n v="44"/>
    <x v="0"/>
    <x v="392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26.01"/>
    <n v="152"/>
    <x v="1"/>
    <x v="353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04.36"/>
    <n v="224"/>
    <x v="1"/>
    <x v="18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102.19"/>
    <n v="240"/>
    <x v="1"/>
    <x v="393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54.12"/>
    <n v="199"/>
    <x v="1"/>
    <x v="394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63.22"/>
    <n v="137"/>
    <x v="1"/>
    <x v="105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4.03"/>
    <n v="101"/>
    <x v="1"/>
    <x v="395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49.99"/>
    <n v="794"/>
    <x v="1"/>
    <x v="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56.02"/>
    <n v="370"/>
    <x v="1"/>
    <x v="40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48.81"/>
    <n v="13"/>
    <x v="0"/>
    <x v="150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60.08"/>
    <n v="138"/>
    <x v="1"/>
    <x v="72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78.989999999999995"/>
    <n v="84"/>
    <x v="0"/>
    <x v="397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53.99"/>
    <n v="205"/>
    <x v="1"/>
    <x v="398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111.46"/>
    <n v="44"/>
    <x v="0"/>
    <x v="9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60.92"/>
    <n v="219"/>
    <x v="1"/>
    <x v="146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26"/>
    <n v="186"/>
    <x v="1"/>
    <x v="399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80.989999999999995"/>
    <n v="237"/>
    <x v="1"/>
    <x v="400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5"/>
    <n v="306"/>
    <x v="1"/>
    <x v="401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"/>
    <n v="94"/>
    <x v="0"/>
    <x v="16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2.09"/>
    <n v="54"/>
    <x v="3"/>
    <x v="115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24.99"/>
    <n v="112"/>
    <x v="1"/>
    <x v="402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69.22"/>
    <n v="369"/>
    <x v="1"/>
    <x v="358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93.94"/>
    <n v="63"/>
    <x v="0"/>
    <x v="21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98.41"/>
    <n v="65"/>
    <x v="0"/>
    <x v="25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41.78"/>
    <n v="19"/>
    <x v="3"/>
    <x v="95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65.989999999999995"/>
    <n v="17"/>
    <x v="0"/>
    <x v="242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72.06"/>
    <n v="101"/>
    <x v="1"/>
    <x v="215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48"/>
    <n v="342"/>
    <x v="1"/>
    <x v="403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54.1"/>
    <n v="64"/>
    <x v="0"/>
    <x v="83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107.88"/>
    <n v="52"/>
    <x v="0"/>
    <x v="344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67.03"/>
    <n v="322"/>
    <x v="1"/>
    <x v="404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64.010000000000005"/>
    <n v="120"/>
    <x v="1"/>
    <x v="4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96.07"/>
    <n v="147"/>
    <x v="1"/>
    <x v="158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51.18"/>
    <n v="951"/>
    <x v="1"/>
    <x v="406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43.92"/>
    <n v="73"/>
    <x v="0"/>
    <x v="388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91.02"/>
    <n v="79"/>
    <x v="0"/>
    <x v="407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50.13"/>
    <n v="65"/>
    <x v="0"/>
    <x v="408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67.72"/>
    <n v="82"/>
    <x v="0"/>
    <x v="99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61.04"/>
    <n v="1038"/>
    <x v="1"/>
    <x v="408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80.010000000000005"/>
    <n v="13"/>
    <x v="0"/>
    <x v="259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47"/>
    <n v="155"/>
    <x v="1"/>
    <x v="409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1.13"/>
    <n v="7"/>
    <x v="0"/>
    <x v="144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89.99"/>
    <n v="209"/>
    <x v="1"/>
    <x v="410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43.03"/>
    <n v="100"/>
    <x v="0"/>
    <x v="236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68"/>
    <n v="202"/>
    <x v="1"/>
    <x v="41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73"/>
    <n v="162"/>
    <x v="1"/>
    <x v="412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62.34"/>
    <n v="4"/>
    <x v="0"/>
    <x v="17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n v="5"/>
    <x v="0"/>
    <x v="49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67.099999999999994"/>
    <n v="207"/>
    <x v="1"/>
    <x v="346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79.98"/>
    <n v="128"/>
    <x v="1"/>
    <x v="413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62.18"/>
    <n v="120"/>
    <x v="1"/>
    <x v="40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53.01"/>
    <n v="171"/>
    <x v="1"/>
    <x v="414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57.74"/>
    <n v="187"/>
    <x v="1"/>
    <x v="3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40.03"/>
    <n v="188"/>
    <x v="1"/>
    <x v="41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81.02"/>
    <n v="131"/>
    <x v="1"/>
    <x v="416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35.049999999999997"/>
    <n v="284"/>
    <x v="1"/>
    <x v="41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02.92"/>
    <n v="120"/>
    <x v="1"/>
    <x v="124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28"/>
    <n v="419"/>
    <x v="1"/>
    <x v="41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75.73"/>
    <n v="14"/>
    <x v="3"/>
    <x v="27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45.03"/>
    <n v="139"/>
    <x v="1"/>
    <x v="325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73.62"/>
    <n v="174"/>
    <x v="1"/>
    <x v="150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56.99"/>
    <n v="155"/>
    <x v="1"/>
    <x v="41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85.22"/>
    <n v="170"/>
    <x v="1"/>
    <x v="73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50.96"/>
    <n v="190"/>
    <x v="1"/>
    <x v="20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63.56"/>
    <n v="250"/>
    <x v="1"/>
    <x v="12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81"/>
    <n v="49"/>
    <x v="0"/>
    <x v="420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86.04"/>
    <n v="28"/>
    <x v="0"/>
    <x v="355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90.04"/>
    <n v="268"/>
    <x v="1"/>
    <x v="5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74.010000000000005"/>
    <n v="620"/>
    <x v="1"/>
    <x v="421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92.44"/>
    <n v="3"/>
    <x v="0"/>
    <x v="251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56"/>
    <n v="160"/>
    <x v="1"/>
    <x v="422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32.979999999999997"/>
    <n v="279"/>
    <x v="1"/>
    <x v="423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93.6"/>
    <n v="77"/>
    <x v="0"/>
    <x v="197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69.87"/>
    <n v="206"/>
    <x v="1"/>
    <x v="288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72.13"/>
    <n v="694"/>
    <x v="1"/>
    <x v="110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30.04"/>
    <n v="152"/>
    <x v="1"/>
    <x v="87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73.97"/>
    <n v="65"/>
    <x v="0"/>
    <x v="42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8.66"/>
    <n v="63"/>
    <x v="3"/>
    <x v="215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59.99"/>
    <n v="310"/>
    <x v="1"/>
    <x v="425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111.16"/>
    <n v="43"/>
    <x v="2"/>
    <x v="42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53.04"/>
    <n v="83"/>
    <x v="0"/>
    <x v="339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55.99"/>
    <n v="79"/>
    <x v="3"/>
    <x v="427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69.989999999999995"/>
    <n v="114"/>
    <x v="1"/>
    <x v="428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49"/>
    <n v="65"/>
    <x v="0"/>
    <x v="42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103.85"/>
    <n v="79"/>
    <x v="0"/>
    <x v="167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99.13"/>
    <n v="11"/>
    <x v="0"/>
    <x v="115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107.38"/>
    <n v="56"/>
    <x v="2"/>
    <x v="430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76.92"/>
    <n v="17"/>
    <x v="0"/>
    <x v="431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58.13"/>
    <n v="120"/>
    <x v="1"/>
    <x v="346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03.74"/>
    <n v="145"/>
    <x v="1"/>
    <x v="30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87.96"/>
    <n v="221"/>
    <x v="1"/>
    <x v="432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28"/>
    <n v="48"/>
    <x v="0"/>
    <x v="433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38"/>
    <n v="93"/>
    <x v="0"/>
    <x v="434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30"/>
    <n v="89"/>
    <x v="0"/>
    <x v="43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103.5"/>
    <n v="41"/>
    <x v="0"/>
    <x v="6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85.99"/>
    <n v="63"/>
    <x v="3"/>
    <x v="41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98.01"/>
    <n v="48"/>
    <x v="0"/>
    <x v="436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n v="2"/>
    <x v="0"/>
    <x v="49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44.99"/>
    <n v="88"/>
    <x v="0"/>
    <x v="437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31.01"/>
    <n v="127"/>
    <x v="1"/>
    <x v="438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59.97"/>
    <n v="2339"/>
    <x v="1"/>
    <x v="439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9"/>
    <n v="508"/>
    <x v="1"/>
    <x v="440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50.05"/>
    <n v="191"/>
    <x v="1"/>
    <x v="441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98.97"/>
    <n v="42"/>
    <x v="0"/>
    <x v="442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58.86"/>
    <n v="8"/>
    <x v="0"/>
    <x v="443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81.010000000000005"/>
    <n v="60"/>
    <x v="3"/>
    <x v="444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76.010000000000005"/>
    <n v="47"/>
    <x v="0"/>
    <x v="424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96.6"/>
    <n v="82"/>
    <x v="0"/>
    <x v="385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76.959999999999994"/>
    <n v="54"/>
    <x v="0"/>
    <x v="445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67.98"/>
    <n v="98"/>
    <x v="0"/>
    <x v="54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88.78"/>
    <n v="77"/>
    <x v="0"/>
    <x v="215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25"/>
    <n v="33"/>
    <x v="0"/>
    <x v="446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44.92"/>
    <n v="240"/>
    <x v="1"/>
    <x v="447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79.400000000000006"/>
    <n v="64"/>
    <x v="3"/>
    <x v="270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29.01"/>
    <n v="176"/>
    <x v="1"/>
    <x v="448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73.59"/>
    <n v="20"/>
    <x v="0"/>
    <x v="70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107.97"/>
    <n v="359"/>
    <x v="1"/>
    <x v="449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68.989999999999995"/>
    <n v="469"/>
    <x v="1"/>
    <x v="450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11.02"/>
    <n v="122"/>
    <x v="1"/>
    <x v="451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25"/>
    <n v="56"/>
    <x v="0"/>
    <x v="452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2.16"/>
    <n v="44"/>
    <x v="0"/>
    <x v="125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47"/>
    <n v="34"/>
    <x v="3"/>
    <x v="453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36.04"/>
    <n v="123"/>
    <x v="1"/>
    <x v="269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01.04"/>
    <n v="190"/>
    <x v="1"/>
    <x v="45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39.93"/>
    <n v="84"/>
    <x v="0"/>
    <x v="4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83.16"/>
    <n v="18"/>
    <x v="3"/>
    <x v="45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39.979999999999997"/>
    <n v="1037"/>
    <x v="1"/>
    <x v="456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47.99"/>
    <n v="97"/>
    <x v="0"/>
    <x v="45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95.98"/>
    <n v="86"/>
    <x v="0"/>
    <x v="45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78.73"/>
    <n v="150"/>
    <x v="1"/>
    <x v="459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56.08"/>
    <n v="358"/>
    <x v="1"/>
    <x v="9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69.09"/>
    <n v="543"/>
    <x v="1"/>
    <x v="46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102.05"/>
    <n v="68"/>
    <x v="0"/>
    <x v="461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07.32"/>
    <n v="192"/>
    <x v="1"/>
    <x v="38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51.97"/>
    <n v="932"/>
    <x v="1"/>
    <x v="462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71.14"/>
    <n v="429"/>
    <x v="1"/>
    <x v="463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6.49"/>
    <n v="101"/>
    <x v="1"/>
    <x v="464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42.94"/>
    <n v="227"/>
    <x v="1"/>
    <x v="257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30.04"/>
    <n v="142"/>
    <x v="1"/>
    <x v="465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70.62"/>
    <n v="91"/>
    <x v="0"/>
    <x v="385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6.02"/>
    <n v="64"/>
    <x v="0"/>
    <x v="466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96.91"/>
    <n v="84"/>
    <x v="0"/>
    <x v="467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62.87"/>
    <n v="134"/>
    <x v="1"/>
    <x v="468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108.99"/>
    <n v="59"/>
    <x v="0"/>
    <x v="46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27"/>
    <n v="153"/>
    <x v="1"/>
    <x v="470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65"/>
    <n v="447"/>
    <x v="1"/>
    <x v="471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111.52"/>
    <n v="84"/>
    <x v="0"/>
    <x v="75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n v="3"/>
    <x v="0"/>
    <x v="49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10.99"/>
    <n v="175"/>
    <x v="1"/>
    <x v="472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6.75"/>
    <n v="54"/>
    <x v="0"/>
    <x v="100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97.02"/>
    <n v="312"/>
    <x v="1"/>
    <x v="473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92.09"/>
    <n v="123"/>
    <x v="1"/>
    <x v="220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82.99"/>
    <n v="99"/>
    <x v="0"/>
    <x v="474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03.04"/>
    <n v="128"/>
    <x v="1"/>
    <x v="47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68.92"/>
    <n v="159"/>
    <x v="1"/>
    <x v="170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87.74"/>
    <n v="707"/>
    <x v="1"/>
    <x v="231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75.02"/>
    <n v="142"/>
    <x v="1"/>
    <x v="129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50.86"/>
    <n v="148"/>
    <x v="1"/>
    <x v="47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90"/>
    <n v="20"/>
    <x v="0"/>
    <x v="443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72.900000000000006"/>
    <n v="1841"/>
    <x v="1"/>
    <x v="381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08.49"/>
    <n v="162"/>
    <x v="1"/>
    <x v="45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101.98"/>
    <n v="473"/>
    <x v="1"/>
    <x v="47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44.01"/>
    <n v="24"/>
    <x v="0"/>
    <x v="478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65.94"/>
    <n v="518"/>
    <x v="1"/>
    <x v="14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.99"/>
    <n v="248"/>
    <x v="1"/>
    <x v="47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28"/>
    <n v="100"/>
    <x v="1"/>
    <x v="480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85.83"/>
    <n v="153"/>
    <x v="1"/>
    <x v="300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84.92"/>
    <n v="37"/>
    <x v="3"/>
    <x v="63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90.48"/>
    <n v="4"/>
    <x v="3"/>
    <x v="101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25"/>
    <n v="157"/>
    <x v="1"/>
    <x v="481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92.01"/>
    <n v="270"/>
    <x v="1"/>
    <x v="358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93.07"/>
    <n v="134"/>
    <x v="1"/>
    <x v="246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61.01"/>
    <n v="50"/>
    <x v="0"/>
    <x v="482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92.04"/>
    <n v="89"/>
    <x v="3"/>
    <x v="168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81.13"/>
    <n v="165"/>
    <x v="1"/>
    <x v="48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73.5"/>
    <n v="18"/>
    <x v="0"/>
    <x v="234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85.22"/>
    <n v="186"/>
    <x v="1"/>
    <x v="393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110.97"/>
    <n v="413"/>
    <x v="1"/>
    <x v="130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32.97"/>
    <n v="90"/>
    <x v="3"/>
    <x v="3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6.01"/>
    <n v="92"/>
    <x v="0"/>
    <x v="484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84.97"/>
    <n v="527"/>
    <x v="1"/>
    <x v="48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25.01"/>
    <n v="319"/>
    <x v="1"/>
    <x v="48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66"/>
    <n v="354"/>
    <x v="1"/>
    <x v="487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87.34"/>
    <n v="33"/>
    <x v="3"/>
    <x v="226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27.93"/>
    <n v="136"/>
    <x v="1"/>
    <x v="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103.8"/>
    <n v="2"/>
    <x v="0"/>
    <x v="27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31.94"/>
    <n v="61"/>
    <x v="0"/>
    <x v="27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99.5"/>
    <n v="30"/>
    <x v="0"/>
    <x v="3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08.85"/>
    <n v="1179"/>
    <x v="1"/>
    <x v="406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0.76"/>
    <n v="1126"/>
    <x v="1"/>
    <x v="393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29.65"/>
    <n v="13"/>
    <x v="0"/>
    <x v="68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101.71"/>
    <n v="712"/>
    <x v="1"/>
    <x v="382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61.5"/>
    <n v="30"/>
    <x v="0"/>
    <x v="298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35"/>
    <n v="213"/>
    <x v="1"/>
    <x v="4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40.049999999999997"/>
    <n v="229"/>
    <x v="1"/>
    <x v="489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110.97"/>
    <n v="35"/>
    <x v="3"/>
    <x v="490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36.96"/>
    <n v="157"/>
    <x v="1"/>
    <x v="491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n v="1"/>
    <x v="0"/>
    <x v="49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30.97"/>
    <n v="232"/>
    <x v="1"/>
    <x v="492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47.04"/>
    <n v="92"/>
    <x v="3"/>
    <x v="493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88.07"/>
    <n v="257"/>
    <x v="1"/>
    <x v="231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37.01"/>
    <n v="168"/>
    <x v="1"/>
    <x v="494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26.03"/>
    <n v="167"/>
    <x v="1"/>
    <x v="495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7.819999999999993"/>
    <n v="772"/>
    <x v="1"/>
    <x v="496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9.96"/>
    <n v="407"/>
    <x v="1"/>
    <x v="49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110.02"/>
    <n v="564"/>
    <x v="1"/>
    <x v="49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89.96"/>
    <n v="68"/>
    <x v="0"/>
    <x v="498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79.010000000000005"/>
    <n v="34"/>
    <x v="0"/>
    <x v="15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86.87"/>
    <n v="655"/>
    <x v="1"/>
    <x v="49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62.04"/>
    <n v="177"/>
    <x v="1"/>
    <x v="16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26.97"/>
    <n v="113"/>
    <x v="1"/>
    <x v="500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54.12"/>
    <n v="728"/>
    <x v="1"/>
    <x v="496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41.04"/>
    <n v="208"/>
    <x v="1"/>
    <x v="40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55.05"/>
    <n v="31"/>
    <x v="0"/>
    <x v="501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107.94"/>
    <n v="57"/>
    <x v="0"/>
    <x v="502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73.92"/>
    <n v="231"/>
    <x v="1"/>
    <x v="503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32"/>
    <n v="87"/>
    <x v="0"/>
    <x v="504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53.9"/>
    <n v="271"/>
    <x v="1"/>
    <x v="50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106.5"/>
    <n v="49"/>
    <x v="3"/>
    <x v="150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33"/>
    <n v="113"/>
    <x v="1"/>
    <x v="506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43"/>
    <n v="191"/>
    <x v="1"/>
    <x v="507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86.86"/>
    <n v="136"/>
    <x v="1"/>
    <x v="373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96.8"/>
    <n v="10"/>
    <x v="0"/>
    <x v="234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33"/>
    <n v="66"/>
    <x v="0"/>
    <x v="50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68.03"/>
    <n v="49"/>
    <x v="0"/>
    <x v="1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58.87"/>
    <n v="788"/>
    <x v="1"/>
    <x v="5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105.05"/>
    <n v="80"/>
    <x v="0"/>
    <x v="509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33.049999999999997"/>
    <n v="106"/>
    <x v="1"/>
    <x v="55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78.819999999999993"/>
    <n v="51"/>
    <x v="3"/>
    <x v="75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68.2"/>
    <n v="215"/>
    <x v="1"/>
    <x v="510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75.73"/>
    <n v="141"/>
    <x v="1"/>
    <x v="18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31"/>
    <n v="115"/>
    <x v="1"/>
    <x v="51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01.88"/>
    <n v="193"/>
    <x v="1"/>
    <x v="7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52.88"/>
    <n v="730"/>
    <x v="1"/>
    <x v="512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71.010000000000005"/>
    <n v="100"/>
    <x v="0"/>
    <x v="513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102.39"/>
    <n v="88"/>
    <x v="2"/>
    <x v="24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74.47"/>
    <n v="37"/>
    <x v="0"/>
    <x v="430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51.01"/>
    <n v="31"/>
    <x v="3"/>
    <x v="260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90"/>
    <n v="26"/>
    <x v="0"/>
    <x v="514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97.14"/>
    <n v="34"/>
    <x v="0"/>
    <x v="243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72.069999999999993"/>
    <n v="1186"/>
    <x v="1"/>
    <x v="48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75.239999999999995"/>
    <n v="125"/>
    <x v="1"/>
    <x v="46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32.97"/>
    <n v="14"/>
    <x v="0"/>
    <x v="249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1"/>
    <n v="55"/>
    <x v="0"/>
    <x v="373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45.04"/>
    <n v="110"/>
    <x v="1"/>
    <x v="51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52.96"/>
    <n v="188"/>
    <x v="1"/>
    <x v="24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60.02"/>
    <n v="87"/>
    <x v="0"/>
    <x v="516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n v="1"/>
    <x v="0"/>
    <x v="49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44.03"/>
    <n v="203"/>
    <x v="1"/>
    <x v="88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86.03"/>
    <n v="197"/>
    <x v="1"/>
    <x v="2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28.01"/>
    <n v="107"/>
    <x v="1"/>
    <x v="517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32.049999999999997"/>
    <n v="269"/>
    <x v="1"/>
    <x v="205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73.61"/>
    <n v="51"/>
    <x v="0"/>
    <x v="109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8.71"/>
    <n v="1180"/>
    <x v="1"/>
    <x v="70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42.98"/>
    <n v="264"/>
    <x v="1"/>
    <x v="177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83.32"/>
    <n v="30"/>
    <x v="0"/>
    <x v="161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42"/>
    <n v="63"/>
    <x v="0"/>
    <x v="51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55.93"/>
    <n v="193"/>
    <x v="1"/>
    <x v="394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105.04"/>
    <n v="77"/>
    <x v="0"/>
    <x v="8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48"/>
    <n v="226"/>
    <x v="1"/>
    <x v="519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12.66"/>
    <n v="239"/>
    <x v="1"/>
    <x v="520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81.94"/>
    <n v="92"/>
    <x v="0"/>
    <x v="521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64.05"/>
    <n v="130"/>
    <x v="1"/>
    <x v="236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106.39"/>
    <n v="615"/>
    <x v="1"/>
    <x v="221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76.010000000000005"/>
    <n v="369"/>
    <x v="1"/>
    <x v="522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11.07"/>
    <n v="1095"/>
    <x v="1"/>
    <x v="46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95.94"/>
    <n v="51"/>
    <x v="0"/>
    <x v="523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43.04"/>
    <n v="801"/>
    <x v="1"/>
    <x v="52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67.97"/>
    <n v="291"/>
    <x v="1"/>
    <x v="155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89.99"/>
    <n v="350"/>
    <x v="1"/>
    <x v="525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58.1"/>
    <n v="357"/>
    <x v="1"/>
    <x v="526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84"/>
    <n v="126"/>
    <x v="1"/>
    <x v="527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88.85"/>
    <n v="388"/>
    <x v="1"/>
    <x v="144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65.959999999999994"/>
    <n v="457"/>
    <x v="1"/>
    <x v="346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74.8"/>
    <n v="267"/>
    <x v="1"/>
    <x v="17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.989999999999995"/>
    <n v="69"/>
    <x v="0"/>
    <x v="131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32.01"/>
    <n v="51"/>
    <x v="0"/>
    <x v="110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64.73"/>
    <n v="1"/>
    <x v="0"/>
    <x v="528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25"/>
    <n v="109"/>
    <x v="1"/>
    <x v="529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104.98"/>
    <n v="315"/>
    <x v="1"/>
    <x v="265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64.989999999999995"/>
    <n v="158"/>
    <x v="1"/>
    <x v="34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94.35"/>
    <n v="154"/>
    <x v="1"/>
    <x v="530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44"/>
    <n v="90"/>
    <x v="0"/>
    <x v="531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64.739999999999995"/>
    <n v="75"/>
    <x v="0"/>
    <x v="11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4.01"/>
    <n v="853"/>
    <x v="1"/>
    <x v="532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34.06"/>
    <n v="139"/>
    <x v="1"/>
    <x v="210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93.27"/>
    <n v="190"/>
    <x v="1"/>
    <x v="144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33"/>
    <n v="100"/>
    <x v="1"/>
    <x v="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83.81"/>
    <n v="143"/>
    <x v="1"/>
    <x v="287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63.99"/>
    <n v="563"/>
    <x v="1"/>
    <x v="227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81.91"/>
    <n v="31"/>
    <x v="0"/>
    <x v="254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3.05"/>
    <n v="99"/>
    <x v="3"/>
    <x v="11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01.98"/>
    <n v="198"/>
    <x v="1"/>
    <x v="53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105.94"/>
    <n v="509"/>
    <x v="1"/>
    <x v="4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01.58"/>
    <n v="238"/>
    <x v="1"/>
    <x v="46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62.97"/>
    <n v="338"/>
    <x v="1"/>
    <x v="535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29.05"/>
    <n v="133"/>
    <x v="1"/>
    <x v="253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n v="1"/>
    <x v="0"/>
    <x v="49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77.930000000000007"/>
    <n v="208"/>
    <x v="1"/>
    <x v="415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80.81"/>
    <n v="51"/>
    <x v="0"/>
    <x v="249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76.010000000000005"/>
    <n v="652"/>
    <x v="1"/>
    <x v="50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72.989999999999995"/>
    <n v="114"/>
    <x v="1"/>
    <x v="536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53"/>
    <n v="102"/>
    <x v="1"/>
    <x v="15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54.16"/>
    <n v="357"/>
    <x v="1"/>
    <x v="1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32.950000000000003"/>
    <n v="140"/>
    <x v="1"/>
    <x v="537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79.37"/>
    <n v="69"/>
    <x v="0"/>
    <x v="164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41.17"/>
    <n v="36"/>
    <x v="0"/>
    <x v="37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77.430000000000007"/>
    <n v="252"/>
    <x v="1"/>
    <x v="16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7.16"/>
    <n v="106"/>
    <x v="1"/>
    <x v="25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77.180000000000007"/>
    <n v="187"/>
    <x v="1"/>
    <x v="72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24.95"/>
    <n v="387"/>
    <x v="1"/>
    <x v="538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97.18"/>
    <n v="347"/>
    <x v="1"/>
    <x v="503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46"/>
    <n v="186"/>
    <x v="1"/>
    <x v="539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88.02"/>
    <n v="43"/>
    <x v="3"/>
    <x v="540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25.99"/>
    <n v="162"/>
    <x v="1"/>
    <x v="402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02.69"/>
    <n v="185"/>
    <x v="1"/>
    <x v="105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72.959999999999994"/>
    <n v="24"/>
    <x v="0"/>
    <x v="541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57.19"/>
    <n v="90"/>
    <x v="0"/>
    <x v="246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84.01"/>
    <n v="273"/>
    <x v="1"/>
    <x v="542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98.67"/>
    <n v="170"/>
    <x v="1"/>
    <x v="543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42.01"/>
    <n v="188"/>
    <x v="1"/>
    <x v="544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2"/>
    <n v="347"/>
    <x v="1"/>
    <x v="545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81.569999999999993"/>
    <n v="69"/>
    <x v="0"/>
    <x v="109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37.04"/>
    <n v="25"/>
    <x v="0"/>
    <x v="176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103.03"/>
    <n v="77"/>
    <x v="0"/>
    <x v="546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84.33"/>
    <n v="37"/>
    <x v="0"/>
    <x v="65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102.6"/>
    <n v="544"/>
    <x v="1"/>
    <x v="4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79.989999999999995"/>
    <n v="229"/>
    <x v="1"/>
    <x v="547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70.06"/>
    <n v="39"/>
    <x v="0"/>
    <x v="15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"/>
    <n v="370"/>
    <x v="1"/>
    <x v="175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41.91"/>
    <n v="238"/>
    <x v="1"/>
    <x v="548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57.99"/>
    <n v="64"/>
    <x v="0"/>
    <x v="54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40.94"/>
    <n v="118"/>
    <x v="1"/>
    <x v="550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70"/>
    <n v="85"/>
    <x v="0"/>
    <x v="551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73.84"/>
    <n v="29"/>
    <x v="0"/>
    <x v="24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41.98"/>
    <n v="210"/>
    <x v="1"/>
    <x v="552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77.930000000000007"/>
    <n v="170"/>
    <x v="1"/>
    <x v="393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06.02"/>
    <n v="116"/>
    <x v="1"/>
    <x v="553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47.02"/>
    <n v="259"/>
    <x v="1"/>
    <x v="34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76.02"/>
    <n v="231"/>
    <x v="1"/>
    <x v="554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54.12"/>
    <n v="128"/>
    <x v="1"/>
    <x v="134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57.29"/>
    <n v="189"/>
    <x v="1"/>
    <x v="7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103.81"/>
    <n v="7"/>
    <x v="0"/>
    <x v="3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105.03"/>
    <n v="774"/>
    <x v="1"/>
    <x v="555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90.26"/>
    <n v="28"/>
    <x v="0"/>
    <x v="11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76.98"/>
    <n v="52"/>
    <x v="0"/>
    <x v="556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102.6"/>
    <n v="407"/>
    <x v="1"/>
    <x v="300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n v="2"/>
    <x v="0"/>
    <x v="49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55.01"/>
    <n v="156"/>
    <x v="1"/>
    <x v="122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32.130000000000003"/>
    <n v="252"/>
    <x v="1"/>
    <x v="46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50.64"/>
    <n v="2"/>
    <x v="2"/>
    <x v="443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49.69"/>
    <n v="12"/>
    <x v="0"/>
    <x v="3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54.89"/>
    <n v="164"/>
    <x v="1"/>
    <x v="64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46.93"/>
    <n v="163"/>
    <x v="1"/>
    <x v="27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44.95"/>
    <n v="20"/>
    <x v="0"/>
    <x v="142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"/>
    <n v="319"/>
    <x v="1"/>
    <x v="557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107.76"/>
    <n v="479"/>
    <x v="1"/>
    <x v="17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02.08"/>
    <n v="20"/>
    <x v="3"/>
    <x v="102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24.98"/>
    <n v="199"/>
    <x v="1"/>
    <x v="55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.94"/>
    <n v="795"/>
    <x v="1"/>
    <x v="55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67.95"/>
    <n v="51"/>
    <x v="0"/>
    <x v="560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26.07"/>
    <n v="57"/>
    <x v="0"/>
    <x v="56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05"/>
    <n v="156"/>
    <x v="1"/>
    <x v="562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25.83"/>
    <n v="36"/>
    <x v="0"/>
    <x v="550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77.67"/>
    <n v="58"/>
    <x v="2"/>
    <x v="1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57.83"/>
    <n v="237"/>
    <x v="1"/>
    <x v="38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92.96"/>
    <n v="59"/>
    <x v="0"/>
    <x v="537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37.950000000000003"/>
    <n v="183"/>
    <x v="1"/>
    <x v="56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31.84"/>
    <n v="1"/>
    <x v="0"/>
    <x v="63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40"/>
    <n v="176"/>
    <x v="1"/>
    <x v="564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01.1"/>
    <n v="238"/>
    <x v="1"/>
    <x v="174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84.01"/>
    <n v="488"/>
    <x v="1"/>
    <x v="565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03.42"/>
    <n v="224"/>
    <x v="1"/>
    <x v="167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05.13"/>
    <n v="18"/>
    <x v="0"/>
    <x v="27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89.22"/>
    <n v="46"/>
    <x v="0"/>
    <x v="95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52"/>
    <n v="117"/>
    <x v="1"/>
    <x v="566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64.959999999999994"/>
    <n v="217"/>
    <x v="1"/>
    <x v="229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46.24"/>
    <n v="112"/>
    <x v="1"/>
    <x v="72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51.15"/>
    <n v="73"/>
    <x v="0"/>
    <x v="19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33.909999999999997"/>
    <n v="212"/>
    <x v="1"/>
    <x v="358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92.02"/>
    <n v="240"/>
    <x v="1"/>
    <x v="567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07.43"/>
    <n v="182"/>
    <x v="1"/>
    <x v="339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75.849999999999994"/>
    <n v="164"/>
    <x v="1"/>
    <x v="227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80.48"/>
    <n v="2"/>
    <x v="0"/>
    <x v="356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86.98"/>
    <n v="50"/>
    <x v="3"/>
    <x v="56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5.14"/>
    <n v="110"/>
    <x v="1"/>
    <x v="8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57.3"/>
    <n v="49"/>
    <x v="0"/>
    <x v="109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93.35"/>
    <n v="62"/>
    <x v="2"/>
    <x v="569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71.989999999999995"/>
    <n v="13"/>
    <x v="0"/>
    <x v="373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92.61"/>
    <n v="65"/>
    <x v="0"/>
    <x v="109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04.99"/>
    <n v="160"/>
    <x v="1"/>
    <x v="493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30.96"/>
    <n v="81"/>
    <x v="0"/>
    <x v="570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3"/>
    <n v="32"/>
    <x v="0"/>
    <x v="57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84.19"/>
    <n v="10"/>
    <x v="0"/>
    <x v="483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73.92"/>
    <n v="27"/>
    <x v="0"/>
    <x v="171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36.99"/>
    <n v="63"/>
    <x v="3"/>
    <x v="415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46.9"/>
    <n v="161"/>
    <x v="1"/>
    <x v="84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n v="5"/>
    <x v="0"/>
    <x v="49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2.02"/>
    <n v="1097"/>
    <x v="1"/>
    <x v="57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45.01"/>
    <n v="70"/>
    <x v="3"/>
    <x v="428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94.29"/>
    <n v="60"/>
    <x v="0"/>
    <x v="356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101.02"/>
    <n v="367"/>
    <x v="1"/>
    <x v="573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97.04"/>
    <n v="1109"/>
    <x v="1"/>
    <x v="175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43.01"/>
    <n v="19"/>
    <x v="0"/>
    <x v="268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94.92"/>
    <n v="127"/>
    <x v="1"/>
    <x v="54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2.150000000000006"/>
    <n v="735"/>
    <x v="1"/>
    <x v="19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1.01"/>
    <n v="5"/>
    <x v="0"/>
    <x v="406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"/>
    <n v="85"/>
    <x v="0"/>
    <x v="12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43.87"/>
    <n v="119"/>
    <x v="1"/>
    <x v="2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40.06"/>
    <n v="296"/>
    <x v="1"/>
    <x v="574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43.83"/>
    <n v="85"/>
    <x v="0"/>
    <x v="49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84.93"/>
    <n v="356"/>
    <x v="1"/>
    <x v="287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41.07"/>
    <n v="386"/>
    <x v="1"/>
    <x v="512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54.97"/>
    <n v="792"/>
    <x v="1"/>
    <x v="242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77.010000000000005"/>
    <n v="137"/>
    <x v="1"/>
    <x v="57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71.2"/>
    <n v="338"/>
    <x v="1"/>
    <x v="493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91.94"/>
    <n v="108"/>
    <x v="1"/>
    <x v="576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97.07"/>
    <n v="61"/>
    <x v="0"/>
    <x v="57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58.92"/>
    <n v="28"/>
    <x v="0"/>
    <x v="3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58.02"/>
    <n v="228"/>
    <x v="1"/>
    <x v="578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103.87"/>
    <n v="22"/>
    <x v="0"/>
    <x v="526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93.47"/>
    <n v="374"/>
    <x v="1"/>
    <x v="23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61.97"/>
    <n v="155"/>
    <x v="1"/>
    <x v="1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92.04"/>
    <n v="322"/>
    <x v="1"/>
    <x v="382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7.27"/>
    <n v="74"/>
    <x v="0"/>
    <x v="109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93.92"/>
    <n v="864"/>
    <x v="1"/>
    <x v="4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84.97"/>
    <n v="143"/>
    <x v="1"/>
    <x v="579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105.97"/>
    <n v="40"/>
    <x v="0"/>
    <x v="580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36.97"/>
    <n v="178"/>
    <x v="1"/>
    <x v="581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1.53"/>
    <n v="85"/>
    <x v="0"/>
    <x v="5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81"/>
    <n v="146"/>
    <x v="1"/>
    <x v="582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26.01"/>
    <n v="152"/>
    <x v="1"/>
    <x v="345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26"/>
    <n v="67"/>
    <x v="0"/>
    <x v="583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34.17"/>
    <n v="40"/>
    <x v="0"/>
    <x v="45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8"/>
    <n v="217"/>
    <x v="1"/>
    <x v="584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76.55"/>
    <n v="52"/>
    <x v="0"/>
    <x v="251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3.05"/>
    <n v="500"/>
    <x v="1"/>
    <x v="3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106.86"/>
    <n v="88"/>
    <x v="0"/>
    <x v="251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46.02"/>
    <n v="113"/>
    <x v="1"/>
    <x v="585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100.17"/>
    <n v="427"/>
    <x v="1"/>
    <x v="22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101.44"/>
    <n v="78"/>
    <x v="3"/>
    <x v="51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87.97"/>
    <n v="52"/>
    <x v="0"/>
    <x v="586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75"/>
    <n v="157"/>
    <x v="1"/>
    <x v="587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42.98"/>
    <n v="73"/>
    <x v="0"/>
    <x v="19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33.119999999999997"/>
    <n v="61"/>
    <x v="3"/>
    <x v="27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101.13"/>
    <n v="57"/>
    <x v="0"/>
    <x v="82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5.99"/>
    <n v="57"/>
    <x v="3"/>
    <x v="58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m/>
    <x v="4"/>
    <x v="589"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77C6C-E8A6-49F1-A21F-72FF11511A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FB972-AFD0-4480-A35A-A5A7381D84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E7A61-89AF-4267-9B67-19361799671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7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D29" sqref="D2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1" style="18"/>
    <col min="6" max="6" width="16.5" bestFit="1" customWidth="1"/>
    <col min="7" max="7" width="14.75" bestFit="1" customWidth="1"/>
    <col min="9" max="9" width="13" bestFit="1" customWidth="1"/>
    <col min="12" max="13" width="11.125" bestFit="1" customWidth="1"/>
    <col min="14" max="14" width="22.375" style="6" bestFit="1" customWidth="1"/>
    <col min="15" max="15" width="21" style="6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9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 s="18">
        <v>0</v>
      </c>
      <c r="F2" t="e">
        <f>ROUND((E2/I2), 2)</f>
        <v>#DIV/0!</v>
      </c>
      <c r="G2">
        <f>ROUND(((E2/D2)*100),0)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(L2/86400)+DATE(1970,1,1)</f>
        <v>42336.25</v>
      </c>
      <c r="O2" s="6">
        <f>(M2/86400)+DATE(1970,1,1)</f>
        <v>42353.25</v>
      </c>
      <c r="P2" t="b">
        <v>0</v>
      </c>
      <c r="Q2" t="b">
        <v>0</v>
      </c>
      <c r="R2" t="s">
        <v>17</v>
      </c>
      <c r="S2" t="str">
        <f>_xlfn.TEXTBEFORE(R2,"/",1)</f>
        <v>food</v>
      </c>
      <c r="T2" t="str">
        <f>_xlfn.TEXTAFTER(R2,"/",1)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 s="18">
        <v>14560</v>
      </c>
      <c r="F3">
        <f>ROUND((E3/I3), 2)</f>
        <v>92.15</v>
      </c>
      <c r="G3">
        <f>ROUND(((E3/D3)*100),0)</f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6">
        <f>(L3/86400)+DATE(1970,1,1)</f>
        <v>41870.208333333336</v>
      </c>
      <c r="O3" s="6">
        <f>(M3/86400)+DATE(1970,1,1)</f>
        <v>41872.208333333336</v>
      </c>
      <c r="P3" t="b">
        <v>0</v>
      </c>
      <c r="Q3" t="b">
        <v>1</v>
      </c>
      <c r="R3" t="s">
        <v>23</v>
      </c>
      <c r="S3" t="str">
        <f>_xlfn.TEXTBEFORE(R3,"/",1)</f>
        <v>music</v>
      </c>
      <c r="T3" t="str">
        <f>_xlfn.TEXTAFTER(R3,"/",1)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 s="18">
        <v>142523</v>
      </c>
      <c r="F4">
        <f>ROUND((E4/I4), 2)</f>
        <v>100.02</v>
      </c>
      <c r="G4">
        <f>ROUND(((E4/D4)*100),0)</f>
        <v>131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6">
        <f>(L4/86400)+DATE(1970,1,1)</f>
        <v>41595.25</v>
      </c>
      <c r="O4" s="6">
        <f>(M4/86400)+DATE(1970,1,1)</f>
        <v>41597.25</v>
      </c>
      <c r="P4" t="b">
        <v>0</v>
      </c>
      <c r="Q4" t="b">
        <v>0</v>
      </c>
      <c r="R4" t="s">
        <v>28</v>
      </c>
      <c r="S4" t="str">
        <f>_xlfn.TEXTBEFORE(R4,"/",1)</f>
        <v>technology</v>
      </c>
      <c r="T4" t="str">
        <f>_xlfn.TEXTAFTER(R4,"/",1)</f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 s="18">
        <v>2477</v>
      </c>
      <c r="F5">
        <f>ROUND((E5/I5), 2)</f>
        <v>103.21</v>
      </c>
      <c r="G5">
        <f>ROUND(((E5/D5)*100),0)</f>
        <v>59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6">
        <f>(L5/86400)+DATE(1970,1,1)</f>
        <v>43688.208333333328</v>
      </c>
      <c r="O5" s="6">
        <f>(M5/86400)+DATE(1970,1,1)</f>
        <v>43728.208333333328</v>
      </c>
      <c r="P5" t="b">
        <v>0</v>
      </c>
      <c r="Q5" t="b">
        <v>0</v>
      </c>
      <c r="R5" t="s">
        <v>23</v>
      </c>
      <c r="S5" t="str">
        <f>_xlfn.TEXTBEFORE(R5,"/",1)</f>
        <v>music</v>
      </c>
      <c r="T5" t="str">
        <f>_xlfn.TEXTAFTER(R5,"/",1)</f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 s="18">
        <v>5265</v>
      </c>
      <c r="F6">
        <f>ROUND((E6/I6), 2)</f>
        <v>99.34</v>
      </c>
      <c r="G6">
        <f>ROUND(((E6/D6)*100),0)</f>
        <v>69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6">
        <f>(L6/86400)+DATE(1970,1,1)</f>
        <v>43485.25</v>
      </c>
      <c r="O6" s="6">
        <f>(M6/86400)+DATE(1970,1,1)</f>
        <v>43489.25</v>
      </c>
      <c r="P6" t="b">
        <v>0</v>
      </c>
      <c r="Q6" t="b">
        <v>0</v>
      </c>
      <c r="R6" t="s">
        <v>33</v>
      </c>
      <c r="S6" t="str">
        <f>_xlfn.TEXTBEFORE(R6,"/",1)</f>
        <v>theater</v>
      </c>
      <c r="T6" t="str">
        <f>_xlfn.TEXTAFTER(R6,"/",1)</f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 s="18">
        <v>13195</v>
      </c>
      <c r="F7">
        <f>ROUND((E7/I7), 2)</f>
        <v>75.83</v>
      </c>
      <c r="G7">
        <f>ROUND(((E7/D7)*100),0)</f>
        <v>174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6">
        <f>(L7/86400)+DATE(1970,1,1)</f>
        <v>41149.208333333336</v>
      </c>
      <c r="O7" s="6">
        <f>(M7/86400)+DATE(1970,1,1)</f>
        <v>41160.208333333336</v>
      </c>
      <c r="P7" t="b">
        <v>0</v>
      </c>
      <c r="Q7" t="b">
        <v>0</v>
      </c>
      <c r="R7" t="s">
        <v>33</v>
      </c>
      <c r="S7" t="str">
        <f>_xlfn.TEXTBEFORE(R7,"/",1)</f>
        <v>theater</v>
      </c>
      <c r="T7" t="str">
        <f>_xlfn.TEXTAFTER(R7,"/",1)</f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 s="18">
        <v>1090</v>
      </c>
      <c r="F8">
        <f>ROUND((E8/I8), 2)</f>
        <v>60.56</v>
      </c>
      <c r="G8">
        <f>ROUND(((E8/D8)*100),0)</f>
        <v>21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6">
        <f>(L8/86400)+DATE(1970,1,1)</f>
        <v>42991.208333333328</v>
      </c>
      <c r="O8" s="6">
        <f>(M8/86400)+DATE(1970,1,1)</f>
        <v>42992.208333333328</v>
      </c>
      <c r="P8" t="b">
        <v>0</v>
      </c>
      <c r="Q8" t="b">
        <v>0</v>
      </c>
      <c r="R8" t="s">
        <v>42</v>
      </c>
      <c r="S8" t="str">
        <f>_xlfn.TEXTBEFORE(R8,"/",1)</f>
        <v>film &amp; video</v>
      </c>
      <c r="T8" t="str">
        <f>_xlfn.TEXTAFTER(R8,"/",1)</f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 s="18">
        <v>14741</v>
      </c>
      <c r="F9">
        <f>ROUND((E9/I9), 2)</f>
        <v>64.94</v>
      </c>
      <c r="G9">
        <f>ROUND(((E9/D9)*100),0)</f>
        <v>328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6">
        <f>(L9/86400)+DATE(1970,1,1)</f>
        <v>42229.208333333328</v>
      </c>
      <c r="O9" s="6">
        <f>(M9/86400)+DATE(1970,1,1)</f>
        <v>42231.208333333328</v>
      </c>
      <c r="P9" t="b">
        <v>0</v>
      </c>
      <c r="Q9" t="b">
        <v>0</v>
      </c>
      <c r="R9" t="s">
        <v>33</v>
      </c>
      <c r="S9" t="str">
        <f>_xlfn.TEXTBEFORE(R9,"/",1)</f>
        <v>theater</v>
      </c>
      <c r="T9" t="str">
        <f>_xlfn.TEXTAFTER(R9,"/",1)</f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 s="18">
        <v>21946</v>
      </c>
      <c r="F10">
        <f>ROUND((E10/I10), 2)</f>
        <v>31</v>
      </c>
      <c r="G10">
        <f>ROUND(((E10/D10)*100),0)</f>
        <v>20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6">
        <f>(L10/86400)+DATE(1970,1,1)</f>
        <v>40399.208333333336</v>
      </c>
      <c r="O10" s="6">
        <f>(M10/86400)+DATE(1970,1,1)</f>
        <v>40401.208333333336</v>
      </c>
      <c r="P10" t="b">
        <v>0</v>
      </c>
      <c r="Q10" t="b">
        <v>0</v>
      </c>
      <c r="R10" t="s">
        <v>33</v>
      </c>
      <c r="S10" t="str">
        <f>_xlfn.TEXTBEFORE(R10,"/",1)</f>
        <v>theater</v>
      </c>
      <c r="T10" t="str">
        <f>_xlfn.TEXTAFTER(R10,"/",1)</f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 s="18">
        <v>3208</v>
      </c>
      <c r="F11">
        <f>ROUND((E11/I11), 2)</f>
        <v>72.91</v>
      </c>
      <c r="G11">
        <f>ROUND(((E11/D11)*100),0)</f>
        <v>52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6">
        <f>(L11/86400)+DATE(1970,1,1)</f>
        <v>41536.208333333336</v>
      </c>
      <c r="O11" s="6">
        <f>(M11/86400)+DATE(1970,1,1)</f>
        <v>41585.25</v>
      </c>
      <c r="P11" t="b">
        <v>0</v>
      </c>
      <c r="Q11" t="b">
        <v>0</v>
      </c>
      <c r="R11" t="s">
        <v>50</v>
      </c>
      <c r="S11" t="str">
        <f>_xlfn.TEXTBEFORE(R11,"/",1)</f>
        <v>music</v>
      </c>
      <c r="T11" t="str">
        <f>_xlfn.TEXTAFTER(R11,"/",1)</f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 s="18">
        <v>13838</v>
      </c>
      <c r="F12">
        <f>ROUND((E12/I12), 2)</f>
        <v>62.9</v>
      </c>
      <c r="G12">
        <f>ROUND(((E12/D12)*100),0)</f>
        <v>266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6">
        <f>(L12/86400)+DATE(1970,1,1)</f>
        <v>40404.208333333336</v>
      </c>
      <c r="O12" s="6">
        <f>(M12/86400)+DATE(1970,1,1)</f>
        <v>40452.208333333336</v>
      </c>
      <c r="P12" t="b">
        <v>0</v>
      </c>
      <c r="Q12" t="b">
        <v>0</v>
      </c>
      <c r="R12" t="s">
        <v>53</v>
      </c>
      <c r="S12" t="str">
        <f>_xlfn.TEXTBEFORE(R12,"/",1)</f>
        <v>film &amp; video</v>
      </c>
      <c r="T12" t="str">
        <f>_xlfn.TEXTAFTER(R12,"/",1)</f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 s="18">
        <v>3030</v>
      </c>
      <c r="F13">
        <f>ROUND((E13/I13), 2)</f>
        <v>112.22</v>
      </c>
      <c r="G13">
        <f>ROUND(((E13/D13)*100),0)</f>
        <v>48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6">
        <f>(L13/86400)+DATE(1970,1,1)</f>
        <v>40442.208333333336</v>
      </c>
      <c r="O13" s="6">
        <f>(M13/86400)+DATE(1970,1,1)</f>
        <v>40448.208333333336</v>
      </c>
      <c r="P13" t="b">
        <v>0</v>
      </c>
      <c r="Q13" t="b">
        <v>1</v>
      </c>
      <c r="R13" t="s">
        <v>33</v>
      </c>
      <c r="S13" t="str">
        <f>_xlfn.TEXTBEFORE(R13,"/",1)</f>
        <v>theater</v>
      </c>
      <c r="T13" t="str">
        <f>_xlfn.TEXTAFTER(R13,"/",1)</f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 s="18">
        <v>5629</v>
      </c>
      <c r="F14">
        <f>ROUND((E14/I14), 2)</f>
        <v>102.35</v>
      </c>
      <c r="G14">
        <f>ROUND(((E14/D14)*100),0)</f>
        <v>89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6">
        <f>(L14/86400)+DATE(1970,1,1)</f>
        <v>43760.208333333328</v>
      </c>
      <c r="O14" s="6">
        <f>(M14/86400)+DATE(1970,1,1)</f>
        <v>43768.208333333328</v>
      </c>
      <c r="P14" t="b">
        <v>0</v>
      </c>
      <c r="Q14" t="b">
        <v>0</v>
      </c>
      <c r="R14" t="s">
        <v>53</v>
      </c>
      <c r="S14" t="str">
        <f>_xlfn.TEXTBEFORE(R14,"/",1)</f>
        <v>film &amp; video</v>
      </c>
      <c r="T14" t="str">
        <f>_xlfn.TEXTAFTER(R14,"/",1)</f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 s="18">
        <v>10295</v>
      </c>
      <c r="F15">
        <f>ROUND((E15/I15), 2)</f>
        <v>105.05</v>
      </c>
      <c r="G15">
        <f>ROUND(((E15/D15)*100),0)</f>
        <v>245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6">
        <f>(L15/86400)+DATE(1970,1,1)</f>
        <v>42532.208333333328</v>
      </c>
      <c r="O15" s="6">
        <f>(M15/86400)+DATE(1970,1,1)</f>
        <v>42544.208333333328</v>
      </c>
      <c r="P15" t="b">
        <v>0</v>
      </c>
      <c r="Q15" t="b">
        <v>0</v>
      </c>
      <c r="R15" t="s">
        <v>60</v>
      </c>
      <c r="S15" t="str">
        <f>_xlfn.TEXTBEFORE(R15,"/",1)</f>
        <v>music</v>
      </c>
      <c r="T15" t="str">
        <f>_xlfn.TEXTAFTER(R15,"/",1)</f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 s="18">
        <v>18829</v>
      </c>
      <c r="F16">
        <f>ROUND((E16/I16), 2)</f>
        <v>94.15</v>
      </c>
      <c r="G16">
        <f>ROUND(((E16/D16)*100),0)</f>
        <v>67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6">
        <f>(L16/86400)+DATE(1970,1,1)</f>
        <v>40974.25</v>
      </c>
      <c r="O16" s="6">
        <f>(M16/86400)+DATE(1970,1,1)</f>
        <v>41001.208333333336</v>
      </c>
      <c r="P16" t="b">
        <v>0</v>
      </c>
      <c r="Q16" t="b">
        <v>0</v>
      </c>
      <c r="R16" t="s">
        <v>60</v>
      </c>
      <c r="S16" t="str">
        <f>_xlfn.TEXTBEFORE(R16,"/",1)</f>
        <v>music</v>
      </c>
      <c r="T16" t="str">
        <f>_xlfn.TEXTAFTER(R16,"/",1)</f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 s="18">
        <v>38414</v>
      </c>
      <c r="F17">
        <f>ROUND((E17/I17), 2)</f>
        <v>84.99</v>
      </c>
      <c r="G17">
        <f>ROUND(((E17/D17)*100),0)</f>
        <v>47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6">
        <f>(L17/86400)+DATE(1970,1,1)</f>
        <v>43809.25</v>
      </c>
      <c r="O17" s="6">
        <f>(M17/86400)+DATE(1970,1,1)</f>
        <v>43813.25</v>
      </c>
      <c r="P17" t="b">
        <v>0</v>
      </c>
      <c r="Q17" t="b">
        <v>0</v>
      </c>
      <c r="R17" t="s">
        <v>65</v>
      </c>
      <c r="S17" t="str">
        <f>_xlfn.TEXTBEFORE(R17,"/",1)</f>
        <v>technology</v>
      </c>
      <c r="T17" t="str">
        <f>_xlfn.TEXTAFTER(R17,"/",1)</f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 s="18">
        <v>11041</v>
      </c>
      <c r="F18">
        <f>ROUND((E18/I18), 2)</f>
        <v>110.41</v>
      </c>
      <c r="G18">
        <f>ROUND(((E18/D18)*100),0)</f>
        <v>649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6">
        <f>(L18/86400)+DATE(1970,1,1)</f>
        <v>41661.25</v>
      </c>
      <c r="O18" s="6">
        <f>(M18/86400)+DATE(1970,1,1)</f>
        <v>41683.25</v>
      </c>
      <c r="P18" t="b">
        <v>0</v>
      </c>
      <c r="Q18" t="b">
        <v>0</v>
      </c>
      <c r="R18" t="s">
        <v>68</v>
      </c>
      <c r="S18" t="str">
        <f>_xlfn.TEXTBEFORE(R18,"/",1)</f>
        <v>publishing</v>
      </c>
      <c r="T18" t="str">
        <f>_xlfn.TEXTAFTER(R18,"/",1)</f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 s="18">
        <v>134845</v>
      </c>
      <c r="F19">
        <f>ROUND((E19/I19), 2)</f>
        <v>107.96</v>
      </c>
      <c r="G19">
        <f>ROUND(((E19/D19)*100),0)</f>
        <v>159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6">
        <f>(L19/86400)+DATE(1970,1,1)</f>
        <v>40555.25</v>
      </c>
      <c r="O19" s="6">
        <f>(M19/86400)+DATE(1970,1,1)</f>
        <v>40556.25</v>
      </c>
      <c r="P19" t="b">
        <v>0</v>
      </c>
      <c r="Q19" t="b">
        <v>0</v>
      </c>
      <c r="R19" t="s">
        <v>71</v>
      </c>
      <c r="S19" t="str">
        <f>_xlfn.TEXTBEFORE(R19,"/",1)</f>
        <v>film &amp; video</v>
      </c>
      <c r="T19" t="str">
        <f>_xlfn.TEXTAFTER(R19,"/",1)</f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 s="18">
        <v>6089</v>
      </c>
      <c r="F20">
        <f>ROUND((E20/I20), 2)</f>
        <v>45.1</v>
      </c>
      <c r="G20">
        <f>ROUND(((E20/D20)*100),0)</f>
        <v>67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6">
        <f>(L20/86400)+DATE(1970,1,1)</f>
        <v>43351.208333333328</v>
      </c>
      <c r="O20" s="6">
        <f>(M20/86400)+DATE(1970,1,1)</f>
        <v>43359.208333333328</v>
      </c>
      <c r="P20" t="b">
        <v>0</v>
      </c>
      <c r="Q20" t="b">
        <v>0</v>
      </c>
      <c r="R20" t="s">
        <v>33</v>
      </c>
      <c r="S20" t="str">
        <f>_xlfn.TEXTBEFORE(R20,"/",1)</f>
        <v>theater</v>
      </c>
      <c r="T20" t="str">
        <f>_xlfn.TEXTAFTER(R20,"/",1)</f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 s="18">
        <v>30331</v>
      </c>
      <c r="F21">
        <f>ROUND((E21/I21), 2)</f>
        <v>45</v>
      </c>
      <c r="G21">
        <f>ROUND(((E21/D21)*100),0)</f>
        <v>49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6">
        <f>(L21/86400)+DATE(1970,1,1)</f>
        <v>43528.25</v>
      </c>
      <c r="O21" s="6">
        <f>(M21/86400)+DATE(1970,1,1)</f>
        <v>43549.208333333328</v>
      </c>
      <c r="P21" t="b">
        <v>0</v>
      </c>
      <c r="Q21" t="b">
        <v>1</v>
      </c>
      <c r="R21" t="s">
        <v>33</v>
      </c>
      <c r="S21" t="str">
        <f>_xlfn.TEXTBEFORE(R21,"/",1)</f>
        <v>theater</v>
      </c>
      <c r="T21" t="str">
        <f>_xlfn.TEXTAFTER(R21,"/",1)</f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 s="18">
        <v>147936</v>
      </c>
      <c r="F22">
        <f>ROUND((E22/I22), 2)</f>
        <v>105.97</v>
      </c>
      <c r="G22">
        <f>ROUND(((E22/D22)*100),0)</f>
        <v>112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6">
        <f>(L22/86400)+DATE(1970,1,1)</f>
        <v>41848.208333333336</v>
      </c>
      <c r="O22" s="6">
        <f>(M22/86400)+DATE(1970,1,1)</f>
        <v>41848.208333333336</v>
      </c>
      <c r="P22" t="b">
        <v>0</v>
      </c>
      <c r="Q22" t="b">
        <v>0</v>
      </c>
      <c r="R22" t="s">
        <v>53</v>
      </c>
      <c r="S22" t="str">
        <f>_xlfn.TEXTBEFORE(R22,"/",1)</f>
        <v>film &amp; video</v>
      </c>
      <c r="T22" t="str">
        <f>_xlfn.TEXTAFTER(R22,"/",1)</f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 s="18">
        <v>38533</v>
      </c>
      <c r="F23">
        <f>ROUND((E23/I23), 2)</f>
        <v>69.06</v>
      </c>
      <c r="G23">
        <f>ROUND(((E23/D23)*100),0)</f>
        <v>41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6">
        <f>(L23/86400)+DATE(1970,1,1)</f>
        <v>40770.208333333336</v>
      </c>
      <c r="O23" s="6">
        <f>(M23/86400)+DATE(1970,1,1)</f>
        <v>40804.208333333336</v>
      </c>
      <c r="P23" t="b">
        <v>0</v>
      </c>
      <c r="Q23" t="b">
        <v>0</v>
      </c>
      <c r="R23" t="s">
        <v>33</v>
      </c>
      <c r="S23" t="str">
        <f>_xlfn.TEXTBEFORE(R23,"/",1)</f>
        <v>theater</v>
      </c>
      <c r="T23" t="str">
        <f>_xlfn.TEXTAFTER(R23,"/",1)</f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 s="18">
        <v>75690</v>
      </c>
      <c r="F24">
        <f>ROUND((E24/I24), 2)</f>
        <v>85.04</v>
      </c>
      <c r="G24">
        <f>ROUND(((E24/D24)*100),0)</f>
        <v>128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6">
        <f>(L24/86400)+DATE(1970,1,1)</f>
        <v>43193.208333333328</v>
      </c>
      <c r="O24" s="6">
        <f>(M24/86400)+DATE(1970,1,1)</f>
        <v>43208.208333333328</v>
      </c>
      <c r="P24" t="b">
        <v>0</v>
      </c>
      <c r="Q24" t="b">
        <v>0</v>
      </c>
      <c r="R24" t="s">
        <v>33</v>
      </c>
      <c r="S24" t="str">
        <f>_xlfn.TEXTBEFORE(R24,"/",1)</f>
        <v>theater</v>
      </c>
      <c r="T24" t="str">
        <f>_xlfn.TEXTAFTER(R24,"/",1)</f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 s="18">
        <v>14942</v>
      </c>
      <c r="F25">
        <f>ROUND((E25/I25), 2)</f>
        <v>105.23</v>
      </c>
      <c r="G25">
        <f>ROUND(((E25/D25)*100),0)</f>
        <v>332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6">
        <f>(L25/86400)+DATE(1970,1,1)</f>
        <v>43510.25</v>
      </c>
      <c r="O25" s="6">
        <f>(M25/86400)+DATE(1970,1,1)</f>
        <v>43563.208333333328</v>
      </c>
      <c r="P25" t="b">
        <v>0</v>
      </c>
      <c r="Q25" t="b">
        <v>0</v>
      </c>
      <c r="R25" t="s">
        <v>42</v>
      </c>
      <c r="S25" t="str">
        <f>_xlfn.TEXTBEFORE(R25,"/",1)</f>
        <v>film &amp; video</v>
      </c>
      <c r="T25" t="str">
        <f>_xlfn.TEXTAFTER(R25,"/",1)</f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 s="18">
        <v>104257</v>
      </c>
      <c r="F26">
        <f>ROUND((E26/I26), 2)</f>
        <v>39</v>
      </c>
      <c r="G26">
        <f>ROUND(((E26/D26)*100),0)</f>
        <v>113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6">
        <f>(L26/86400)+DATE(1970,1,1)</f>
        <v>41811.208333333336</v>
      </c>
      <c r="O26" s="6">
        <f>(M26/86400)+DATE(1970,1,1)</f>
        <v>41813.208333333336</v>
      </c>
      <c r="P26" t="b">
        <v>0</v>
      </c>
      <c r="Q26" t="b">
        <v>0</v>
      </c>
      <c r="R26" t="s">
        <v>65</v>
      </c>
      <c r="S26" t="str">
        <f>_xlfn.TEXTBEFORE(R26,"/",1)</f>
        <v>technology</v>
      </c>
      <c r="T26" t="str">
        <f>_xlfn.TEXTAFTER(R26,"/",1)</f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 s="18">
        <v>11904</v>
      </c>
      <c r="F27">
        <f>ROUND((E27/I27), 2)</f>
        <v>73.03</v>
      </c>
      <c r="G27">
        <f>ROUND(((E27/D27)*100),0)</f>
        <v>216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6">
        <f>(L27/86400)+DATE(1970,1,1)</f>
        <v>40681.208333333336</v>
      </c>
      <c r="O27" s="6">
        <f>(M27/86400)+DATE(1970,1,1)</f>
        <v>40701.208333333336</v>
      </c>
      <c r="P27" t="b">
        <v>0</v>
      </c>
      <c r="Q27" t="b">
        <v>1</v>
      </c>
      <c r="R27" t="s">
        <v>89</v>
      </c>
      <c r="S27" t="str">
        <f>_xlfn.TEXTBEFORE(R27,"/",1)</f>
        <v>games</v>
      </c>
      <c r="T27" t="str">
        <f>_xlfn.TEXTAFTER(R27,"/",1)</f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 s="18">
        <v>51814</v>
      </c>
      <c r="F28">
        <f>ROUND((E28/I28), 2)</f>
        <v>35.01</v>
      </c>
      <c r="G28">
        <f>ROUND(((E28/D28)*100),0)</f>
        <v>48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6">
        <f>(L28/86400)+DATE(1970,1,1)</f>
        <v>43312.208333333328</v>
      </c>
      <c r="O28" s="6">
        <f>(M28/86400)+DATE(1970,1,1)</f>
        <v>43339.208333333328</v>
      </c>
      <c r="P28" t="b">
        <v>0</v>
      </c>
      <c r="Q28" t="b">
        <v>0</v>
      </c>
      <c r="R28" t="s">
        <v>33</v>
      </c>
      <c r="S28" t="str">
        <f>_xlfn.TEXTBEFORE(R28,"/",1)</f>
        <v>theater</v>
      </c>
      <c r="T28" t="str">
        <f>_xlfn.TEXTAFTER(R28,"/",1)</f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 s="18">
        <v>1599</v>
      </c>
      <c r="F29">
        <f>ROUND((E29/I29), 2)</f>
        <v>106.6</v>
      </c>
      <c r="G29">
        <f>ROUND(((E29/D29)*100),0)</f>
        <v>80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6">
        <f>(L29/86400)+DATE(1970,1,1)</f>
        <v>42280.208333333328</v>
      </c>
      <c r="O29" s="6">
        <f>(M29/86400)+DATE(1970,1,1)</f>
        <v>42288.208333333328</v>
      </c>
      <c r="P29" t="b">
        <v>0</v>
      </c>
      <c r="Q29" t="b">
        <v>0</v>
      </c>
      <c r="R29" t="s">
        <v>23</v>
      </c>
      <c r="S29" t="str">
        <f>_xlfn.TEXTBEFORE(R29,"/",1)</f>
        <v>music</v>
      </c>
      <c r="T29" t="str">
        <f>_xlfn.TEXTAFTER(R29,"/",1)</f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 s="18">
        <v>137635</v>
      </c>
      <c r="F30">
        <f>ROUND((E30/I30), 2)</f>
        <v>62</v>
      </c>
      <c r="G30">
        <f>ROUND(((E30/D30)*100),0)</f>
        <v>105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6">
        <f>(L30/86400)+DATE(1970,1,1)</f>
        <v>40218.25</v>
      </c>
      <c r="O30" s="6">
        <f>(M30/86400)+DATE(1970,1,1)</f>
        <v>40241.25</v>
      </c>
      <c r="P30" t="b">
        <v>0</v>
      </c>
      <c r="Q30" t="b">
        <v>1</v>
      </c>
      <c r="R30" t="s">
        <v>33</v>
      </c>
      <c r="S30" t="str">
        <f>_xlfn.TEXTBEFORE(R30,"/",1)</f>
        <v>theater</v>
      </c>
      <c r="T30" t="str">
        <f>_xlfn.TEXTAFTER(R30,"/",1)</f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 s="18">
        <v>150965</v>
      </c>
      <c r="F31">
        <f>ROUND((E31/I31), 2)</f>
        <v>94</v>
      </c>
      <c r="G31">
        <f>ROUND(((E31/D31)*100),0)</f>
        <v>329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6">
        <f>(L31/86400)+DATE(1970,1,1)</f>
        <v>43301.208333333328</v>
      </c>
      <c r="O31" s="6">
        <f>(M31/86400)+DATE(1970,1,1)</f>
        <v>43341.208333333328</v>
      </c>
      <c r="P31" t="b">
        <v>0</v>
      </c>
      <c r="Q31" t="b">
        <v>0</v>
      </c>
      <c r="R31" t="s">
        <v>100</v>
      </c>
      <c r="S31" t="str">
        <f>_xlfn.TEXTBEFORE(R31,"/",1)</f>
        <v>film &amp; video</v>
      </c>
      <c r="T31" t="str">
        <f>_xlfn.TEXTAFTER(R31,"/",1)</f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 s="18">
        <v>14455</v>
      </c>
      <c r="F32">
        <f>ROUND((E32/I32), 2)</f>
        <v>112.05</v>
      </c>
      <c r="G32">
        <f>ROUND(((E32/D32)*100),0)</f>
        <v>161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6">
        <f>(L32/86400)+DATE(1970,1,1)</f>
        <v>43609.208333333328</v>
      </c>
      <c r="O32" s="6">
        <f>(M32/86400)+DATE(1970,1,1)</f>
        <v>43614.208333333328</v>
      </c>
      <c r="P32" t="b">
        <v>0</v>
      </c>
      <c r="Q32" t="b">
        <v>0</v>
      </c>
      <c r="R32" t="s">
        <v>71</v>
      </c>
      <c r="S32" t="str">
        <f>_xlfn.TEXTBEFORE(R32,"/",1)</f>
        <v>film &amp; video</v>
      </c>
      <c r="T32" t="str">
        <f>_xlfn.TEXTAFTER(R32,"/",1)</f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 s="18">
        <v>10850</v>
      </c>
      <c r="F33">
        <f>ROUND((E33/I33), 2)</f>
        <v>48.01</v>
      </c>
      <c r="G33">
        <f>ROUND(((E33/D33)*100),0)</f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6">
        <f>(L33/86400)+DATE(1970,1,1)</f>
        <v>42374.25</v>
      </c>
      <c r="O33" s="6">
        <f>(M33/86400)+DATE(1970,1,1)</f>
        <v>42402.25</v>
      </c>
      <c r="P33" t="b">
        <v>0</v>
      </c>
      <c r="Q33" t="b">
        <v>0</v>
      </c>
      <c r="R33" t="s">
        <v>89</v>
      </c>
      <c r="S33" t="str">
        <f>_xlfn.TEXTBEFORE(R33,"/",1)</f>
        <v>games</v>
      </c>
      <c r="T33" t="str">
        <f>_xlfn.TEXTAFTER(R33,"/",1)</f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 s="18">
        <v>87676</v>
      </c>
      <c r="F34">
        <f>ROUND((E34/I34), 2)</f>
        <v>38</v>
      </c>
      <c r="G34">
        <f>ROUND(((E34/D34)*100),0)</f>
        <v>87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6">
        <f>(L34/86400)+DATE(1970,1,1)</f>
        <v>43110.25</v>
      </c>
      <c r="O34" s="6">
        <f>(M34/86400)+DATE(1970,1,1)</f>
        <v>43137.25</v>
      </c>
      <c r="P34" t="b">
        <v>0</v>
      </c>
      <c r="Q34" t="b">
        <v>0</v>
      </c>
      <c r="R34" t="s">
        <v>42</v>
      </c>
      <c r="S34" t="str">
        <f>_xlfn.TEXTBEFORE(R34,"/",1)</f>
        <v>film &amp; video</v>
      </c>
      <c r="T34" t="str">
        <f>_xlfn.TEXTAFTER(R34,"/",1)</f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 s="18">
        <v>189666</v>
      </c>
      <c r="F35">
        <f>ROUND((E35/I35), 2)</f>
        <v>35</v>
      </c>
      <c r="G35">
        <f>ROUND(((E35/D35)*100),0)</f>
        <v>378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6">
        <f>(L35/86400)+DATE(1970,1,1)</f>
        <v>41917.208333333336</v>
      </c>
      <c r="O35" s="6">
        <f>(M35/86400)+DATE(1970,1,1)</f>
        <v>41954.25</v>
      </c>
      <c r="P35" t="b">
        <v>0</v>
      </c>
      <c r="Q35" t="b">
        <v>0</v>
      </c>
      <c r="R35" t="s">
        <v>33</v>
      </c>
      <c r="S35" t="str">
        <f>_xlfn.TEXTBEFORE(R35,"/",1)</f>
        <v>theater</v>
      </c>
      <c r="T35" t="str">
        <f>_xlfn.TEXTAFTER(R35,"/",1)</f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 s="18">
        <v>14025</v>
      </c>
      <c r="F36">
        <f>ROUND((E36/I36), 2)</f>
        <v>85</v>
      </c>
      <c r="G36">
        <f>ROUND(((E36/D36)*100),0)</f>
        <v>151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6">
        <f>(L36/86400)+DATE(1970,1,1)</f>
        <v>42817.208333333328</v>
      </c>
      <c r="O36" s="6">
        <f>(M36/86400)+DATE(1970,1,1)</f>
        <v>42822.208333333328</v>
      </c>
      <c r="P36" t="b">
        <v>0</v>
      </c>
      <c r="Q36" t="b">
        <v>0</v>
      </c>
      <c r="R36" t="s">
        <v>42</v>
      </c>
      <c r="S36" t="str">
        <f>_xlfn.TEXTBEFORE(R36,"/",1)</f>
        <v>film &amp; video</v>
      </c>
      <c r="T36" t="str">
        <f>_xlfn.TEXTAFTER(R36,"/",1)</f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 s="18">
        <v>188628</v>
      </c>
      <c r="F37">
        <f>ROUND((E37/I37), 2)</f>
        <v>95.99</v>
      </c>
      <c r="G37">
        <f>ROUND(((E37/D37)*100),0)</f>
        <v>150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6">
        <f>(L37/86400)+DATE(1970,1,1)</f>
        <v>43484.25</v>
      </c>
      <c r="O37" s="6">
        <f>(M37/86400)+DATE(1970,1,1)</f>
        <v>43526.25</v>
      </c>
      <c r="P37" t="b">
        <v>0</v>
      </c>
      <c r="Q37" t="b">
        <v>1</v>
      </c>
      <c r="R37" t="s">
        <v>53</v>
      </c>
      <c r="S37" t="str">
        <f>_xlfn.TEXTBEFORE(R37,"/",1)</f>
        <v>film &amp; video</v>
      </c>
      <c r="T37" t="str">
        <f>_xlfn.TEXTAFTER(R37,"/",1)</f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 s="18">
        <v>1101</v>
      </c>
      <c r="F38">
        <f>ROUND((E38/I38), 2)</f>
        <v>68.81</v>
      </c>
      <c r="G38">
        <f>ROUND(((E38/D38)*100),0)</f>
        <v>157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6">
        <f>(L38/86400)+DATE(1970,1,1)</f>
        <v>40600.25</v>
      </c>
      <c r="O38" s="6">
        <f>(M38/86400)+DATE(1970,1,1)</f>
        <v>40625.208333333336</v>
      </c>
      <c r="P38" t="b">
        <v>0</v>
      </c>
      <c r="Q38" t="b">
        <v>0</v>
      </c>
      <c r="R38" t="s">
        <v>33</v>
      </c>
      <c r="S38" t="str">
        <f>_xlfn.TEXTBEFORE(R38,"/",1)</f>
        <v>theater</v>
      </c>
      <c r="T38" t="str">
        <f>_xlfn.TEXTAFTER(R38,"/",1)</f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 s="18">
        <v>11339</v>
      </c>
      <c r="F39">
        <f>ROUND((E39/I39), 2)</f>
        <v>105.97</v>
      </c>
      <c r="G39">
        <f>ROUND(((E39/D39)*100),0)</f>
        <v>140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6">
        <f>(L39/86400)+DATE(1970,1,1)</f>
        <v>43744.208333333328</v>
      </c>
      <c r="O39" s="6">
        <f>(M39/86400)+DATE(1970,1,1)</f>
        <v>43777.25</v>
      </c>
      <c r="P39" t="b">
        <v>0</v>
      </c>
      <c r="Q39" t="b">
        <v>1</v>
      </c>
      <c r="R39" t="s">
        <v>119</v>
      </c>
      <c r="S39" t="str">
        <f>_xlfn.TEXTBEFORE(R39,"/",1)</f>
        <v>publishing</v>
      </c>
      <c r="T39" t="str">
        <f>_xlfn.TEXTAFTER(R39,"/",1)</f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 s="18">
        <v>10085</v>
      </c>
      <c r="F40">
        <f>ROUND((E40/I40), 2)</f>
        <v>75.260000000000005</v>
      </c>
      <c r="G40">
        <f>ROUND(((E40/D40)*100),0)</f>
        <v>325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6">
        <f>(L40/86400)+DATE(1970,1,1)</f>
        <v>40469.208333333336</v>
      </c>
      <c r="O40" s="6">
        <f>(M40/86400)+DATE(1970,1,1)</f>
        <v>40474.208333333336</v>
      </c>
      <c r="P40" t="b">
        <v>0</v>
      </c>
      <c r="Q40" t="b">
        <v>0</v>
      </c>
      <c r="R40" t="s">
        <v>122</v>
      </c>
      <c r="S40" t="str">
        <f>_xlfn.TEXTBEFORE(R40,"/",1)</f>
        <v>photography</v>
      </c>
      <c r="T40" t="str">
        <f>_xlfn.TEXTAFTER(R40,"/",1)</f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 s="18">
        <v>5027</v>
      </c>
      <c r="F41">
        <f>ROUND((E41/I41), 2)</f>
        <v>57.13</v>
      </c>
      <c r="G41">
        <f>ROUND(((E41/D41)*100),0)</f>
        <v>51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6">
        <f>(L41/86400)+DATE(1970,1,1)</f>
        <v>41330.25</v>
      </c>
      <c r="O41" s="6">
        <f>(M41/86400)+DATE(1970,1,1)</f>
        <v>41344.208333333336</v>
      </c>
      <c r="P41" t="b">
        <v>0</v>
      </c>
      <c r="Q41" t="b">
        <v>0</v>
      </c>
      <c r="R41" t="s">
        <v>33</v>
      </c>
      <c r="S41" t="str">
        <f>_xlfn.TEXTBEFORE(R41,"/",1)</f>
        <v>theater</v>
      </c>
      <c r="T41" t="str">
        <f>_xlfn.TEXTAFTER(R41,"/",1)</f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 s="18">
        <v>14878</v>
      </c>
      <c r="F42">
        <f>ROUND((E42/I42), 2)</f>
        <v>75.14</v>
      </c>
      <c r="G42">
        <f>ROUND(((E42/D42)*100),0)</f>
        <v>169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6">
        <f>(L42/86400)+DATE(1970,1,1)</f>
        <v>40334.208333333336</v>
      </c>
      <c r="O42" s="6">
        <f>(M42/86400)+DATE(1970,1,1)</f>
        <v>40353.208333333336</v>
      </c>
      <c r="P42" t="b">
        <v>0</v>
      </c>
      <c r="Q42" t="b">
        <v>1</v>
      </c>
      <c r="R42" t="s">
        <v>65</v>
      </c>
      <c r="S42" t="str">
        <f>_xlfn.TEXTBEFORE(R42,"/",1)</f>
        <v>technology</v>
      </c>
      <c r="T42" t="str">
        <f>_xlfn.TEXTAFTER(R42,"/",1)</f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 s="18">
        <v>11924</v>
      </c>
      <c r="F43">
        <f>ROUND((E43/I43), 2)</f>
        <v>107.42</v>
      </c>
      <c r="G43">
        <f>ROUND(((E43/D43)*100),0)</f>
        <v>213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6">
        <f>(L43/86400)+DATE(1970,1,1)</f>
        <v>41156.208333333336</v>
      </c>
      <c r="O43" s="6">
        <f>(M43/86400)+DATE(1970,1,1)</f>
        <v>41182.208333333336</v>
      </c>
      <c r="P43" t="b">
        <v>0</v>
      </c>
      <c r="Q43" t="b">
        <v>1</v>
      </c>
      <c r="R43" t="s">
        <v>23</v>
      </c>
      <c r="S43" t="str">
        <f>_xlfn.TEXTBEFORE(R43,"/",1)</f>
        <v>music</v>
      </c>
      <c r="T43" t="str">
        <f>_xlfn.TEXTAFTER(R43,"/",1)</f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 s="18">
        <v>7991</v>
      </c>
      <c r="F44">
        <f>ROUND((E44/I44), 2)</f>
        <v>36</v>
      </c>
      <c r="G44">
        <f>ROUND(((E44/D44)*100),0)</f>
        <v>444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6">
        <f>(L44/86400)+DATE(1970,1,1)</f>
        <v>40728.208333333336</v>
      </c>
      <c r="O44" s="6">
        <f>(M44/86400)+DATE(1970,1,1)</f>
        <v>40737.208333333336</v>
      </c>
      <c r="P44" t="b">
        <v>0</v>
      </c>
      <c r="Q44" t="b">
        <v>0</v>
      </c>
      <c r="R44" t="s">
        <v>17</v>
      </c>
      <c r="S44" t="str">
        <f>_xlfn.TEXTBEFORE(R44,"/",1)</f>
        <v>food</v>
      </c>
      <c r="T44" t="str">
        <f>_xlfn.TEXTAFTER(R44,"/",1)</f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 s="18">
        <v>167717</v>
      </c>
      <c r="F45">
        <f>ROUND((E45/I45), 2)</f>
        <v>27</v>
      </c>
      <c r="G45">
        <f>ROUND(((E45/D45)*100),0)</f>
        <v>186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6">
        <f>(L45/86400)+DATE(1970,1,1)</f>
        <v>41844.208333333336</v>
      </c>
      <c r="O45" s="6">
        <f>(M45/86400)+DATE(1970,1,1)</f>
        <v>41860.208333333336</v>
      </c>
      <c r="P45" t="b">
        <v>0</v>
      </c>
      <c r="Q45" t="b">
        <v>0</v>
      </c>
      <c r="R45" t="s">
        <v>133</v>
      </c>
      <c r="S45" t="str">
        <f>_xlfn.TEXTBEFORE(R45,"/",1)</f>
        <v>publishing</v>
      </c>
      <c r="T45" t="str">
        <f>_xlfn.TEXTAFTER(R45,"/",1)</f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 s="18">
        <v>10541</v>
      </c>
      <c r="F46">
        <f>ROUND((E46/I46), 2)</f>
        <v>107.56</v>
      </c>
      <c r="G46">
        <f>ROUND(((E46/D46)*100),0)</f>
        <v>659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6">
        <f>(L46/86400)+DATE(1970,1,1)</f>
        <v>43541.208333333328</v>
      </c>
      <c r="O46" s="6">
        <f>(M46/86400)+DATE(1970,1,1)</f>
        <v>43542.208333333328</v>
      </c>
      <c r="P46" t="b">
        <v>0</v>
      </c>
      <c r="Q46" t="b">
        <v>0</v>
      </c>
      <c r="R46" t="s">
        <v>119</v>
      </c>
      <c r="S46" t="str">
        <f>_xlfn.TEXTBEFORE(R46,"/",1)</f>
        <v>publishing</v>
      </c>
      <c r="T46" t="str">
        <f>_xlfn.TEXTAFTER(R46,"/",1)</f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 s="18">
        <v>4530</v>
      </c>
      <c r="F47">
        <f>ROUND((E47/I47), 2)</f>
        <v>94.38</v>
      </c>
      <c r="G47">
        <f>ROUND(((E47/D47)*100),0)</f>
        <v>48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6">
        <f>(L47/86400)+DATE(1970,1,1)</f>
        <v>42676.208333333328</v>
      </c>
      <c r="O47" s="6">
        <f>(M47/86400)+DATE(1970,1,1)</f>
        <v>42691.25</v>
      </c>
      <c r="P47" t="b">
        <v>0</v>
      </c>
      <c r="Q47" t="b">
        <v>1</v>
      </c>
      <c r="R47" t="s">
        <v>33</v>
      </c>
      <c r="S47" t="str">
        <f>_xlfn.TEXTBEFORE(R47,"/",1)</f>
        <v>theater</v>
      </c>
      <c r="T47" t="str">
        <f>_xlfn.TEXTAFTER(R47,"/",1)</f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 s="18">
        <v>4247</v>
      </c>
      <c r="F48">
        <f>ROUND((E48/I48), 2)</f>
        <v>46.16</v>
      </c>
      <c r="G48">
        <f>ROUND(((E48/D48)*100),0)</f>
        <v>115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6">
        <f>(L48/86400)+DATE(1970,1,1)</f>
        <v>40367.208333333336</v>
      </c>
      <c r="O48" s="6">
        <f>(M48/86400)+DATE(1970,1,1)</f>
        <v>40390.208333333336</v>
      </c>
      <c r="P48" t="b">
        <v>0</v>
      </c>
      <c r="Q48" t="b">
        <v>0</v>
      </c>
      <c r="R48" t="s">
        <v>23</v>
      </c>
      <c r="S48" t="str">
        <f>_xlfn.TEXTBEFORE(R48,"/",1)</f>
        <v>music</v>
      </c>
      <c r="T48" t="str">
        <f>_xlfn.TEXTAFTER(R48,"/",1)</f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 s="18">
        <v>7129</v>
      </c>
      <c r="F49">
        <f>ROUND((E49/I49), 2)</f>
        <v>47.85</v>
      </c>
      <c r="G49">
        <f>ROUND(((E49/D49)*100),0)</f>
        <v>475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6">
        <f>(L49/86400)+DATE(1970,1,1)</f>
        <v>41727.208333333336</v>
      </c>
      <c r="O49" s="6">
        <f>(M49/86400)+DATE(1970,1,1)</f>
        <v>41757.208333333336</v>
      </c>
      <c r="P49" t="b">
        <v>0</v>
      </c>
      <c r="Q49" t="b">
        <v>0</v>
      </c>
      <c r="R49" t="s">
        <v>33</v>
      </c>
      <c r="S49" t="str">
        <f>_xlfn.TEXTBEFORE(R49,"/",1)</f>
        <v>theater</v>
      </c>
      <c r="T49" t="str">
        <f>_xlfn.TEXTAFTER(R49,"/",1)</f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 s="18">
        <v>128862</v>
      </c>
      <c r="F50">
        <f>ROUND((E50/I50), 2)</f>
        <v>53.01</v>
      </c>
      <c r="G50">
        <f>ROUND(((E50/D50)*100),0)</f>
        <v>387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6">
        <f>(L50/86400)+DATE(1970,1,1)</f>
        <v>42180.208333333328</v>
      </c>
      <c r="O50" s="6">
        <f>(M50/86400)+DATE(1970,1,1)</f>
        <v>42192.208333333328</v>
      </c>
      <c r="P50" t="b">
        <v>0</v>
      </c>
      <c r="Q50" t="b">
        <v>0</v>
      </c>
      <c r="R50" t="s">
        <v>33</v>
      </c>
      <c r="S50" t="str">
        <f>_xlfn.TEXTBEFORE(R50,"/",1)</f>
        <v>theater</v>
      </c>
      <c r="T50" t="str">
        <f>_xlfn.TEXTAFTER(R50,"/",1)</f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 s="18">
        <v>13653</v>
      </c>
      <c r="F51">
        <f>ROUND((E51/I51), 2)</f>
        <v>45.06</v>
      </c>
      <c r="G51">
        <f>ROUND(((E51/D51)*100),0)</f>
        <v>190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6">
        <f>(L51/86400)+DATE(1970,1,1)</f>
        <v>43758.208333333328</v>
      </c>
      <c r="O51" s="6">
        <f>(M51/86400)+DATE(1970,1,1)</f>
        <v>43803.25</v>
      </c>
      <c r="P51" t="b">
        <v>0</v>
      </c>
      <c r="Q51" t="b">
        <v>0</v>
      </c>
      <c r="R51" t="s">
        <v>23</v>
      </c>
      <c r="S51" t="str">
        <f>_xlfn.TEXTBEFORE(R51,"/",1)</f>
        <v>music</v>
      </c>
      <c r="T51" t="str">
        <f>_xlfn.TEXTAFTER(R51,"/",1)</f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 s="18">
        <v>2</v>
      </c>
      <c r="F52">
        <f>ROUND((E52/I52), 2)</f>
        <v>2</v>
      </c>
      <c r="G52">
        <f>ROUND(((E52/D52)*100),0)</f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6">
        <f>(L52/86400)+DATE(1970,1,1)</f>
        <v>41487.208333333336</v>
      </c>
      <c r="O52" s="6">
        <f>(M52/86400)+DATE(1970,1,1)</f>
        <v>41515.208333333336</v>
      </c>
      <c r="P52" t="b">
        <v>0</v>
      </c>
      <c r="Q52" t="b">
        <v>0</v>
      </c>
      <c r="R52" t="s">
        <v>148</v>
      </c>
      <c r="S52" t="str">
        <f>_xlfn.TEXTBEFORE(R52,"/",1)</f>
        <v>music</v>
      </c>
      <c r="T52" t="str">
        <f>_xlfn.TEXTAFTER(R52,"/",1)</f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 s="18">
        <v>145243</v>
      </c>
      <c r="F53">
        <f>ROUND((E53/I53), 2)</f>
        <v>99.01</v>
      </c>
      <c r="G53">
        <f>ROUND(((E53/D53)*100),0)</f>
        <v>92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6">
        <f>(L53/86400)+DATE(1970,1,1)</f>
        <v>40995.208333333336</v>
      </c>
      <c r="O53" s="6">
        <f>(M53/86400)+DATE(1970,1,1)</f>
        <v>41011.208333333336</v>
      </c>
      <c r="P53" t="b">
        <v>0</v>
      </c>
      <c r="Q53" t="b">
        <v>1</v>
      </c>
      <c r="R53" t="s">
        <v>65</v>
      </c>
      <c r="S53" t="str">
        <f>_xlfn.TEXTBEFORE(R53,"/",1)</f>
        <v>technology</v>
      </c>
      <c r="T53" t="str">
        <f>_xlfn.TEXTAFTER(R53,"/",1)</f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 s="18">
        <v>2459</v>
      </c>
      <c r="F54">
        <f>ROUND((E54/I54), 2)</f>
        <v>32.79</v>
      </c>
      <c r="G54">
        <f>ROUND(((E54/D54)*100),0)</f>
        <v>34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6">
        <f>(L54/86400)+DATE(1970,1,1)</f>
        <v>40436.208333333336</v>
      </c>
      <c r="O54" s="6">
        <f>(M54/86400)+DATE(1970,1,1)</f>
        <v>40440.208333333336</v>
      </c>
      <c r="P54" t="b">
        <v>0</v>
      </c>
      <c r="Q54" t="b">
        <v>0</v>
      </c>
      <c r="R54" t="s">
        <v>33</v>
      </c>
      <c r="S54" t="str">
        <f>_xlfn.TEXTBEFORE(R54,"/",1)</f>
        <v>theater</v>
      </c>
      <c r="T54" t="str">
        <f>_xlfn.TEXTAFTER(R54,"/",1)</f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 s="18">
        <v>12356</v>
      </c>
      <c r="F55">
        <f>ROUND((E55/I55), 2)</f>
        <v>59.12</v>
      </c>
      <c r="G55">
        <f>ROUND(((E55/D55)*100),0)</f>
        <v>140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6">
        <f>(L55/86400)+DATE(1970,1,1)</f>
        <v>41779.208333333336</v>
      </c>
      <c r="O55" s="6">
        <f>(M55/86400)+DATE(1970,1,1)</f>
        <v>41818.208333333336</v>
      </c>
      <c r="P55" t="b">
        <v>0</v>
      </c>
      <c r="Q55" t="b">
        <v>0</v>
      </c>
      <c r="R55" t="s">
        <v>53</v>
      </c>
      <c r="S55" t="str">
        <f>_xlfn.TEXTBEFORE(R55,"/",1)</f>
        <v>film &amp; video</v>
      </c>
      <c r="T55" t="str">
        <f>_xlfn.TEXTAFTER(R55,"/",1)</f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 s="18">
        <v>5392</v>
      </c>
      <c r="F56">
        <f>ROUND((E56/I56), 2)</f>
        <v>44.93</v>
      </c>
      <c r="G56">
        <f>ROUND(((E56/D56)*100),0)</f>
        <v>90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6">
        <f>(L56/86400)+DATE(1970,1,1)</f>
        <v>43170.25</v>
      </c>
      <c r="O56" s="6">
        <f>(M56/86400)+DATE(1970,1,1)</f>
        <v>43176.208333333328</v>
      </c>
      <c r="P56" t="b">
        <v>0</v>
      </c>
      <c r="Q56" t="b">
        <v>0</v>
      </c>
      <c r="R56" t="s">
        <v>65</v>
      </c>
      <c r="S56" t="str">
        <f>_xlfn.TEXTBEFORE(R56,"/",1)</f>
        <v>technology</v>
      </c>
      <c r="T56" t="str">
        <f>_xlfn.TEXTAFTER(R56,"/",1)</f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 s="18">
        <v>11746</v>
      </c>
      <c r="F57">
        <f>ROUND((E57/I57), 2)</f>
        <v>89.66</v>
      </c>
      <c r="G57">
        <f>ROUND(((E57/D57)*100),0)</f>
        <v>178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6">
        <f>(L57/86400)+DATE(1970,1,1)</f>
        <v>43311.208333333328</v>
      </c>
      <c r="O57" s="6">
        <f>(M57/86400)+DATE(1970,1,1)</f>
        <v>43316.208333333328</v>
      </c>
      <c r="P57" t="b">
        <v>0</v>
      </c>
      <c r="Q57" t="b">
        <v>0</v>
      </c>
      <c r="R57" t="s">
        <v>159</v>
      </c>
      <c r="S57" t="str">
        <f>_xlfn.TEXTBEFORE(R57,"/",1)</f>
        <v>music</v>
      </c>
      <c r="T57" t="str">
        <f>_xlfn.TEXTAFTER(R57,"/",1)</f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 s="18">
        <v>11493</v>
      </c>
      <c r="F58">
        <f>ROUND((E58/I58), 2)</f>
        <v>70.08</v>
      </c>
      <c r="G58">
        <f>ROUND(((E58/D58)*100),0)</f>
        <v>144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6">
        <f>(L58/86400)+DATE(1970,1,1)</f>
        <v>42014.25</v>
      </c>
      <c r="O58" s="6">
        <f>(M58/86400)+DATE(1970,1,1)</f>
        <v>42021.25</v>
      </c>
      <c r="P58" t="b">
        <v>0</v>
      </c>
      <c r="Q58" t="b">
        <v>0</v>
      </c>
      <c r="R58" t="s">
        <v>65</v>
      </c>
      <c r="S58" t="str">
        <f>_xlfn.TEXTBEFORE(R58,"/",1)</f>
        <v>technology</v>
      </c>
      <c r="T58" t="str">
        <f>_xlfn.TEXTAFTER(R58,"/",1)</f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 s="18">
        <v>6243</v>
      </c>
      <c r="F59">
        <f>ROUND((E59/I59), 2)</f>
        <v>31.06</v>
      </c>
      <c r="G59">
        <f>ROUND(((E59/D59)*100),0)</f>
        <v>215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6">
        <f>(L59/86400)+DATE(1970,1,1)</f>
        <v>42979.208333333328</v>
      </c>
      <c r="O59" s="6">
        <f>(M59/86400)+DATE(1970,1,1)</f>
        <v>42991.208333333328</v>
      </c>
      <c r="P59" t="b">
        <v>0</v>
      </c>
      <c r="Q59" t="b">
        <v>0</v>
      </c>
      <c r="R59" t="s">
        <v>89</v>
      </c>
      <c r="S59" t="str">
        <f>_xlfn.TEXTBEFORE(R59,"/",1)</f>
        <v>games</v>
      </c>
      <c r="T59" t="str">
        <f>_xlfn.TEXTAFTER(R59,"/",1)</f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 s="18">
        <v>6132</v>
      </c>
      <c r="F60">
        <f>ROUND((E60/I60), 2)</f>
        <v>29.06</v>
      </c>
      <c r="G60">
        <f>ROUND(((E60/D60)*100),0)</f>
        <v>227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6">
        <f>(L60/86400)+DATE(1970,1,1)</f>
        <v>42268.208333333328</v>
      </c>
      <c r="O60" s="6">
        <f>(M60/86400)+DATE(1970,1,1)</f>
        <v>42281.208333333328</v>
      </c>
      <c r="P60" t="b">
        <v>0</v>
      </c>
      <c r="Q60" t="b">
        <v>0</v>
      </c>
      <c r="R60" t="s">
        <v>33</v>
      </c>
      <c r="S60" t="str">
        <f>_xlfn.TEXTBEFORE(R60,"/",1)</f>
        <v>theater</v>
      </c>
      <c r="T60" t="str">
        <f>_xlfn.TEXTAFTER(R60,"/",1)</f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 s="18">
        <v>3851</v>
      </c>
      <c r="F61">
        <f>ROUND((E61/I61), 2)</f>
        <v>30.09</v>
      </c>
      <c r="G61">
        <f>ROUND(((E61/D61)*100),0)</f>
        <v>275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6">
        <f>(L61/86400)+DATE(1970,1,1)</f>
        <v>42898.208333333328</v>
      </c>
      <c r="O61" s="6">
        <f>(M61/86400)+DATE(1970,1,1)</f>
        <v>42913.208333333328</v>
      </c>
      <c r="P61" t="b">
        <v>0</v>
      </c>
      <c r="Q61" t="b">
        <v>1</v>
      </c>
      <c r="R61" t="s">
        <v>33</v>
      </c>
      <c r="S61" t="str">
        <f>_xlfn.TEXTBEFORE(R61,"/",1)</f>
        <v>theater</v>
      </c>
      <c r="T61" t="str">
        <f>_xlfn.TEXTAFTER(R61,"/",1)</f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 s="18">
        <v>135997</v>
      </c>
      <c r="F62">
        <f>ROUND((E62/I62), 2)</f>
        <v>85</v>
      </c>
      <c r="G62">
        <f>ROUND(((E62/D62)*100),0)</f>
        <v>144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6">
        <f>(L62/86400)+DATE(1970,1,1)</f>
        <v>41107.208333333336</v>
      </c>
      <c r="O62" s="6">
        <f>(M62/86400)+DATE(1970,1,1)</f>
        <v>41110.208333333336</v>
      </c>
      <c r="P62" t="b">
        <v>0</v>
      </c>
      <c r="Q62" t="b">
        <v>0</v>
      </c>
      <c r="R62" t="s">
        <v>33</v>
      </c>
      <c r="S62" t="str">
        <f>_xlfn.TEXTBEFORE(R62,"/",1)</f>
        <v>theater</v>
      </c>
      <c r="T62" t="str">
        <f>_xlfn.TEXTAFTER(R62,"/",1)</f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 s="18">
        <v>184750</v>
      </c>
      <c r="F63">
        <f>ROUND((E63/I63), 2)</f>
        <v>82</v>
      </c>
      <c r="G63">
        <f>ROUND(((E63/D63)*100),0)</f>
        <v>93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6">
        <f>(L63/86400)+DATE(1970,1,1)</f>
        <v>40595.25</v>
      </c>
      <c r="O63" s="6">
        <f>(M63/86400)+DATE(1970,1,1)</f>
        <v>40635.208333333336</v>
      </c>
      <c r="P63" t="b">
        <v>0</v>
      </c>
      <c r="Q63" t="b">
        <v>0</v>
      </c>
      <c r="R63" t="s">
        <v>33</v>
      </c>
      <c r="S63" t="str">
        <f>_xlfn.TEXTBEFORE(R63,"/",1)</f>
        <v>theater</v>
      </c>
      <c r="T63" t="str">
        <f>_xlfn.TEXTAFTER(R63,"/",1)</f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 s="18">
        <v>14452</v>
      </c>
      <c r="F64">
        <f>ROUND((E64/I64), 2)</f>
        <v>58.04</v>
      </c>
      <c r="G64">
        <f>ROUND(((E64/D64)*100),0)</f>
        <v>723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6">
        <f>(L64/86400)+DATE(1970,1,1)</f>
        <v>42160.208333333328</v>
      </c>
      <c r="O64" s="6">
        <f>(M64/86400)+DATE(1970,1,1)</f>
        <v>42161.208333333328</v>
      </c>
      <c r="P64" t="b">
        <v>0</v>
      </c>
      <c r="Q64" t="b">
        <v>0</v>
      </c>
      <c r="R64" t="s">
        <v>28</v>
      </c>
      <c r="S64" t="str">
        <f>_xlfn.TEXTBEFORE(R64,"/",1)</f>
        <v>technology</v>
      </c>
      <c r="T64" t="str">
        <f>_xlfn.TEXTAFTER(R64,"/",1)</f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 s="18">
        <v>557</v>
      </c>
      <c r="F65">
        <f>ROUND((E65/I65), 2)</f>
        <v>111.4</v>
      </c>
      <c r="G65">
        <f>ROUND(((E65/D65)*100),0)</f>
        <v>12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6">
        <f>(L65/86400)+DATE(1970,1,1)</f>
        <v>42853.208333333328</v>
      </c>
      <c r="O65" s="6">
        <f>(M65/86400)+DATE(1970,1,1)</f>
        <v>42859.208333333328</v>
      </c>
      <c r="P65" t="b">
        <v>0</v>
      </c>
      <c r="Q65" t="b">
        <v>0</v>
      </c>
      <c r="R65" t="s">
        <v>33</v>
      </c>
      <c r="S65" t="str">
        <f>_xlfn.TEXTBEFORE(R65,"/",1)</f>
        <v>theater</v>
      </c>
      <c r="T65" t="str">
        <f>_xlfn.TEXTAFTER(R65,"/",1)</f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 s="18">
        <v>2734</v>
      </c>
      <c r="F66">
        <f>ROUND((E66/I66), 2)</f>
        <v>71.95</v>
      </c>
      <c r="G66">
        <f>ROUND(((E66/D66)*100),0)</f>
        <v>98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6">
        <f>(L66/86400)+DATE(1970,1,1)</f>
        <v>43283.208333333328</v>
      </c>
      <c r="O66" s="6">
        <f>(M66/86400)+DATE(1970,1,1)</f>
        <v>43298.208333333328</v>
      </c>
      <c r="P66" t="b">
        <v>0</v>
      </c>
      <c r="Q66" t="b">
        <v>1</v>
      </c>
      <c r="R66" t="s">
        <v>28</v>
      </c>
      <c r="S66" t="str">
        <f>_xlfn.TEXTBEFORE(R66,"/",1)</f>
        <v>technology</v>
      </c>
      <c r="T66" t="str">
        <f>_xlfn.TEXTAFTER(R66,"/",1)</f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 s="18">
        <v>14405</v>
      </c>
      <c r="F67">
        <f>ROUND((E67/I67), 2)</f>
        <v>61.04</v>
      </c>
      <c r="G67">
        <f>ROUND(((E67/D67)*100),0)</f>
        <v>236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6">
        <f>(L67/86400)+DATE(1970,1,1)</f>
        <v>40570.25</v>
      </c>
      <c r="O67" s="6">
        <f>(M67/86400)+DATE(1970,1,1)</f>
        <v>40577.25</v>
      </c>
      <c r="P67" t="b">
        <v>0</v>
      </c>
      <c r="Q67" t="b">
        <v>0</v>
      </c>
      <c r="R67" t="s">
        <v>33</v>
      </c>
      <c r="S67" t="str">
        <f>_xlfn.TEXTBEFORE(R67,"/",1)</f>
        <v>theater</v>
      </c>
      <c r="T67" t="str">
        <f>_xlfn.TEXTAFTER(R67,"/",1)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 s="18">
        <v>1307</v>
      </c>
      <c r="F68">
        <f>ROUND((E68/I68), 2)</f>
        <v>108.92</v>
      </c>
      <c r="G68">
        <f>ROUND(((E68/D68)*100),0)</f>
        <v>45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6">
        <f>(L68/86400)+DATE(1970,1,1)</f>
        <v>42102.208333333328</v>
      </c>
      <c r="O68" s="6">
        <f>(M68/86400)+DATE(1970,1,1)</f>
        <v>42107.208333333328</v>
      </c>
      <c r="P68" t="b">
        <v>0</v>
      </c>
      <c r="Q68" t="b">
        <v>1</v>
      </c>
      <c r="R68" t="s">
        <v>33</v>
      </c>
      <c r="S68" t="str">
        <f>_xlfn.TEXTBEFORE(R68,"/",1)</f>
        <v>theater</v>
      </c>
      <c r="T68" t="str">
        <f>_xlfn.TEXTAFTER(R68,"/",1)</f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 s="18">
        <v>117892</v>
      </c>
      <c r="F69">
        <f>ROUND((E69/I69), 2)</f>
        <v>29</v>
      </c>
      <c r="G69">
        <f>ROUND(((E69/D69)*100),0)</f>
        <v>162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6">
        <f>(L69/86400)+DATE(1970,1,1)</f>
        <v>40203.25</v>
      </c>
      <c r="O69" s="6">
        <f>(M69/86400)+DATE(1970,1,1)</f>
        <v>40208.25</v>
      </c>
      <c r="P69" t="b">
        <v>0</v>
      </c>
      <c r="Q69" t="b">
        <v>1</v>
      </c>
      <c r="R69" t="s">
        <v>65</v>
      </c>
      <c r="S69" t="str">
        <f>_xlfn.TEXTBEFORE(R69,"/",1)</f>
        <v>technology</v>
      </c>
      <c r="T69" t="str">
        <f>_xlfn.TEXTAFTER(R69,"/",1)</f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 s="18">
        <v>14508</v>
      </c>
      <c r="F70">
        <f>ROUND((E70/I70), 2)</f>
        <v>58.98</v>
      </c>
      <c r="G70">
        <f>ROUND(((E70/D70)*100),0)</f>
        <v>255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6">
        <f>(L70/86400)+DATE(1970,1,1)</f>
        <v>42943.208333333328</v>
      </c>
      <c r="O70" s="6">
        <f>(M70/86400)+DATE(1970,1,1)</f>
        <v>42990.208333333328</v>
      </c>
      <c r="P70" t="b">
        <v>0</v>
      </c>
      <c r="Q70" t="b">
        <v>1</v>
      </c>
      <c r="R70" t="s">
        <v>33</v>
      </c>
      <c r="S70" t="str">
        <f>_xlfn.TEXTBEFORE(R70,"/",1)</f>
        <v>theater</v>
      </c>
      <c r="T70" t="str">
        <f>_xlfn.TEXTAFTER(R70,"/",1)</f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 s="18">
        <v>1901</v>
      </c>
      <c r="F71">
        <f>ROUND((E71/I71), 2)</f>
        <v>111.82</v>
      </c>
      <c r="G71">
        <f>ROUND(((E71/D71)*100),0)</f>
        <v>24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6">
        <f>(L71/86400)+DATE(1970,1,1)</f>
        <v>40531.25</v>
      </c>
      <c r="O71" s="6">
        <f>(M71/86400)+DATE(1970,1,1)</f>
        <v>40565.25</v>
      </c>
      <c r="P71" t="b">
        <v>0</v>
      </c>
      <c r="Q71" t="b">
        <v>0</v>
      </c>
      <c r="R71" t="s">
        <v>33</v>
      </c>
      <c r="S71" t="str">
        <f>_xlfn.TEXTBEFORE(R71,"/",1)</f>
        <v>theater</v>
      </c>
      <c r="T71" t="str">
        <f>_xlfn.TEXTAFTER(R71,"/",1)</f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 s="18">
        <v>158389</v>
      </c>
      <c r="F72">
        <f>ROUND((E72/I72), 2)</f>
        <v>64</v>
      </c>
      <c r="G72">
        <f>ROUND(((E72/D72)*100),0)</f>
        <v>124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6">
        <f>(L72/86400)+DATE(1970,1,1)</f>
        <v>40484.208333333336</v>
      </c>
      <c r="O72" s="6">
        <f>(M72/86400)+DATE(1970,1,1)</f>
        <v>40533.25</v>
      </c>
      <c r="P72" t="b">
        <v>0</v>
      </c>
      <c r="Q72" t="b">
        <v>1</v>
      </c>
      <c r="R72" t="s">
        <v>33</v>
      </c>
      <c r="S72" t="str">
        <f>_xlfn.TEXTBEFORE(R72,"/",1)</f>
        <v>theater</v>
      </c>
      <c r="T72" t="str">
        <f>_xlfn.TEXTAFTER(R72,"/",1)</f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 s="18">
        <v>6484</v>
      </c>
      <c r="F73">
        <f>ROUND((E73/I73), 2)</f>
        <v>85.32</v>
      </c>
      <c r="G73">
        <f>ROUND(((E73/D73)*100),0)</f>
        <v>108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6">
        <f>(L73/86400)+DATE(1970,1,1)</f>
        <v>43799.25</v>
      </c>
      <c r="O73" s="6">
        <f>(M73/86400)+DATE(1970,1,1)</f>
        <v>43803.25</v>
      </c>
      <c r="P73" t="b">
        <v>0</v>
      </c>
      <c r="Q73" t="b">
        <v>0</v>
      </c>
      <c r="R73" t="s">
        <v>33</v>
      </c>
      <c r="S73" t="str">
        <f>_xlfn.TEXTBEFORE(R73,"/",1)</f>
        <v>theater</v>
      </c>
      <c r="T73" t="str">
        <f>_xlfn.TEXTAFTER(R73,"/",1)</f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 s="18">
        <v>4022</v>
      </c>
      <c r="F74">
        <f>ROUND((E74/I74), 2)</f>
        <v>74.48</v>
      </c>
      <c r="G74">
        <f>ROUND(((E74/D74)*100),0)</f>
        <v>670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6">
        <f>(L74/86400)+DATE(1970,1,1)</f>
        <v>42186.208333333328</v>
      </c>
      <c r="O74" s="6">
        <f>(M74/86400)+DATE(1970,1,1)</f>
        <v>42222.208333333328</v>
      </c>
      <c r="P74" t="b">
        <v>0</v>
      </c>
      <c r="Q74" t="b">
        <v>0</v>
      </c>
      <c r="R74" t="s">
        <v>71</v>
      </c>
      <c r="S74" t="str">
        <f>_xlfn.TEXTBEFORE(R74,"/",1)</f>
        <v>film &amp; video</v>
      </c>
      <c r="T74" t="str">
        <f>_xlfn.TEXTAFTER(R74,"/",1)</f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 s="18">
        <v>9253</v>
      </c>
      <c r="F75">
        <f>ROUND((E75/I75), 2)</f>
        <v>105.15</v>
      </c>
      <c r="G75">
        <f>ROUND(((E75/D75)*100),0)</f>
        <v>661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6">
        <f>(L75/86400)+DATE(1970,1,1)</f>
        <v>42701.25</v>
      </c>
      <c r="O75" s="6">
        <f>(M75/86400)+DATE(1970,1,1)</f>
        <v>42704.25</v>
      </c>
      <c r="P75" t="b">
        <v>0</v>
      </c>
      <c r="Q75" t="b">
        <v>0</v>
      </c>
      <c r="R75" t="s">
        <v>159</v>
      </c>
      <c r="S75" t="str">
        <f>_xlfn.TEXTBEFORE(R75,"/",1)</f>
        <v>music</v>
      </c>
      <c r="T75" t="str">
        <f>_xlfn.TEXTAFTER(R75,"/",1)</f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 s="18">
        <v>4776</v>
      </c>
      <c r="F76">
        <f>ROUND((E76/I76), 2)</f>
        <v>56.19</v>
      </c>
      <c r="G76">
        <f>ROUND(((E76/D76)*100),0)</f>
        <v>122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6">
        <f>(L76/86400)+DATE(1970,1,1)</f>
        <v>42456.208333333328</v>
      </c>
      <c r="O76" s="6">
        <f>(M76/86400)+DATE(1970,1,1)</f>
        <v>42457.208333333328</v>
      </c>
      <c r="P76" t="b">
        <v>0</v>
      </c>
      <c r="Q76" t="b">
        <v>0</v>
      </c>
      <c r="R76" t="s">
        <v>148</v>
      </c>
      <c r="S76" t="str">
        <f>_xlfn.TEXTBEFORE(R76,"/",1)</f>
        <v>music</v>
      </c>
      <c r="T76" t="str">
        <f>_xlfn.TEXTAFTER(R76,"/",1)</f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 s="18">
        <v>14606</v>
      </c>
      <c r="F77">
        <f>ROUND((E77/I77), 2)</f>
        <v>85.92</v>
      </c>
      <c r="G77">
        <f>ROUND(((E77/D77)*100),0)</f>
        <v>151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6">
        <f>(L77/86400)+DATE(1970,1,1)</f>
        <v>43296.208333333328</v>
      </c>
      <c r="O77" s="6">
        <f>(M77/86400)+DATE(1970,1,1)</f>
        <v>43304.208333333328</v>
      </c>
      <c r="P77" t="b">
        <v>0</v>
      </c>
      <c r="Q77" t="b">
        <v>0</v>
      </c>
      <c r="R77" t="s">
        <v>122</v>
      </c>
      <c r="S77" t="str">
        <f>_xlfn.TEXTBEFORE(R77,"/",1)</f>
        <v>photography</v>
      </c>
      <c r="T77" t="str">
        <f>_xlfn.TEXTAFTER(R77,"/",1)</f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 s="18">
        <v>95993</v>
      </c>
      <c r="F78">
        <f>ROUND((E78/I78), 2)</f>
        <v>57</v>
      </c>
      <c r="G78">
        <f>ROUND(((E78/D78)*100),0)</f>
        <v>78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6">
        <f>(L78/86400)+DATE(1970,1,1)</f>
        <v>42027.25</v>
      </c>
      <c r="O78" s="6">
        <f>(M78/86400)+DATE(1970,1,1)</f>
        <v>42076.208333333328</v>
      </c>
      <c r="P78" t="b">
        <v>1</v>
      </c>
      <c r="Q78" t="b">
        <v>1</v>
      </c>
      <c r="R78" t="s">
        <v>33</v>
      </c>
      <c r="S78" t="str">
        <f>_xlfn.TEXTBEFORE(R78,"/",1)</f>
        <v>theater</v>
      </c>
      <c r="T78" t="str">
        <f>_xlfn.TEXTAFTER(R78,"/",1)</f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 s="18">
        <v>4460</v>
      </c>
      <c r="F79">
        <f>ROUND((E79/I79), 2)</f>
        <v>79.64</v>
      </c>
      <c r="G79">
        <f>ROUND(((E79/D79)*100),0)</f>
        <v>47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6">
        <f>(L79/86400)+DATE(1970,1,1)</f>
        <v>40448.208333333336</v>
      </c>
      <c r="O79" s="6">
        <f>(M79/86400)+DATE(1970,1,1)</f>
        <v>40462.208333333336</v>
      </c>
      <c r="P79" t="b">
        <v>0</v>
      </c>
      <c r="Q79" t="b">
        <v>1</v>
      </c>
      <c r="R79" t="s">
        <v>71</v>
      </c>
      <c r="S79" t="str">
        <f>_xlfn.TEXTBEFORE(R79,"/",1)</f>
        <v>film &amp; video</v>
      </c>
      <c r="T79" t="str">
        <f>_xlfn.TEXTAFTER(R79,"/",1)</f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 s="18">
        <v>13536</v>
      </c>
      <c r="F80">
        <f>ROUND((E80/I80), 2)</f>
        <v>41.02</v>
      </c>
      <c r="G80">
        <f>ROUND(((E80/D80)*100),0)</f>
        <v>301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6">
        <f>(L80/86400)+DATE(1970,1,1)</f>
        <v>43206.208333333328</v>
      </c>
      <c r="O80" s="6">
        <f>(M80/86400)+DATE(1970,1,1)</f>
        <v>43207.208333333328</v>
      </c>
      <c r="P80" t="b">
        <v>0</v>
      </c>
      <c r="Q80" t="b">
        <v>0</v>
      </c>
      <c r="R80" t="s">
        <v>206</v>
      </c>
      <c r="S80" t="str">
        <f>_xlfn.TEXTBEFORE(R80,"/",1)</f>
        <v>publishing</v>
      </c>
      <c r="T80" t="str">
        <f>_xlfn.TEXTAFTER(R80,"/",1)</f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 s="18">
        <v>40228</v>
      </c>
      <c r="F81">
        <f>ROUND((E81/I81), 2)</f>
        <v>48</v>
      </c>
      <c r="G81">
        <f>ROUND(((E81/D81)*100),0)</f>
        <v>70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6">
        <f>(L81/86400)+DATE(1970,1,1)</f>
        <v>43267.208333333328</v>
      </c>
      <c r="O81" s="6">
        <f>(M81/86400)+DATE(1970,1,1)</f>
        <v>43272.208333333328</v>
      </c>
      <c r="P81" t="b">
        <v>0</v>
      </c>
      <c r="Q81" t="b">
        <v>0</v>
      </c>
      <c r="R81" t="s">
        <v>33</v>
      </c>
      <c r="S81" t="str">
        <f>_xlfn.TEXTBEFORE(R81,"/",1)</f>
        <v>theater</v>
      </c>
      <c r="T81" t="str">
        <f>_xlfn.TEXTAFTER(R81,"/",1)</f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 s="18">
        <v>7012</v>
      </c>
      <c r="F82">
        <f>ROUND((E82/I82), 2)</f>
        <v>55.21</v>
      </c>
      <c r="G82">
        <f>ROUND(((E82/D82)*100),0)</f>
        <v>637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6">
        <f>(L82/86400)+DATE(1970,1,1)</f>
        <v>42976.208333333328</v>
      </c>
      <c r="O82" s="6">
        <f>(M82/86400)+DATE(1970,1,1)</f>
        <v>43006.208333333328</v>
      </c>
      <c r="P82" t="b">
        <v>0</v>
      </c>
      <c r="Q82" t="b">
        <v>0</v>
      </c>
      <c r="R82" t="s">
        <v>89</v>
      </c>
      <c r="S82" t="str">
        <f>_xlfn.TEXTBEFORE(R82,"/",1)</f>
        <v>games</v>
      </c>
      <c r="T82" t="str">
        <f>_xlfn.TEXTAFTER(R82,"/",1)</f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 s="18">
        <v>37857</v>
      </c>
      <c r="F83">
        <f>ROUND((E83/I83), 2)</f>
        <v>92.11</v>
      </c>
      <c r="G83">
        <f>ROUND(((E83/D83)*100),0)</f>
        <v>225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6">
        <f>(L83/86400)+DATE(1970,1,1)</f>
        <v>43062.25</v>
      </c>
      <c r="O83" s="6">
        <f>(M83/86400)+DATE(1970,1,1)</f>
        <v>43087.25</v>
      </c>
      <c r="P83" t="b">
        <v>0</v>
      </c>
      <c r="Q83" t="b">
        <v>0</v>
      </c>
      <c r="R83" t="s">
        <v>23</v>
      </c>
      <c r="S83" t="str">
        <f>_xlfn.TEXTBEFORE(R83,"/",1)</f>
        <v>music</v>
      </c>
      <c r="T83" t="str">
        <f>_xlfn.TEXTAFTER(R83,"/",1)</f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 s="18">
        <v>14973</v>
      </c>
      <c r="F84">
        <f>ROUND((E84/I84), 2)</f>
        <v>83.18</v>
      </c>
      <c r="G84">
        <f>ROUND(((E84/D84)*100),0)</f>
        <v>1497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6">
        <f>(L84/86400)+DATE(1970,1,1)</f>
        <v>43482.25</v>
      </c>
      <c r="O84" s="6">
        <f>(M84/86400)+DATE(1970,1,1)</f>
        <v>43489.25</v>
      </c>
      <c r="P84" t="b">
        <v>0</v>
      </c>
      <c r="Q84" t="b">
        <v>1</v>
      </c>
      <c r="R84" t="s">
        <v>89</v>
      </c>
      <c r="S84" t="str">
        <f>_xlfn.TEXTBEFORE(R84,"/",1)</f>
        <v>games</v>
      </c>
      <c r="T84" t="str">
        <f>_xlfn.TEXTAFTER(R84,"/",1)</f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 s="18">
        <v>39996</v>
      </c>
      <c r="F85">
        <f>ROUND((E85/I85), 2)</f>
        <v>40</v>
      </c>
      <c r="G85">
        <f>ROUND(((E85/D85)*100),0)</f>
        <v>38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6">
        <f>(L85/86400)+DATE(1970,1,1)</f>
        <v>42579.208333333328</v>
      </c>
      <c r="O85" s="6">
        <f>(M85/86400)+DATE(1970,1,1)</f>
        <v>42601.208333333328</v>
      </c>
      <c r="P85" t="b">
        <v>0</v>
      </c>
      <c r="Q85" t="b">
        <v>0</v>
      </c>
      <c r="R85" t="s">
        <v>50</v>
      </c>
      <c r="S85" t="str">
        <f>_xlfn.TEXTBEFORE(R85,"/",1)</f>
        <v>music</v>
      </c>
      <c r="T85" t="str">
        <f>_xlfn.TEXTAFTER(R85,"/",1)</f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 s="18">
        <v>41564</v>
      </c>
      <c r="F86">
        <f>ROUND((E86/I86), 2)</f>
        <v>111.13</v>
      </c>
      <c r="G86">
        <f>ROUND(((E86/D86)*100),0)</f>
        <v>132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6">
        <f>(L86/86400)+DATE(1970,1,1)</f>
        <v>41118.208333333336</v>
      </c>
      <c r="O86" s="6">
        <f>(M86/86400)+DATE(1970,1,1)</f>
        <v>41128.208333333336</v>
      </c>
      <c r="P86" t="b">
        <v>0</v>
      </c>
      <c r="Q86" t="b">
        <v>0</v>
      </c>
      <c r="R86" t="s">
        <v>65</v>
      </c>
      <c r="S86" t="str">
        <f>_xlfn.TEXTBEFORE(R86,"/",1)</f>
        <v>technology</v>
      </c>
      <c r="T86" t="str">
        <f>_xlfn.TEXTAFTER(R86,"/",1)</f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 s="18">
        <v>6430</v>
      </c>
      <c r="F87">
        <f>ROUND((E87/I87), 2)</f>
        <v>90.56</v>
      </c>
      <c r="G87">
        <f>ROUND(((E87/D87)*100),0)</f>
        <v>131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6">
        <f>(L87/86400)+DATE(1970,1,1)</f>
        <v>40797.208333333336</v>
      </c>
      <c r="O87" s="6">
        <f>(M87/86400)+DATE(1970,1,1)</f>
        <v>40805.208333333336</v>
      </c>
      <c r="P87" t="b">
        <v>0</v>
      </c>
      <c r="Q87" t="b">
        <v>0</v>
      </c>
      <c r="R87" t="s">
        <v>60</v>
      </c>
      <c r="S87" t="str">
        <f>_xlfn.TEXTBEFORE(R87,"/",1)</f>
        <v>music</v>
      </c>
      <c r="T87" t="str">
        <f>_xlfn.TEXTAFTER(R87,"/",1)</f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 s="18">
        <v>12405</v>
      </c>
      <c r="F88">
        <f>ROUND((E88/I88), 2)</f>
        <v>61.11</v>
      </c>
      <c r="G88">
        <f>ROUND(((E88/D88)*100),0)</f>
        <v>168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6">
        <f>(L88/86400)+DATE(1970,1,1)</f>
        <v>42128.208333333328</v>
      </c>
      <c r="O88" s="6">
        <f>(M88/86400)+DATE(1970,1,1)</f>
        <v>42141.208333333328</v>
      </c>
      <c r="P88" t="b">
        <v>1</v>
      </c>
      <c r="Q88" t="b">
        <v>0</v>
      </c>
      <c r="R88" t="s">
        <v>33</v>
      </c>
      <c r="S88" t="str">
        <f>_xlfn.TEXTBEFORE(R88,"/",1)</f>
        <v>theater</v>
      </c>
      <c r="T88" t="str">
        <f>_xlfn.TEXTAFTER(R88,"/",1)</f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 s="18">
        <v>123040</v>
      </c>
      <c r="F89">
        <f>ROUND((E89/I89), 2)</f>
        <v>83.02</v>
      </c>
      <c r="G89">
        <f>ROUND(((E89/D89)*100),0)</f>
        <v>62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6">
        <f>(L89/86400)+DATE(1970,1,1)</f>
        <v>40610.25</v>
      </c>
      <c r="O89" s="6">
        <f>(M89/86400)+DATE(1970,1,1)</f>
        <v>40621.208333333336</v>
      </c>
      <c r="P89" t="b">
        <v>0</v>
      </c>
      <c r="Q89" t="b">
        <v>1</v>
      </c>
      <c r="R89" t="s">
        <v>23</v>
      </c>
      <c r="S89" t="str">
        <f>_xlfn.TEXTBEFORE(R89,"/",1)</f>
        <v>music</v>
      </c>
      <c r="T89" t="str">
        <f>_xlfn.TEXTAFTER(R89,"/",1)</f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 s="18">
        <v>12516</v>
      </c>
      <c r="F90">
        <f>ROUND((E90/I90), 2)</f>
        <v>110.76</v>
      </c>
      <c r="G90">
        <f>ROUND(((E90/D90)*100),0)</f>
        <v>261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6">
        <f>(L90/86400)+DATE(1970,1,1)</f>
        <v>42110.208333333328</v>
      </c>
      <c r="O90" s="6">
        <f>(M90/86400)+DATE(1970,1,1)</f>
        <v>42132.208333333328</v>
      </c>
      <c r="P90" t="b">
        <v>0</v>
      </c>
      <c r="Q90" t="b">
        <v>0</v>
      </c>
      <c r="R90" t="s">
        <v>206</v>
      </c>
      <c r="S90" t="str">
        <f>_xlfn.TEXTBEFORE(R90,"/",1)</f>
        <v>publishing</v>
      </c>
      <c r="T90" t="str">
        <f>_xlfn.TEXTAFTER(R90,"/",1)</f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 s="18">
        <v>8588</v>
      </c>
      <c r="F91">
        <f>ROUND((E91/I91), 2)</f>
        <v>89.46</v>
      </c>
      <c r="G91">
        <f>ROUND(((E91/D91)*100),0)</f>
        <v>253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6">
        <f>(L91/86400)+DATE(1970,1,1)</f>
        <v>40283.208333333336</v>
      </c>
      <c r="O91" s="6">
        <f>(M91/86400)+DATE(1970,1,1)</f>
        <v>40285.208333333336</v>
      </c>
      <c r="P91" t="b">
        <v>0</v>
      </c>
      <c r="Q91" t="b">
        <v>0</v>
      </c>
      <c r="R91" t="s">
        <v>33</v>
      </c>
      <c r="S91" t="str">
        <f>_xlfn.TEXTBEFORE(R91,"/",1)</f>
        <v>theater</v>
      </c>
      <c r="T91" t="str">
        <f>_xlfn.TEXTAFTER(R91,"/",1)</f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 s="18">
        <v>6132</v>
      </c>
      <c r="F92">
        <f>ROUND((E92/I92), 2)</f>
        <v>57.85</v>
      </c>
      <c r="G92">
        <f>ROUND(((E92/D92)*100),0)</f>
        <v>79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6">
        <f>(L92/86400)+DATE(1970,1,1)</f>
        <v>42425.25</v>
      </c>
      <c r="O92" s="6">
        <f>(M92/86400)+DATE(1970,1,1)</f>
        <v>42425.25</v>
      </c>
      <c r="P92" t="b">
        <v>0</v>
      </c>
      <c r="Q92" t="b">
        <v>1</v>
      </c>
      <c r="R92" t="s">
        <v>33</v>
      </c>
      <c r="S92" t="str">
        <f>_xlfn.TEXTBEFORE(R92,"/",1)</f>
        <v>theater</v>
      </c>
      <c r="T92" t="str">
        <f>_xlfn.TEXTAFTER(R92,"/",1)</f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 s="18">
        <v>74688</v>
      </c>
      <c r="F93">
        <f>ROUND((E93/I93), 2)</f>
        <v>110</v>
      </c>
      <c r="G93">
        <f>ROUND(((E93/D93)*100),0)</f>
        <v>48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6">
        <f>(L93/86400)+DATE(1970,1,1)</f>
        <v>42588.208333333328</v>
      </c>
      <c r="O93" s="6">
        <f>(M93/86400)+DATE(1970,1,1)</f>
        <v>42616.208333333328</v>
      </c>
      <c r="P93" t="b">
        <v>0</v>
      </c>
      <c r="Q93" t="b">
        <v>0</v>
      </c>
      <c r="R93" t="s">
        <v>206</v>
      </c>
      <c r="S93" t="str">
        <f>_xlfn.TEXTBEFORE(R93,"/",1)</f>
        <v>publishing</v>
      </c>
      <c r="T93" t="str">
        <f>_xlfn.TEXTAFTER(R93,"/",1)</f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 s="18">
        <v>51775</v>
      </c>
      <c r="F94">
        <f>ROUND((E94/I94), 2)</f>
        <v>103.97</v>
      </c>
      <c r="G94">
        <f>ROUND(((E94/D94)*100),0)</f>
        <v>259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6">
        <f>(L94/86400)+DATE(1970,1,1)</f>
        <v>40352.208333333336</v>
      </c>
      <c r="O94" s="6">
        <f>(M94/86400)+DATE(1970,1,1)</f>
        <v>40353.208333333336</v>
      </c>
      <c r="P94" t="b">
        <v>0</v>
      </c>
      <c r="Q94" t="b">
        <v>1</v>
      </c>
      <c r="R94" t="s">
        <v>89</v>
      </c>
      <c r="S94" t="str">
        <f>_xlfn.TEXTBEFORE(R94,"/",1)</f>
        <v>games</v>
      </c>
      <c r="T94" t="str">
        <f>_xlfn.TEXTAFTER(R94,"/",1)</f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 s="18">
        <v>65877</v>
      </c>
      <c r="F95">
        <f>ROUND((E95/I95), 2)</f>
        <v>108</v>
      </c>
      <c r="G95">
        <f>ROUND(((E95/D95)*100),0)</f>
        <v>61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6">
        <f>(L95/86400)+DATE(1970,1,1)</f>
        <v>41202.208333333336</v>
      </c>
      <c r="O95" s="6">
        <f>(M95/86400)+DATE(1970,1,1)</f>
        <v>41206.208333333336</v>
      </c>
      <c r="P95" t="b">
        <v>0</v>
      </c>
      <c r="Q95" t="b">
        <v>1</v>
      </c>
      <c r="R95" t="s">
        <v>33</v>
      </c>
      <c r="S95" t="str">
        <f>_xlfn.TEXTBEFORE(R95,"/",1)</f>
        <v>theater</v>
      </c>
      <c r="T95" t="str">
        <f>_xlfn.TEXTAFTER(R95,"/",1)</f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 s="18">
        <v>8807</v>
      </c>
      <c r="F96">
        <f>ROUND((E96/I96), 2)</f>
        <v>48.93</v>
      </c>
      <c r="G96">
        <f>ROUND(((E96/D96)*100),0)</f>
        <v>304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6">
        <f>(L96/86400)+DATE(1970,1,1)</f>
        <v>43562.208333333328</v>
      </c>
      <c r="O96" s="6">
        <f>(M96/86400)+DATE(1970,1,1)</f>
        <v>43573.208333333328</v>
      </c>
      <c r="P96" t="b">
        <v>0</v>
      </c>
      <c r="Q96" t="b">
        <v>0</v>
      </c>
      <c r="R96" t="s">
        <v>28</v>
      </c>
      <c r="S96" t="str">
        <f>_xlfn.TEXTBEFORE(R96,"/",1)</f>
        <v>technology</v>
      </c>
      <c r="T96" t="str">
        <f>_xlfn.TEXTAFTER(R96,"/",1)</f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 s="18">
        <v>1017</v>
      </c>
      <c r="F97">
        <f>ROUND((E97/I97), 2)</f>
        <v>37.67</v>
      </c>
      <c r="G97">
        <f>ROUND(((E97/D97)*100),0)</f>
        <v>113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6">
        <f>(L97/86400)+DATE(1970,1,1)</f>
        <v>43752.208333333328</v>
      </c>
      <c r="O97" s="6">
        <f>(M97/86400)+DATE(1970,1,1)</f>
        <v>43759.208333333328</v>
      </c>
      <c r="P97" t="b">
        <v>0</v>
      </c>
      <c r="Q97" t="b">
        <v>0</v>
      </c>
      <c r="R97" t="s">
        <v>42</v>
      </c>
      <c r="S97" t="str">
        <f>_xlfn.TEXTBEFORE(R97,"/",1)</f>
        <v>film &amp; video</v>
      </c>
      <c r="T97" t="str">
        <f>_xlfn.TEXTAFTER(R97,"/",1)</f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 s="18">
        <v>151513</v>
      </c>
      <c r="F98">
        <f>ROUND((E98/I98), 2)</f>
        <v>65</v>
      </c>
      <c r="G98">
        <f>ROUND(((E98/D98)*100),0)</f>
        <v>217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6">
        <f>(L98/86400)+DATE(1970,1,1)</f>
        <v>40612.25</v>
      </c>
      <c r="O98" s="6">
        <f>(M98/86400)+DATE(1970,1,1)</f>
        <v>40625.208333333336</v>
      </c>
      <c r="P98" t="b">
        <v>0</v>
      </c>
      <c r="Q98" t="b">
        <v>0</v>
      </c>
      <c r="R98" t="s">
        <v>33</v>
      </c>
      <c r="S98" t="str">
        <f>_xlfn.TEXTBEFORE(R98,"/",1)</f>
        <v>theater</v>
      </c>
      <c r="T98" t="str">
        <f>_xlfn.TEXTAFTER(R98,"/",1)</f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 s="18">
        <v>12047</v>
      </c>
      <c r="F99">
        <f>ROUND((E99/I99), 2)</f>
        <v>106.61</v>
      </c>
      <c r="G99">
        <f>ROUND(((E99/D99)*100),0)</f>
        <v>927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6">
        <f>(L99/86400)+DATE(1970,1,1)</f>
        <v>42180.208333333328</v>
      </c>
      <c r="O99" s="6">
        <f>(M99/86400)+DATE(1970,1,1)</f>
        <v>42234.208333333328</v>
      </c>
      <c r="P99" t="b">
        <v>0</v>
      </c>
      <c r="Q99" t="b">
        <v>0</v>
      </c>
      <c r="R99" t="s">
        <v>17</v>
      </c>
      <c r="S99" t="str">
        <f>_xlfn.TEXTBEFORE(R99,"/",1)</f>
        <v>food</v>
      </c>
      <c r="T99" t="str">
        <f>_xlfn.TEXTAFTER(R99,"/",1)</f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 s="18">
        <v>32951</v>
      </c>
      <c r="F100">
        <f>ROUND((E100/I100), 2)</f>
        <v>27.01</v>
      </c>
      <c r="G100">
        <f>ROUND(((E100/D100)*100),0)</f>
        <v>34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6">
        <f>(L100/86400)+DATE(1970,1,1)</f>
        <v>42212.208333333328</v>
      </c>
      <c r="O100" s="6">
        <f>(M100/86400)+DATE(1970,1,1)</f>
        <v>42216.208333333328</v>
      </c>
      <c r="P100" t="b">
        <v>0</v>
      </c>
      <c r="Q100" t="b">
        <v>0</v>
      </c>
      <c r="R100" t="s">
        <v>89</v>
      </c>
      <c r="S100" t="str">
        <f>_xlfn.TEXTBEFORE(R100,"/",1)</f>
        <v>games</v>
      </c>
      <c r="T100" t="str">
        <f>_xlfn.TEXTAFTER(R100,"/",1)</f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 s="18">
        <v>14951</v>
      </c>
      <c r="F101">
        <f>ROUND((E101/I101), 2)</f>
        <v>91.16</v>
      </c>
      <c r="G101">
        <f>ROUND(((E101/D101)*100),0)</f>
        <v>197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6">
        <f>(L101/86400)+DATE(1970,1,1)</f>
        <v>41968.25</v>
      </c>
      <c r="O101" s="6">
        <f>(M101/86400)+DATE(1970,1,1)</f>
        <v>41997.25</v>
      </c>
      <c r="P101" t="b">
        <v>0</v>
      </c>
      <c r="Q101" t="b">
        <v>0</v>
      </c>
      <c r="R101" t="s">
        <v>33</v>
      </c>
      <c r="S101" t="str">
        <f>_xlfn.TEXTBEFORE(R101,"/",1)</f>
        <v>theater</v>
      </c>
      <c r="T101" t="str">
        <f>_xlfn.TEXTAFTER(R101,"/",1)</f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 s="18">
        <v>1</v>
      </c>
      <c r="F102">
        <f>ROUND((E102/I102), 2)</f>
        <v>1</v>
      </c>
      <c r="G102">
        <f>ROUND(((E102/D102)*100),0)</f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>(L102/86400)+DATE(1970,1,1)</f>
        <v>40835.208333333336</v>
      </c>
      <c r="O102" s="6">
        <f>(M102/86400)+DATE(1970,1,1)</f>
        <v>40853.208333333336</v>
      </c>
      <c r="P102" t="b">
        <v>0</v>
      </c>
      <c r="Q102" t="b">
        <v>0</v>
      </c>
      <c r="R102" t="s">
        <v>33</v>
      </c>
      <c r="S102" t="str">
        <f>_xlfn.TEXTBEFORE(R102,"/",1)</f>
        <v>theater</v>
      </c>
      <c r="T102" t="str">
        <f>_xlfn.TEXTAFTER(R102,"/",1)</f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 s="18">
        <v>9193</v>
      </c>
      <c r="F103">
        <f>ROUND((E103/I103), 2)</f>
        <v>56.05</v>
      </c>
      <c r="G103">
        <f>ROUND(((E103/D103)*100),0)</f>
        <v>1021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6">
        <f>(L103/86400)+DATE(1970,1,1)</f>
        <v>42056.25</v>
      </c>
      <c r="O103" s="6">
        <f>(M103/86400)+DATE(1970,1,1)</f>
        <v>42063.25</v>
      </c>
      <c r="P103" t="b">
        <v>0</v>
      </c>
      <c r="Q103" t="b">
        <v>1</v>
      </c>
      <c r="R103" t="s">
        <v>50</v>
      </c>
      <c r="S103" t="str">
        <f>_xlfn.TEXTBEFORE(R103,"/",1)</f>
        <v>music</v>
      </c>
      <c r="T103" t="str">
        <f>_xlfn.TEXTAFTER(R103,"/",1)</f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 s="18">
        <v>10422</v>
      </c>
      <c r="F104">
        <f>ROUND((E104/I104), 2)</f>
        <v>31.02</v>
      </c>
      <c r="G104">
        <f>ROUND(((E104/D104)*100),0)</f>
        <v>282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6">
        <f>(L104/86400)+DATE(1970,1,1)</f>
        <v>43234.208333333328</v>
      </c>
      <c r="O104" s="6">
        <f>(M104/86400)+DATE(1970,1,1)</f>
        <v>43241.208333333328</v>
      </c>
      <c r="P104" t="b">
        <v>0</v>
      </c>
      <c r="Q104" t="b">
        <v>1</v>
      </c>
      <c r="R104" t="s">
        <v>65</v>
      </c>
      <c r="S104" t="str">
        <f>_xlfn.TEXTBEFORE(R104,"/",1)</f>
        <v>technology</v>
      </c>
      <c r="T104" t="str">
        <f>_xlfn.TEXTAFTER(R104,"/",1)</f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 s="18">
        <v>2461</v>
      </c>
      <c r="F105">
        <f>ROUND((E105/I105), 2)</f>
        <v>66.510000000000005</v>
      </c>
      <c r="G105">
        <f>ROUND(((E105/D105)*100),0)</f>
        <v>25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6">
        <f>(L105/86400)+DATE(1970,1,1)</f>
        <v>40475.208333333336</v>
      </c>
      <c r="O105" s="6">
        <f>(M105/86400)+DATE(1970,1,1)</f>
        <v>40484.208333333336</v>
      </c>
      <c r="P105" t="b">
        <v>0</v>
      </c>
      <c r="Q105" t="b">
        <v>0</v>
      </c>
      <c r="R105" t="s">
        <v>50</v>
      </c>
      <c r="S105" t="str">
        <f>_xlfn.TEXTBEFORE(R105,"/",1)</f>
        <v>music</v>
      </c>
      <c r="T105" t="str">
        <f>_xlfn.TEXTAFTER(R105,"/",1)</f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 s="18">
        <v>170623</v>
      </c>
      <c r="F106">
        <f>ROUND((E106/I106), 2)</f>
        <v>89.01</v>
      </c>
      <c r="G106">
        <f>ROUND(((E106/D106)*100),0)</f>
        <v>143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6">
        <f>(L106/86400)+DATE(1970,1,1)</f>
        <v>42878.208333333328</v>
      </c>
      <c r="O106" s="6">
        <f>(M106/86400)+DATE(1970,1,1)</f>
        <v>42879.208333333328</v>
      </c>
      <c r="P106" t="b">
        <v>0</v>
      </c>
      <c r="Q106" t="b">
        <v>0</v>
      </c>
      <c r="R106" t="s">
        <v>60</v>
      </c>
      <c r="S106" t="str">
        <f>_xlfn.TEXTBEFORE(R106,"/",1)</f>
        <v>music</v>
      </c>
      <c r="T106" t="str">
        <f>_xlfn.TEXTAFTER(R106,"/",1)</f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 s="18">
        <v>9829</v>
      </c>
      <c r="F107">
        <f>ROUND((E107/I107), 2)</f>
        <v>103.46</v>
      </c>
      <c r="G107">
        <f>ROUND(((E107/D107)*100),0)</f>
        <v>145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6">
        <f>(L107/86400)+DATE(1970,1,1)</f>
        <v>41366.208333333336</v>
      </c>
      <c r="O107" s="6">
        <f>(M107/86400)+DATE(1970,1,1)</f>
        <v>41384.208333333336</v>
      </c>
      <c r="P107" t="b">
        <v>0</v>
      </c>
      <c r="Q107" t="b">
        <v>0</v>
      </c>
      <c r="R107" t="s">
        <v>28</v>
      </c>
      <c r="S107" t="str">
        <f>_xlfn.TEXTBEFORE(R107,"/",1)</f>
        <v>technology</v>
      </c>
      <c r="T107" t="str">
        <f>_xlfn.TEXTAFTER(R107,"/",1)</f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 s="18">
        <v>14006</v>
      </c>
      <c r="F108">
        <f>ROUND((E108/I108), 2)</f>
        <v>95.28</v>
      </c>
      <c r="G108">
        <f>ROUND(((E108/D108)*100),0)</f>
        <v>359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6">
        <f>(L108/86400)+DATE(1970,1,1)</f>
        <v>43716.208333333328</v>
      </c>
      <c r="O108" s="6">
        <f>(M108/86400)+DATE(1970,1,1)</f>
        <v>43721.208333333328</v>
      </c>
      <c r="P108" t="b">
        <v>0</v>
      </c>
      <c r="Q108" t="b">
        <v>0</v>
      </c>
      <c r="R108" t="s">
        <v>33</v>
      </c>
      <c r="S108" t="str">
        <f>_xlfn.TEXTBEFORE(R108,"/",1)</f>
        <v>theater</v>
      </c>
      <c r="T108" t="str">
        <f>_xlfn.TEXTAFTER(R108,"/",1)</f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 s="18">
        <v>6527</v>
      </c>
      <c r="F109">
        <f>ROUND((E109/I109), 2)</f>
        <v>75.900000000000006</v>
      </c>
      <c r="G109">
        <f>ROUND(((E109/D109)*100),0)</f>
        <v>186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6">
        <f>(L109/86400)+DATE(1970,1,1)</f>
        <v>43213.208333333328</v>
      </c>
      <c r="O109" s="6">
        <f>(M109/86400)+DATE(1970,1,1)</f>
        <v>43230.208333333328</v>
      </c>
      <c r="P109" t="b">
        <v>0</v>
      </c>
      <c r="Q109" t="b">
        <v>1</v>
      </c>
      <c r="R109" t="s">
        <v>33</v>
      </c>
      <c r="S109" t="str">
        <f>_xlfn.TEXTBEFORE(R109,"/",1)</f>
        <v>theater</v>
      </c>
      <c r="T109" t="str">
        <f>_xlfn.TEXTAFTER(R109,"/",1)</f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 s="18">
        <v>8929</v>
      </c>
      <c r="F110">
        <f>ROUND((E110/I110), 2)</f>
        <v>107.58</v>
      </c>
      <c r="G110">
        <f>ROUND(((E110/D110)*100),0)</f>
        <v>595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6">
        <f>(L110/86400)+DATE(1970,1,1)</f>
        <v>41005.208333333336</v>
      </c>
      <c r="O110" s="6">
        <f>(M110/86400)+DATE(1970,1,1)</f>
        <v>41042.208333333336</v>
      </c>
      <c r="P110" t="b">
        <v>0</v>
      </c>
      <c r="Q110" t="b">
        <v>0</v>
      </c>
      <c r="R110" t="s">
        <v>42</v>
      </c>
      <c r="S110" t="str">
        <f>_xlfn.TEXTBEFORE(R110,"/",1)</f>
        <v>film &amp; video</v>
      </c>
      <c r="T110" t="str">
        <f>_xlfn.TEXTAFTER(R110,"/",1)</f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 s="18">
        <v>3079</v>
      </c>
      <c r="F111">
        <f>ROUND((E111/I111), 2)</f>
        <v>51.32</v>
      </c>
      <c r="G111">
        <f>ROUND(((E111/D111)*100),0)</f>
        <v>59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6">
        <f>(L111/86400)+DATE(1970,1,1)</f>
        <v>41651.25</v>
      </c>
      <c r="O111" s="6">
        <f>(M111/86400)+DATE(1970,1,1)</f>
        <v>41653.25</v>
      </c>
      <c r="P111" t="b">
        <v>0</v>
      </c>
      <c r="Q111" t="b">
        <v>0</v>
      </c>
      <c r="R111" t="s">
        <v>269</v>
      </c>
      <c r="S111" t="str">
        <f>_xlfn.TEXTBEFORE(R111,"/",1)</f>
        <v>film &amp; video</v>
      </c>
      <c r="T111" t="str">
        <f>_xlfn.TEXTAFTER(R111,"/",1)</f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 s="18">
        <v>21307</v>
      </c>
      <c r="F112">
        <f>ROUND((E112/I112), 2)</f>
        <v>71.98</v>
      </c>
      <c r="G112">
        <f>ROUND(((E112/D112)*100),0)</f>
        <v>15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6">
        <f>(L112/86400)+DATE(1970,1,1)</f>
        <v>43354.208333333328</v>
      </c>
      <c r="O112" s="6">
        <f>(M112/86400)+DATE(1970,1,1)</f>
        <v>43373.208333333328</v>
      </c>
      <c r="P112" t="b">
        <v>0</v>
      </c>
      <c r="Q112" t="b">
        <v>0</v>
      </c>
      <c r="R112" t="s">
        <v>17</v>
      </c>
      <c r="S112" t="str">
        <f>_xlfn.TEXTBEFORE(R112,"/",1)</f>
        <v>food</v>
      </c>
      <c r="T112" t="str">
        <f>_xlfn.TEXTAFTER(R112,"/",1)</f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 s="18">
        <v>73653</v>
      </c>
      <c r="F113">
        <f>ROUND((E113/I113), 2)</f>
        <v>108.95</v>
      </c>
      <c r="G113">
        <f>ROUND(((E113/D113)*100),0)</f>
        <v>120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6">
        <f>(L113/86400)+DATE(1970,1,1)</f>
        <v>41174.208333333336</v>
      </c>
      <c r="O113" s="6">
        <f>(M113/86400)+DATE(1970,1,1)</f>
        <v>41180.208333333336</v>
      </c>
      <c r="P113" t="b">
        <v>0</v>
      </c>
      <c r="Q113" t="b">
        <v>0</v>
      </c>
      <c r="R113" t="s">
        <v>133</v>
      </c>
      <c r="S113" t="str">
        <f>_xlfn.TEXTBEFORE(R113,"/",1)</f>
        <v>publishing</v>
      </c>
      <c r="T113" t="str">
        <f>_xlfn.TEXTAFTER(R113,"/",1)</f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 s="18">
        <v>12635</v>
      </c>
      <c r="F114">
        <f>ROUND((E114/I114), 2)</f>
        <v>35</v>
      </c>
      <c r="G114">
        <f>ROUND(((E114/D114)*100),0)</f>
        <v>269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6">
        <f>(L114/86400)+DATE(1970,1,1)</f>
        <v>41875.208333333336</v>
      </c>
      <c r="O114" s="6">
        <f>(M114/86400)+DATE(1970,1,1)</f>
        <v>41890.208333333336</v>
      </c>
      <c r="P114" t="b">
        <v>0</v>
      </c>
      <c r="Q114" t="b">
        <v>0</v>
      </c>
      <c r="R114" t="s">
        <v>28</v>
      </c>
      <c r="S114" t="str">
        <f>_xlfn.TEXTBEFORE(R114,"/",1)</f>
        <v>technology</v>
      </c>
      <c r="T114" t="str">
        <f>_xlfn.TEXTAFTER(R114,"/",1)</f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 s="18">
        <v>12437</v>
      </c>
      <c r="F115">
        <f>ROUND((E115/I115), 2)</f>
        <v>94.94</v>
      </c>
      <c r="G115">
        <f>ROUND(((E115/D115)*100),0)</f>
        <v>377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6">
        <f>(L115/86400)+DATE(1970,1,1)</f>
        <v>42990.208333333328</v>
      </c>
      <c r="O115" s="6">
        <f>(M115/86400)+DATE(1970,1,1)</f>
        <v>42997.208333333328</v>
      </c>
      <c r="P115" t="b">
        <v>0</v>
      </c>
      <c r="Q115" t="b">
        <v>0</v>
      </c>
      <c r="R115" t="s">
        <v>17</v>
      </c>
      <c r="S115" t="str">
        <f>_xlfn.TEXTBEFORE(R115,"/",1)</f>
        <v>food</v>
      </c>
      <c r="T115" t="str">
        <f>_xlfn.TEXTAFTER(R115,"/",1)</f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 s="18">
        <v>13816</v>
      </c>
      <c r="F116">
        <f>ROUND((E116/I116), 2)</f>
        <v>109.65</v>
      </c>
      <c r="G116">
        <f>ROUND(((E116/D116)*100),0)</f>
        <v>727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6">
        <f>(L116/86400)+DATE(1970,1,1)</f>
        <v>43564.208333333328</v>
      </c>
      <c r="O116" s="6">
        <f>(M116/86400)+DATE(1970,1,1)</f>
        <v>43565.208333333328</v>
      </c>
      <c r="P116" t="b">
        <v>0</v>
      </c>
      <c r="Q116" t="b">
        <v>1</v>
      </c>
      <c r="R116" t="s">
        <v>65</v>
      </c>
      <c r="S116" t="str">
        <f>_xlfn.TEXTBEFORE(R116,"/",1)</f>
        <v>technology</v>
      </c>
      <c r="T116" t="str">
        <f>_xlfn.TEXTAFTER(R116,"/",1)</f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 s="18">
        <v>145382</v>
      </c>
      <c r="F117">
        <f>ROUND((E117/I117), 2)</f>
        <v>44</v>
      </c>
      <c r="G117">
        <f>ROUND(((E117/D117)*100),0)</f>
        <v>87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6">
        <f>(L117/86400)+DATE(1970,1,1)</f>
        <v>43056.25</v>
      </c>
      <c r="O117" s="6">
        <f>(M117/86400)+DATE(1970,1,1)</f>
        <v>43091.25</v>
      </c>
      <c r="P117" t="b">
        <v>0</v>
      </c>
      <c r="Q117" t="b">
        <v>0</v>
      </c>
      <c r="R117" t="s">
        <v>119</v>
      </c>
      <c r="S117" t="str">
        <f>_xlfn.TEXTBEFORE(R117,"/",1)</f>
        <v>publishing</v>
      </c>
      <c r="T117" t="str">
        <f>_xlfn.TEXTAFTER(R117,"/",1)</f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 s="18">
        <v>6336</v>
      </c>
      <c r="F118">
        <f>ROUND((E118/I118), 2)</f>
        <v>86.79</v>
      </c>
      <c r="G118">
        <f>ROUND(((E118/D118)*100),0)</f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6">
        <f>(L118/86400)+DATE(1970,1,1)</f>
        <v>42265.208333333328</v>
      </c>
      <c r="O118" s="6">
        <f>(M118/86400)+DATE(1970,1,1)</f>
        <v>42266.208333333328</v>
      </c>
      <c r="P118" t="b">
        <v>0</v>
      </c>
      <c r="Q118" t="b">
        <v>0</v>
      </c>
      <c r="R118" t="s">
        <v>33</v>
      </c>
      <c r="S118" t="str">
        <f>_xlfn.TEXTBEFORE(R118,"/",1)</f>
        <v>theater</v>
      </c>
      <c r="T118" t="str">
        <f>_xlfn.TEXTAFTER(R118,"/",1)</f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 s="18">
        <v>8523</v>
      </c>
      <c r="F119">
        <f>ROUND((E119/I119), 2)</f>
        <v>30.99</v>
      </c>
      <c r="G119">
        <f>ROUND(((E119/D119)*100),0)</f>
        <v>174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6">
        <f>(L119/86400)+DATE(1970,1,1)</f>
        <v>40808.208333333336</v>
      </c>
      <c r="O119" s="6">
        <f>(M119/86400)+DATE(1970,1,1)</f>
        <v>40814.208333333336</v>
      </c>
      <c r="P119" t="b">
        <v>0</v>
      </c>
      <c r="Q119" t="b">
        <v>0</v>
      </c>
      <c r="R119" t="s">
        <v>269</v>
      </c>
      <c r="S119" t="str">
        <f>_xlfn.TEXTBEFORE(R119,"/",1)</f>
        <v>film &amp; video</v>
      </c>
      <c r="T119" t="str">
        <f>_xlfn.TEXTAFTER(R119,"/",1)</f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 s="18">
        <v>6351</v>
      </c>
      <c r="F120">
        <f>ROUND((E120/I120), 2)</f>
        <v>94.79</v>
      </c>
      <c r="G120">
        <f>ROUND(((E120/D120)*100),0)</f>
        <v>118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6">
        <f>(L120/86400)+DATE(1970,1,1)</f>
        <v>41665.25</v>
      </c>
      <c r="O120" s="6">
        <f>(M120/86400)+DATE(1970,1,1)</f>
        <v>41671.25</v>
      </c>
      <c r="P120" t="b">
        <v>0</v>
      </c>
      <c r="Q120" t="b">
        <v>0</v>
      </c>
      <c r="R120" t="s">
        <v>122</v>
      </c>
      <c r="S120" t="str">
        <f>_xlfn.TEXTBEFORE(R120,"/",1)</f>
        <v>photography</v>
      </c>
      <c r="T120" t="str">
        <f>_xlfn.TEXTAFTER(R120,"/",1)</f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 s="18">
        <v>10748</v>
      </c>
      <c r="F121">
        <f>ROUND((E121/I121), 2)</f>
        <v>69.790000000000006</v>
      </c>
      <c r="G121">
        <f>ROUND(((E121/D121)*100),0)</f>
        <v>215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6">
        <f>(L121/86400)+DATE(1970,1,1)</f>
        <v>41806.208333333336</v>
      </c>
      <c r="O121" s="6">
        <f>(M121/86400)+DATE(1970,1,1)</f>
        <v>41823.208333333336</v>
      </c>
      <c r="P121" t="b">
        <v>0</v>
      </c>
      <c r="Q121" t="b">
        <v>1</v>
      </c>
      <c r="R121" t="s">
        <v>42</v>
      </c>
      <c r="S121" t="str">
        <f>_xlfn.TEXTBEFORE(R121,"/",1)</f>
        <v>film &amp; video</v>
      </c>
      <c r="T121" t="str">
        <f>_xlfn.TEXTAFTER(R121,"/",1)</f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 s="18">
        <v>112272</v>
      </c>
      <c r="F122">
        <f>ROUND((E122/I122), 2)</f>
        <v>63</v>
      </c>
      <c r="G122">
        <f>ROUND(((E122/D122)*100),0)</f>
        <v>149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6">
        <f>(L122/86400)+DATE(1970,1,1)</f>
        <v>42111.208333333328</v>
      </c>
      <c r="O122" s="6">
        <f>(M122/86400)+DATE(1970,1,1)</f>
        <v>42115.208333333328</v>
      </c>
      <c r="P122" t="b">
        <v>0</v>
      </c>
      <c r="Q122" t="b">
        <v>1</v>
      </c>
      <c r="R122" t="s">
        <v>292</v>
      </c>
      <c r="S122" t="str">
        <f>_xlfn.TEXTBEFORE(R122,"/",1)</f>
        <v>games</v>
      </c>
      <c r="T122" t="str">
        <f>_xlfn.TEXTAFTER(R122,"/",1)</f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 s="18">
        <v>99361</v>
      </c>
      <c r="F123">
        <f>ROUND((E123/I123), 2)</f>
        <v>110.03</v>
      </c>
      <c r="G123">
        <f>ROUND(((E123/D123)*100),0)</f>
        <v>219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6">
        <f>(L123/86400)+DATE(1970,1,1)</f>
        <v>41917.208333333336</v>
      </c>
      <c r="O123" s="6">
        <f>(M123/86400)+DATE(1970,1,1)</f>
        <v>41930.208333333336</v>
      </c>
      <c r="P123" t="b">
        <v>0</v>
      </c>
      <c r="Q123" t="b">
        <v>0</v>
      </c>
      <c r="R123" t="s">
        <v>89</v>
      </c>
      <c r="S123" t="str">
        <f>_xlfn.TEXTBEFORE(R123,"/",1)</f>
        <v>games</v>
      </c>
      <c r="T123" t="str">
        <f>_xlfn.TEXTAFTER(R123,"/",1)</f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 s="18">
        <v>88055</v>
      </c>
      <c r="F124">
        <f>ROUND((E124/I124), 2)</f>
        <v>26</v>
      </c>
      <c r="G124">
        <f>ROUND(((E124/D124)*100),0)</f>
        <v>64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6">
        <f>(L124/86400)+DATE(1970,1,1)</f>
        <v>41970.25</v>
      </c>
      <c r="O124" s="6">
        <f>(M124/86400)+DATE(1970,1,1)</f>
        <v>41997.25</v>
      </c>
      <c r="P124" t="b">
        <v>0</v>
      </c>
      <c r="Q124" t="b">
        <v>0</v>
      </c>
      <c r="R124" t="s">
        <v>119</v>
      </c>
      <c r="S124" t="str">
        <f>_xlfn.TEXTBEFORE(R124,"/",1)</f>
        <v>publishing</v>
      </c>
      <c r="T124" t="str">
        <f>_xlfn.TEXTAFTER(R124,"/",1)</f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 s="18">
        <v>33092</v>
      </c>
      <c r="F125">
        <f>ROUND((E125/I125), 2)</f>
        <v>49.99</v>
      </c>
      <c r="G125">
        <f>ROUND(((E125/D125)*100),0)</f>
        <v>19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6">
        <f>(L125/86400)+DATE(1970,1,1)</f>
        <v>42332.25</v>
      </c>
      <c r="O125" s="6">
        <f>(M125/86400)+DATE(1970,1,1)</f>
        <v>42335.25</v>
      </c>
      <c r="P125" t="b">
        <v>1</v>
      </c>
      <c r="Q125" t="b">
        <v>0</v>
      </c>
      <c r="R125" t="s">
        <v>33</v>
      </c>
      <c r="S125" t="str">
        <f>_xlfn.TEXTBEFORE(R125,"/",1)</f>
        <v>theater</v>
      </c>
      <c r="T125" t="str">
        <f>_xlfn.TEXTAFTER(R125,"/",1)</f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 s="18">
        <v>9562</v>
      </c>
      <c r="F126">
        <f>ROUND((E126/I126), 2)</f>
        <v>101.72</v>
      </c>
      <c r="G126">
        <f>ROUND(((E126/D126)*100),0)</f>
        <v>368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6">
        <f>(L126/86400)+DATE(1970,1,1)</f>
        <v>43598.208333333328</v>
      </c>
      <c r="O126" s="6">
        <f>(M126/86400)+DATE(1970,1,1)</f>
        <v>43651.208333333328</v>
      </c>
      <c r="P126" t="b">
        <v>0</v>
      </c>
      <c r="Q126" t="b">
        <v>0</v>
      </c>
      <c r="R126" t="s">
        <v>122</v>
      </c>
      <c r="S126" t="str">
        <f>_xlfn.TEXTBEFORE(R126,"/",1)</f>
        <v>photography</v>
      </c>
      <c r="T126" t="str">
        <f>_xlfn.TEXTAFTER(R126,"/",1)</f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 s="18">
        <v>8475</v>
      </c>
      <c r="F127">
        <f>ROUND((E127/I127), 2)</f>
        <v>47.08</v>
      </c>
      <c r="G127">
        <f>ROUND(((E127/D127)*100),0)</f>
        <v>160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6">
        <f>(L127/86400)+DATE(1970,1,1)</f>
        <v>43362.208333333328</v>
      </c>
      <c r="O127" s="6">
        <f>(M127/86400)+DATE(1970,1,1)</f>
        <v>43366.208333333328</v>
      </c>
      <c r="P127" t="b">
        <v>0</v>
      </c>
      <c r="Q127" t="b">
        <v>0</v>
      </c>
      <c r="R127" t="s">
        <v>33</v>
      </c>
      <c r="S127" t="str">
        <f>_xlfn.TEXTBEFORE(R127,"/",1)</f>
        <v>theater</v>
      </c>
      <c r="T127" t="str">
        <f>_xlfn.TEXTAFTER(R127,"/",1)</f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 s="18">
        <v>69617</v>
      </c>
      <c r="F128">
        <f>ROUND((E128/I128), 2)</f>
        <v>89.94</v>
      </c>
      <c r="G128">
        <f>ROUND(((E128/D128)*100),0)</f>
        <v>39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6">
        <f>(L128/86400)+DATE(1970,1,1)</f>
        <v>42596.208333333328</v>
      </c>
      <c r="O128" s="6">
        <f>(M128/86400)+DATE(1970,1,1)</f>
        <v>42624.208333333328</v>
      </c>
      <c r="P128" t="b">
        <v>0</v>
      </c>
      <c r="Q128" t="b">
        <v>1</v>
      </c>
      <c r="R128" t="s">
        <v>33</v>
      </c>
      <c r="S128" t="str">
        <f>_xlfn.TEXTBEFORE(R128,"/",1)</f>
        <v>theater</v>
      </c>
      <c r="T128" t="str">
        <f>_xlfn.TEXTAFTER(R128,"/",1)</f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 s="18">
        <v>53067</v>
      </c>
      <c r="F129">
        <f>ROUND((E129/I129), 2)</f>
        <v>78.97</v>
      </c>
      <c r="G129">
        <f>ROUND(((E129/D129)*100),0)</f>
        <v>51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6">
        <f>(L129/86400)+DATE(1970,1,1)</f>
        <v>40310.208333333336</v>
      </c>
      <c r="O129" s="6">
        <f>(M129/86400)+DATE(1970,1,1)</f>
        <v>40313.208333333336</v>
      </c>
      <c r="P129" t="b">
        <v>0</v>
      </c>
      <c r="Q129" t="b">
        <v>0</v>
      </c>
      <c r="R129" t="s">
        <v>33</v>
      </c>
      <c r="S129" t="str">
        <f>_xlfn.TEXTBEFORE(R129,"/",1)</f>
        <v>theater</v>
      </c>
      <c r="T129" t="str">
        <f>_xlfn.TEXTAFTER(R129,"/",1)</f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 s="18">
        <v>42596</v>
      </c>
      <c r="F130">
        <f>ROUND((E130/I130), 2)</f>
        <v>80.069999999999993</v>
      </c>
      <c r="G130">
        <f>ROUND(((E130/D130)*100),0)</f>
        <v>60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6">
        <f>(L130/86400)+DATE(1970,1,1)</f>
        <v>40417.208333333336</v>
      </c>
      <c r="O130" s="6">
        <f>(M130/86400)+DATE(1970,1,1)</f>
        <v>40430.208333333336</v>
      </c>
      <c r="P130" t="b">
        <v>0</v>
      </c>
      <c r="Q130" t="b">
        <v>0</v>
      </c>
      <c r="R130" t="s">
        <v>23</v>
      </c>
      <c r="S130" t="str">
        <f>_xlfn.TEXTBEFORE(R130,"/",1)</f>
        <v>music</v>
      </c>
      <c r="T130" t="str">
        <f>_xlfn.TEXTAFTER(R130,"/",1)</f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 s="18">
        <v>4756</v>
      </c>
      <c r="F131">
        <f>ROUND((E131/I131), 2)</f>
        <v>86.47</v>
      </c>
      <c r="G131">
        <f>ROUND(((E131/D131)*100),0)</f>
        <v>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6">
        <f>(L131/86400)+DATE(1970,1,1)</f>
        <v>42038.25</v>
      </c>
      <c r="O131" s="6">
        <f>(M131/86400)+DATE(1970,1,1)</f>
        <v>42063.25</v>
      </c>
      <c r="P131" t="b">
        <v>0</v>
      </c>
      <c r="Q131" t="b">
        <v>0</v>
      </c>
      <c r="R131" t="s">
        <v>17</v>
      </c>
      <c r="S131" t="str">
        <f>_xlfn.TEXTBEFORE(R131,"/",1)</f>
        <v>food</v>
      </c>
      <c r="T131" t="str">
        <f>_xlfn.TEXTAFTER(R131,"/",1)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 s="18">
        <v>14925</v>
      </c>
      <c r="F132">
        <f>ROUND((E132/I132), 2)</f>
        <v>28</v>
      </c>
      <c r="G132">
        <f>ROUND(((E132/D132)*100),0)</f>
        <v>155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6">
        <f>(L132/86400)+DATE(1970,1,1)</f>
        <v>40842.208333333336</v>
      </c>
      <c r="O132" s="6">
        <f>(M132/86400)+DATE(1970,1,1)</f>
        <v>40858.25</v>
      </c>
      <c r="P132" t="b">
        <v>0</v>
      </c>
      <c r="Q132" t="b">
        <v>0</v>
      </c>
      <c r="R132" t="s">
        <v>53</v>
      </c>
      <c r="S132" t="str">
        <f>_xlfn.TEXTBEFORE(R132,"/",1)</f>
        <v>film &amp; video</v>
      </c>
      <c r="T132" t="str">
        <f>_xlfn.TEXTAFTER(R132,"/",1)</f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 s="18">
        <v>166116</v>
      </c>
      <c r="F133">
        <f>ROUND((E133/I133), 2)</f>
        <v>68</v>
      </c>
      <c r="G133">
        <f>ROUND(((E133/D133)*100),0)</f>
        <v>101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6">
        <f>(L133/86400)+DATE(1970,1,1)</f>
        <v>41607.25</v>
      </c>
      <c r="O133" s="6">
        <f>(M133/86400)+DATE(1970,1,1)</f>
        <v>41620.25</v>
      </c>
      <c r="P133" t="b">
        <v>0</v>
      </c>
      <c r="Q133" t="b">
        <v>0</v>
      </c>
      <c r="R133" t="s">
        <v>28</v>
      </c>
      <c r="S133" t="str">
        <f>_xlfn.TEXTBEFORE(R133,"/",1)</f>
        <v>technology</v>
      </c>
      <c r="T133" t="str">
        <f>_xlfn.TEXTAFTER(R133,"/",1)</f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 s="18">
        <v>3834</v>
      </c>
      <c r="F134">
        <f>ROUND((E134/I134), 2)</f>
        <v>43.08</v>
      </c>
      <c r="G134">
        <f>ROUND(((E134/D134)*100),0)</f>
        <v>116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6">
        <f>(L134/86400)+DATE(1970,1,1)</f>
        <v>43112.25</v>
      </c>
      <c r="O134" s="6">
        <f>(M134/86400)+DATE(1970,1,1)</f>
        <v>43128.25</v>
      </c>
      <c r="P134" t="b">
        <v>0</v>
      </c>
      <c r="Q134" t="b">
        <v>1</v>
      </c>
      <c r="R134" t="s">
        <v>33</v>
      </c>
      <c r="S134" t="str">
        <f>_xlfn.TEXTBEFORE(R134,"/",1)</f>
        <v>theater</v>
      </c>
      <c r="T134" t="str">
        <f>_xlfn.TEXTAFTER(R134,"/",1)</f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 s="18">
        <v>13985</v>
      </c>
      <c r="F135">
        <f>ROUND((E135/I135), 2)</f>
        <v>87.96</v>
      </c>
      <c r="G135">
        <f>ROUND(((E135/D135)*100),0)</f>
        <v>311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6">
        <f>(L135/86400)+DATE(1970,1,1)</f>
        <v>40767.208333333336</v>
      </c>
      <c r="O135" s="6">
        <f>(M135/86400)+DATE(1970,1,1)</f>
        <v>40789.208333333336</v>
      </c>
      <c r="P135" t="b">
        <v>0</v>
      </c>
      <c r="Q135" t="b">
        <v>0</v>
      </c>
      <c r="R135" t="s">
        <v>319</v>
      </c>
      <c r="S135" t="str">
        <f>_xlfn.TEXTBEFORE(R135,"/",1)</f>
        <v>music</v>
      </c>
      <c r="T135" t="str">
        <f>_xlfn.TEXTAFTER(R135,"/",1)</f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 s="18">
        <v>89288</v>
      </c>
      <c r="F136">
        <f>ROUND((E136/I136), 2)</f>
        <v>94.99</v>
      </c>
      <c r="G136">
        <f>ROUND(((E136/D136)*100),0)</f>
        <v>90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6">
        <f>(L136/86400)+DATE(1970,1,1)</f>
        <v>40713.208333333336</v>
      </c>
      <c r="O136" s="6">
        <f>(M136/86400)+DATE(1970,1,1)</f>
        <v>40762.208333333336</v>
      </c>
      <c r="P136" t="b">
        <v>0</v>
      </c>
      <c r="Q136" t="b">
        <v>1</v>
      </c>
      <c r="R136" t="s">
        <v>42</v>
      </c>
      <c r="S136" t="str">
        <f>_xlfn.TEXTBEFORE(R136,"/",1)</f>
        <v>film &amp; video</v>
      </c>
      <c r="T136" t="str">
        <f>_xlfn.TEXTAFTER(R136,"/",1)</f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 s="18">
        <v>5488</v>
      </c>
      <c r="F137">
        <f>ROUND((E137/I137), 2)</f>
        <v>46.91</v>
      </c>
      <c r="G137">
        <f>ROUND(((E137/D137)*100),0)</f>
        <v>71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6">
        <f>(L137/86400)+DATE(1970,1,1)</f>
        <v>41340.25</v>
      </c>
      <c r="O137" s="6">
        <f>(M137/86400)+DATE(1970,1,1)</f>
        <v>41345.208333333336</v>
      </c>
      <c r="P137" t="b">
        <v>0</v>
      </c>
      <c r="Q137" t="b">
        <v>1</v>
      </c>
      <c r="R137" t="s">
        <v>33</v>
      </c>
      <c r="S137" t="str">
        <f>_xlfn.TEXTBEFORE(R137,"/",1)</f>
        <v>theater</v>
      </c>
      <c r="T137" t="str">
        <f>_xlfn.TEXTAFTER(R137,"/",1)</f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 s="18">
        <v>2721</v>
      </c>
      <c r="F138">
        <f>ROUND((E138/I138), 2)</f>
        <v>46.91</v>
      </c>
      <c r="G138">
        <f>ROUND(((E138/D138)*100),0)</f>
        <v>3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6">
        <f>(L138/86400)+DATE(1970,1,1)</f>
        <v>41797.208333333336</v>
      </c>
      <c r="O138" s="6">
        <f>(M138/86400)+DATE(1970,1,1)</f>
        <v>41809.208333333336</v>
      </c>
      <c r="P138" t="b">
        <v>0</v>
      </c>
      <c r="Q138" t="b">
        <v>1</v>
      </c>
      <c r="R138" t="s">
        <v>53</v>
      </c>
      <c r="S138" t="str">
        <f>_xlfn.TEXTBEFORE(R138,"/",1)</f>
        <v>film &amp; video</v>
      </c>
      <c r="T138" t="str">
        <f>_xlfn.TEXTAFTER(R138,"/",1)</f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 s="18">
        <v>4712</v>
      </c>
      <c r="F139">
        <f>ROUND((E139/I139), 2)</f>
        <v>94.24</v>
      </c>
      <c r="G139">
        <f>ROUND(((E139/D139)*100),0)</f>
        <v>262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6">
        <f>(L139/86400)+DATE(1970,1,1)</f>
        <v>40457.208333333336</v>
      </c>
      <c r="O139" s="6">
        <f>(M139/86400)+DATE(1970,1,1)</f>
        <v>40463.208333333336</v>
      </c>
      <c r="P139" t="b">
        <v>0</v>
      </c>
      <c r="Q139" t="b">
        <v>0</v>
      </c>
      <c r="R139" t="s">
        <v>68</v>
      </c>
      <c r="S139" t="str">
        <f>_xlfn.TEXTBEFORE(R139,"/",1)</f>
        <v>publishing</v>
      </c>
      <c r="T139" t="str">
        <f>_xlfn.TEXTAFTER(R139,"/",1)</f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 s="18">
        <v>9216</v>
      </c>
      <c r="F140">
        <f>ROUND((E140/I140), 2)</f>
        <v>80.14</v>
      </c>
      <c r="G140">
        <f>ROUND(((E140/D140)*100),0)</f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6">
        <f>(L140/86400)+DATE(1970,1,1)</f>
        <v>41180.208333333336</v>
      </c>
      <c r="O140" s="6">
        <f>(M140/86400)+DATE(1970,1,1)</f>
        <v>41186.208333333336</v>
      </c>
      <c r="P140" t="b">
        <v>0</v>
      </c>
      <c r="Q140" t="b">
        <v>0</v>
      </c>
      <c r="R140" t="s">
        <v>292</v>
      </c>
      <c r="S140" t="str">
        <f>_xlfn.TEXTBEFORE(R140,"/",1)</f>
        <v>games</v>
      </c>
      <c r="T140" t="str">
        <f>_xlfn.TEXTAFTER(R140,"/",1)</f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 s="18">
        <v>19246</v>
      </c>
      <c r="F141">
        <f>ROUND((E141/I141), 2)</f>
        <v>59.04</v>
      </c>
      <c r="G141">
        <f>ROUND(((E141/D141)*100),0)</f>
        <v>21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6">
        <f>(L141/86400)+DATE(1970,1,1)</f>
        <v>42115.208333333328</v>
      </c>
      <c r="O141" s="6">
        <f>(M141/86400)+DATE(1970,1,1)</f>
        <v>42131.208333333328</v>
      </c>
      <c r="P141" t="b">
        <v>0</v>
      </c>
      <c r="Q141" t="b">
        <v>1</v>
      </c>
      <c r="R141" t="s">
        <v>65</v>
      </c>
      <c r="S141" t="str">
        <f>_xlfn.TEXTBEFORE(R141,"/",1)</f>
        <v>technology</v>
      </c>
      <c r="T141" t="str">
        <f>_xlfn.TEXTAFTER(R141,"/",1)</f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 s="18">
        <v>12274</v>
      </c>
      <c r="F142">
        <f>ROUND((E142/I142), 2)</f>
        <v>65.989999999999995</v>
      </c>
      <c r="G142">
        <f>ROUND(((E142/D142)*100),0)</f>
        <v>223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6">
        <f>(L142/86400)+DATE(1970,1,1)</f>
        <v>43156.25</v>
      </c>
      <c r="O142" s="6">
        <f>(M142/86400)+DATE(1970,1,1)</f>
        <v>43161.25</v>
      </c>
      <c r="P142" t="b">
        <v>0</v>
      </c>
      <c r="Q142" t="b">
        <v>0</v>
      </c>
      <c r="R142" t="s">
        <v>42</v>
      </c>
      <c r="S142" t="str">
        <f>_xlfn.TEXTBEFORE(R142,"/",1)</f>
        <v>film &amp; video</v>
      </c>
      <c r="T142" t="str">
        <f>_xlfn.TEXTAFTER(R142,"/",1)</f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 s="18">
        <v>65323</v>
      </c>
      <c r="F143">
        <f>ROUND((E143/I143), 2)</f>
        <v>60.99</v>
      </c>
      <c r="G143">
        <f>ROUND(((E143/D143)*100),0)</f>
        <v>102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6">
        <f>(L143/86400)+DATE(1970,1,1)</f>
        <v>42167.208333333328</v>
      </c>
      <c r="O143" s="6">
        <f>(M143/86400)+DATE(1970,1,1)</f>
        <v>42173.208333333328</v>
      </c>
      <c r="P143" t="b">
        <v>0</v>
      </c>
      <c r="Q143" t="b">
        <v>0</v>
      </c>
      <c r="R143" t="s">
        <v>28</v>
      </c>
      <c r="S143" t="str">
        <f>_xlfn.TEXTBEFORE(R143,"/",1)</f>
        <v>technology</v>
      </c>
      <c r="T143" t="str">
        <f>_xlfn.TEXTAFTER(R143,"/",1)</f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 s="18">
        <v>11502</v>
      </c>
      <c r="F144">
        <f>ROUND((E144/I144), 2)</f>
        <v>98.31</v>
      </c>
      <c r="G144">
        <f>ROUND(((E144/D144)*100),0)</f>
        <v>230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6">
        <f>(L144/86400)+DATE(1970,1,1)</f>
        <v>41005.208333333336</v>
      </c>
      <c r="O144" s="6">
        <f>(M144/86400)+DATE(1970,1,1)</f>
        <v>41046.208333333336</v>
      </c>
      <c r="P144" t="b">
        <v>0</v>
      </c>
      <c r="Q144" t="b">
        <v>0</v>
      </c>
      <c r="R144" t="s">
        <v>28</v>
      </c>
      <c r="S144" t="str">
        <f>_xlfn.TEXTBEFORE(R144,"/",1)</f>
        <v>technology</v>
      </c>
      <c r="T144" t="str">
        <f>_xlfn.TEXTAFTER(R144,"/",1)</f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 s="18">
        <v>7322</v>
      </c>
      <c r="F145">
        <f>ROUND((E145/I145), 2)</f>
        <v>104.6</v>
      </c>
      <c r="G145">
        <f>ROUND(((E145/D145)*100),0)</f>
        <v>136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6">
        <f>(L145/86400)+DATE(1970,1,1)</f>
        <v>40357.208333333336</v>
      </c>
      <c r="O145" s="6">
        <f>(M145/86400)+DATE(1970,1,1)</f>
        <v>40377.208333333336</v>
      </c>
      <c r="P145" t="b">
        <v>0</v>
      </c>
      <c r="Q145" t="b">
        <v>0</v>
      </c>
      <c r="R145" t="s">
        <v>60</v>
      </c>
      <c r="S145" t="str">
        <f>_xlfn.TEXTBEFORE(R145,"/",1)</f>
        <v>music</v>
      </c>
      <c r="T145" t="str">
        <f>_xlfn.TEXTAFTER(R145,"/",1)</f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 s="18">
        <v>11619</v>
      </c>
      <c r="F146">
        <f>ROUND((E146/I146), 2)</f>
        <v>86.07</v>
      </c>
      <c r="G146">
        <f>ROUND(((E146/D146)*100),0)</f>
        <v>129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6">
        <f>(L146/86400)+DATE(1970,1,1)</f>
        <v>43633.208333333328</v>
      </c>
      <c r="O146" s="6">
        <f>(M146/86400)+DATE(1970,1,1)</f>
        <v>43641.208333333328</v>
      </c>
      <c r="P146" t="b">
        <v>0</v>
      </c>
      <c r="Q146" t="b">
        <v>0</v>
      </c>
      <c r="R146" t="s">
        <v>33</v>
      </c>
      <c r="S146" t="str">
        <f>_xlfn.TEXTBEFORE(R146,"/",1)</f>
        <v>theater</v>
      </c>
      <c r="T146" t="str">
        <f>_xlfn.TEXTAFTER(R146,"/",1)</f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 s="18">
        <v>59128</v>
      </c>
      <c r="F147">
        <f>ROUND((E147/I147), 2)</f>
        <v>76.989999999999995</v>
      </c>
      <c r="G147">
        <f>ROUND(((E147/D147)*100),0)</f>
        <v>237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6">
        <f>(L147/86400)+DATE(1970,1,1)</f>
        <v>41889.208333333336</v>
      </c>
      <c r="O147" s="6">
        <f>(M147/86400)+DATE(1970,1,1)</f>
        <v>41894.208333333336</v>
      </c>
      <c r="P147" t="b">
        <v>0</v>
      </c>
      <c r="Q147" t="b">
        <v>0</v>
      </c>
      <c r="R147" t="s">
        <v>65</v>
      </c>
      <c r="S147" t="str">
        <f>_xlfn.TEXTBEFORE(R147,"/",1)</f>
        <v>technology</v>
      </c>
      <c r="T147" t="str">
        <f>_xlfn.TEXTAFTER(R147,"/",1)</f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 s="18">
        <v>1518</v>
      </c>
      <c r="F148">
        <f>ROUND((E148/I148), 2)</f>
        <v>29.76</v>
      </c>
      <c r="G148">
        <f>ROUND(((E148/D148)*100),0)</f>
        <v>17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6">
        <f>(L148/86400)+DATE(1970,1,1)</f>
        <v>40855.25</v>
      </c>
      <c r="O148" s="6">
        <f>(M148/86400)+DATE(1970,1,1)</f>
        <v>40875.25</v>
      </c>
      <c r="P148" t="b">
        <v>0</v>
      </c>
      <c r="Q148" t="b">
        <v>0</v>
      </c>
      <c r="R148" t="s">
        <v>33</v>
      </c>
      <c r="S148" t="str">
        <f>_xlfn.TEXTBEFORE(R148,"/",1)</f>
        <v>theater</v>
      </c>
      <c r="T148" t="str">
        <f>_xlfn.TEXTAFTER(R148,"/",1)</f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 s="18">
        <v>9337</v>
      </c>
      <c r="F149">
        <f>ROUND((E149/I149), 2)</f>
        <v>46.92</v>
      </c>
      <c r="G149">
        <f>ROUND(((E149/D149)*100),0)</f>
        <v>112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6">
        <f>(L149/86400)+DATE(1970,1,1)</f>
        <v>42534.208333333328</v>
      </c>
      <c r="O149" s="6">
        <f>(M149/86400)+DATE(1970,1,1)</f>
        <v>42540.208333333328</v>
      </c>
      <c r="P149" t="b">
        <v>0</v>
      </c>
      <c r="Q149" t="b">
        <v>1</v>
      </c>
      <c r="R149" t="s">
        <v>33</v>
      </c>
      <c r="S149" t="str">
        <f>_xlfn.TEXTBEFORE(R149,"/",1)</f>
        <v>theater</v>
      </c>
      <c r="T149" t="str">
        <f>_xlfn.TEXTAFTER(R149,"/",1)</f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 s="18">
        <v>11255</v>
      </c>
      <c r="F150">
        <f>ROUND((E150/I150), 2)</f>
        <v>105.19</v>
      </c>
      <c r="G150">
        <f>ROUND(((E150/D150)*100),0)</f>
        <v>121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6">
        <f>(L150/86400)+DATE(1970,1,1)</f>
        <v>42941.208333333328</v>
      </c>
      <c r="O150" s="6">
        <f>(M150/86400)+DATE(1970,1,1)</f>
        <v>42950.208333333328</v>
      </c>
      <c r="P150" t="b">
        <v>0</v>
      </c>
      <c r="Q150" t="b">
        <v>0</v>
      </c>
      <c r="R150" t="s">
        <v>65</v>
      </c>
      <c r="S150" t="str">
        <f>_xlfn.TEXTBEFORE(R150,"/",1)</f>
        <v>technology</v>
      </c>
      <c r="T150" t="str">
        <f>_xlfn.TEXTAFTER(R150,"/",1)</f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 s="18">
        <v>13632</v>
      </c>
      <c r="F151">
        <f>ROUND((E151/I151), 2)</f>
        <v>69.91</v>
      </c>
      <c r="G151">
        <f>ROUND(((E151/D151)*100),0)</f>
        <v>220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6">
        <f>(L151/86400)+DATE(1970,1,1)</f>
        <v>41275.25</v>
      </c>
      <c r="O151" s="6">
        <f>(M151/86400)+DATE(1970,1,1)</f>
        <v>41327.25</v>
      </c>
      <c r="P151" t="b">
        <v>0</v>
      </c>
      <c r="Q151" t="b">
        <v>0</v>
      </c>
      <c r="R151" t="s">
        <v>60</v>
      </c>
      <c r="S151" t="str">
        <f>_xlfn.TEXTBEFORE(R151,"/",1)</f>
        <v>music</v>
      </c>
      <c r="T151" t="str">
        <f>_xlfn.TEXTAFTER(R151,"/",1)</f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 s="18">
        <v>1</v>
      </c>
      <c r="F152">
        <f>ROUND((E152/I152), 2)</f>
        <v>1</v>
      </c>
      <c r="G152">
        <f>ROUND(((E152/D152)*100),0)</f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>(L152/86400)+DATE(1970,1,1)</f>
        <v>43450.25</v>
      </c>
      <c r="O152" s="6">
        <f>(M152/86400)+DATE(1970,1,1)</f>
        <v>43451.25</v>
      </c>
      <c r="P152" t="b">
        <v>0</v>
      </c>
      <c r="Q152" t="b">
        <v>0</v>
      </c>
      <c r="R152" t="s">
        <v>23</v>
      </c>
      <c r="S152" t="str">
        <f>_xlfn.TEXTBEFORE(R152,"/",1)</f>
        <v>music</v>
      </c>
      <c r="T152" t="str">
        <f>_xlfn.TEXTAFTER(R152,"/",1)</f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 s="18">
        <v>88037</v>
      </c>
      <c r="F153">
        <f>ROUND((E153/I153), 2)</f>
        <v>60.01</v>
      </c>
      <c r="G153">
        <f>ROUND(((E153/D153)*100),0)</f>
        <v>64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6">
        <f>(L153/86400)+DATE(1970,1,1)</f>
        <v>41799.208333333336</v>
      </c>
      <c r="O153" s="6">
        <f>(M153/86400)+DATE(1970,1,1)</f>
        <v>41850.208333333336</v>
      </c>
      <c r="P153" t="b">
        <v>0</v>
      </c>
      <c r="Q153" t="b">
        <v>0</v>
      </c>
      <c r="R153" t="s">
        <v>50</v>
      </c>
      <c r="S153" t="str">
        <f>_xlfn.TEXTBEFORE(R153,"/",1)</f>
        <v>music</v>
      </c>
      <c r="T153" t="str">
        <f>_xlfn.TEXTAFTER(R153,"/",1)</f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 s="18">
        <v>175573</v>
      </c>
      <c r="F154">
        <f>ROUND((E154/I154), 2)</f>
        <v>52.01</v>
      </c>
      <c r="G154">
        <f>ROUND(((E154/D154)*100),0)</f>
        <v>423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6">
        <f>(L154/86400)+DATE(1970,1,1)</f>
        <v>42783.25</v>
      </c>
      <c r="O154" s="6">
        <f>(M154/86400)+DATE(1970,1,1)</f>
        <v>42790.25</v>
      </c>
      <c r="P154" t="b">
        <v>0</v>
      </c>
      <c r="Q154" t="b">
        <v>0</v>
      </c>
      <c r="R154" t="s">
        <v>60</v>
      </c>
      <c r="S154" t="str">
        <f>_xlfn.TEXTBEFORE(R154,"/",1)</f>
        <v>music</v>
      </c>
      <c r="T154" t="str">
        <f>_xlfn.TEXTAFTER(R154,"/",1)</f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 s="18">
        <v>176112</v>
      </c>
      <c r="F155">
        <f>ROUND((E155/I155), 2)</f>
        <v>31</v>
      </c>
      <c r="G155">
        <f>ROUND(((E155/D155)*100),0)</f>
        <v>93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6">
        <f>(L155/86400)+DATE(1970,1,1)</f>
        <v>41201.208333333336</v>
      </c>
      <c r="O155" s="6">
        <f>(M155/86400)+DATE(1970,1,1)</f>
        <v>41207.208333333336</v>
      </c>
      <c r="P155" t="b">
        <v>0</v>
      </c>
      <c r="Q155" t="b">
        <v>0</v>
      </c>
      <c r="R155" t="s">
        <v>33</v>
      </c>
      <c r="S155" t="str">
        <f>_xlfn.TEXTBEFORE(R155,"/",1)</f>
        <v>theater</v>
      </c>
      <c r="T155" t="str">
        <f>_xlfn.TEXTAFTER(R155,"/",1)</f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 s="18">
        <v>100650</v>
      </c>
      <c r="F156">
        <f>ROUND((E156/I156), 2)</f>
        <v>95.04</v>
      </c>
      <c r="G156">
        <f>ROUND(((E156/D156)*100),0)</f>
        <v>59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6">
        <f>(L156/86400)+DATE(1970,1,1)</f>
        <v>42502.208333333328</v>
      </c>
      <c r="O156" s="6">
        <f>(M156/86400)+DATE(1970,1,1)</f>
        <v>42525.208333333328</v>
      </c>
      <c r="P156" t="b">
        <v>0</v>
      </c>
      <c r="Q156" t="b">
        <v>1</v>
      </c>
      <c r="R156" t="s">
        <v>60</v>
      </c>
      <c r="S156" t="str">
        <f>_xlfn.TEXTBEFORE(R156,"/",1)</f>
        <v>music</v>
      </c>
      <c r="T156" t="str">
        <f>_xlfn.TEXTAFTER(R156,"/",1)</f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 s="18">
        <v>90706</v>
      </c>
      <c r="F157">
        <f>ROUND((E157/I157), 2)</f>
        <v>75.97</v>
      </c>
      <c r="G157">
        <f>ROUND(((E157/D157)*100),0)</f>
        <v>65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6">
        <f>(L157/86400)+DATE(1970,1,1)</f>
        <v>40262.208333333336</v>
      </c>
      <c r="O157" s="6">
        <f>(M157/86400)+DATE(1970,1,1)</f>
        <v>40277.208333333336</v>
      </c>
      <c r="P157" t="b">
        <v>0</v>
      </c>
      <c r="Q157" t="b">
        <v>0</v>
      </c>
      <c r="R157" t="s">
        <v>33</v>
      </c>
      <c r="S157" t="str">
        <f>_xlfn.TEXTBEFORE(R157,"/",1)</f>
        <v>theater</v>
      </c>
      <c r="T157" t="str">
        <f>_xlfn.TEXTAFTER(R157,"/",1)</f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 s="18">
        <v>26914</v>
      </c>
      <c r="F158">
        <f>ROUND((E158/I158), 2)</f>
        <v>71.010000000000005</v>
      </c>
      <c r="G158">
        <f>ROUND(((E158/D158)*100),0)</f>
        <v>74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6">
        <f>(L158/86400)+DATE(1970,1,1)</f>
        <v>43743.208333333328</v>
      </c>
      <c r="O158" s="6">
        <f>(M158/86400)+DATE(1970,1,1)</f>
        <v>43767.208333333328</v>
      </c>
      <c r="P158" t="b">
        <v>0</v>
      </c>
      <c r="Q158" t="b">
        <v>0</v>
      </c>
      <c r="R158" t="s">
        <v>23</v>
      </c>
      <c r="S158" t="str">
        <f>_xlfn.TEXTBEFORE(R158,"/",1)</f>
        <v>music</v>
      </c>
      <c r="T158" t="str">
        <f>_xlfn.TEXTAFTER(R158,"/",1)</f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 s="18">
        <v>2212</v>
      </c>
      <c r="F159">
        <f>ROUND((E159/I159), 2)</f>
        <v>73.73</v>
      </c>
      <c r="G159">
        <f>ROUND(((E159/D159)*100),0)</f>
        <v>53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6">
        <f>(L159/86400)+DATE(1970,1,1)</f>
        <v>41638.25</v>
      </c>
      <c r="O159" s="6">
        <f>(M159/86400)+DATE(1970,1,1)</f>
        <v>41650.25</v>
      </c>
      <c r="P159" t="b">
        <v>0</v>
      </c>
      <c r="Q159" t="b">
        <v>0</v>
      </c>
      <c r="R159" t="s">
        <v>122</v>
      </c>
      <c r="S159" t="str">
        <f>_xlfn.TEXTBEFORE(R159,"/",1)</f>
        <v>photography</v>
      </c>
      <c r="T159" t="str">
        <f>_xlfn.TEXTAFTER(R159,"/",1)</f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 s="18">
        <v>4640</v>
      </c>
      <c r="F160">
        <f>ROUND((E160/I160), 2)</f>
        <v>113.17</v>
      </c>
      <c r="G160">
        <f>ROUND(((E160/D160)*100),0)</f>
        <v>221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6">
        <f>(L160/86400)+DATE(1970,1,1)</f>
        <v>42346.25</v>
      </c>
      <c r="O160" s="6">
        <f>(M160/86400)+DATE(1970,1,1)</f>
        <v>42347.25</v>
      </c>
      <c r="P160" t="b">
        <v>0</v>
      </c>
      <c r="Q160" t="b">
        <v>0</v>
      </c>
      <c r="R160" t="s">
        <v>23</v>
      </c>
      <c r="S160" t="str">
        <f>_xlfn.TEXTBEFORE(R160,"/",1)</f>
        <v>music</v>
      </c>
      <c r="T160" t="str">
        <f>_xlfn.TEXTAFTER(R160,"/",1)</f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 s="18">
        <v>191222</v>
      </c>
      <c r="F161">
        <f>ROUND((E161/I161), 2)</f>
        <v>105.01</v>
      </c>
      <c r="G161">
        <f>ROUND(((E161/D161)*100),0)</f>
        <v>100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6">
        <f>(L161/86400)+DATE(1970,1,1)</f>
        <v>43551.208333333328</v>
      </c>
      <c r="O161" s="6">
        <f>(M161/86400)+DATE(1970,1,1)</f>
        <v>43569.208333333328</v>
      </c>
      <c r="P161" t="b">
        <v>0</v>
      </c>
      <c r="Q161" t="b">
        <v>1</v>
      </c>
      <c r="R161" t="s">
        <v>33</v>
      </c>
      <c r="S161" t="str">
        <f>_xlfn.TEXTBEFORE(R161,"/",1)</f>
        <v>theater</v>
      </c>
      <c r="T161" t="str">
        <f>_xlfn.TEXTAFTER(R161,"/",1)</f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 s="18">
        <v>12985</v>
      </c>
      <c r="F162">
        <f>ROUND((E162/I162), 2)</f>
        <v>79.180000000000007</v>
      </c>
      <c r="G162">
        <f>ROUND(((E162/D162)*100),0)</f>
        <v>162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6">
        <f>(L162/86400)+DATE(1970,1,1)</f>
        <v>43582.208333333328</v>
      </c>
      <c r="O162" s="6">
        <f>(M162/86400)+DATE(1970,1,1)</f>
        <v>43598.208333333328</v>
      </c>
      <c r="P162" t="b">
        <v>0</v>
      </c>
      <c r="Q162" t="b">
        <v>0</v>
      </c>
      <c r="R162" t="s">
        <v>65</v>
      </c>
      <c r="S162" t="str">
        <f>_xlfn.TEXTBEFORE(R162,"/",1)</f>
        <v>technology</v>
      </c>
      <c r="T162" t="str">
        <f>_xlfn.TEXTAFTER(R162,"/",1)</f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 s="18">
        <v>4300</v>
      </c>
      <c r="F163">
        <f>ROUND((E163/I163), 2)</f>
        <v>57.33</v>
      </c>
      <c r="G163">
        <f>ROUND(((E163/D163)*100),0)</f>
        <v>78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6">
        <f>(L163/86400)+DATE(1970,1,1)</f>
        <v>42270.208333333328</v>
      </c>
      <c r="O163" s="6">
        <f>(M163/86400)+DATE(1970,1,1)</f>
        <v>42276.208333333328</v>
      </c>
      <c r="P163" t="b">
        <v>0</v>
      </c>
      <c r="Q163" t="b">
        <v>1</v>
      </c>
      <c r="R163" t="s">
        <v>28</v>
      </c>
      <c r="S163" t="str">
        <f>_xlfn.TEXTBEFORE(R163,"/",1)</f>
        <v>technology</v>
      </c>
      <c r="T163" t="str">
        <f>_xlfn.TEXTAFTER(R163,"/",1)</f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 s="18">
        <v>9134</v>
      </c>
      <c r="F164">
        <f>ROUND((E164/I164), 2)</f>
        <v>58.18</v>
      </c>
      <c r="G164">
        <f>ROUND(((E164/D164)*100),0)</f>
        <v>150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6">
        <f>(L164/86400)+DATE(1970,1,1)</f>
        <v>43442.25</v>
      </c>
      <c r="O164" s="6">
        <f>(M164/86400)+DATE(1970,1,1)</f>
        <v>43472.25</v>
      </c>
      <c r="P164" t="b">
        <v>0</v>
      </c>
      <c r="Q164" t="b">
        <v>0</v>
      </c>
      <c r="R164" t="s">
        <v>23</v>
      </c>
      <c r="S164" t="str">
        <f>_xlfn.TEXTBEFORE(R164,"/",1)</f>
        <v>music</v>
      </c>
      <c r="T164" t="str">
        <f>_xlfn.TEXTAFTER(R164,"/",1)</f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 s="18">
        <v>8864</v>
      </c>
      <c r="F165">
        <f>ROUND((E165/I165), 2)</f>
        <v>36.03</v>
      </c>
      <c r="G165">
        <f>ROUND(((E165/D165)*100),0)</f>
        <v>253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6">
        <f>(L165/86400)+DATE(1970,1,1)</f>
        <v>43028.208333333328</v>
      </c>
      <c r="O165" s="6">
        <f>(M165/86400)+DATE(1970,1,1)</f>
        <v>43077.25</v>
      </c>
      <c r="P165" t="b">
        <v>0</v>
      </c>
      <c r="Q165" t="b">
        <v>1</v>
      </c>
      <c r="R165" t="s">
        <v>122</v>
      </c>
      <c r="S165" t="str">
        <f>_xlfn.TEXTBEFORE(R165,"/",1)</f>
        <v>photography</v>
      </c>
      <c r="T165" t="str">
        <f>_xlfn.TEXTAFTER(R165,"/",1)</f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 s="18">
        <v>150755</v>
      </c>
      <c r="F166">
        <f>ROUND((E166/I166), 2)</f>
        <v>107.99</v>
      </c>
      <c r="G166">
        <f>ROUND(((E166/D166)*100),0)</f>
        <v>100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6">
        <f>(L166/86400)+DATE(1970,1,1)</f>
        <v>43016.208333333328</v>
      </c>
      <c r="O166" s="6">
        <f>(M166/86400)+DATE(1970,1,1)</f>
        <v>43017.208333333328</v>
      </c>
      <c r="P166" t="b">
        <v>0</v>
      </c>
      <c r="Q166" t="b">
        <v>0</v>
      </c>
      <c r="R166" t="s">
        <v>33</v>
      </c>
      <c r="S166" t="str">
        <f>_xlfn.TEXTBEFORE(R166,"/",1)</f>
        <v>theater</v>
      </c>
      <c r="T166" t="str">
        <f>_xlfn.TEXTAFTER(R166,"/",1)</f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 s="18">
        <v>110279</v>
      </c>
      <c r="F167">
        <f>ROUND((E167/I167), 2)</f>
        <v>44.01</v>
      </c>
      <c r="G167">
        <f>ROUND(((E167/D167)*100),0)</f>
        <v>122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6">
        <f>(L167/86400)+DATE(1970,1,1)</f>
        <v>42948.208333333328</v>
      </c>
      <c r="O167" s="6">
        <f>(M167/86400)+DATE(1970,1,1)</f>
        <v>42980.208333333328</v>
      </c>
      <c r="P167" t="b">
        <v>0</v>
      </c>
      <c r="Q167" t="b">
        <v>0</v>
      </c>
      <c r="R167" t="s">
        <v>28</v>
      </c>
      <c r="S167" t="str">
        <f>_xlfn.TEXTBEFORE(R167,"/",1)</f>
        <v>technology</v>
      </c>
      <c r="T167" t="str">
        <f>_xlfn.TEXTAFTER(R167,"/",1)</f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 s="18">
        <v>13439</v>
      </c>
      <c r="F168">
        <f>ROUND((E168/I168), 2)</f>
        <v>55.08</v>
      </c>
      <c r="G168">
        <f>ROUND(((E168/D168)*100),0)</f>
        <v>137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6">
        <f>(L168/86400)+DATE(1970,1,1)</f>
        <v>40534.25</v>
      </c>
      <c r="O168" s="6">
        <f>(M168/86400)+DATE(1970,1,1)</f>
        <v>40538.25</v>
      </c>
      <c r="P168" t="b">
        <v>0</v>
      </c>
      <c r="Q168" t="b">
        <v>0</v>
      </c>
      <c r="R168" t="s">
        <v>122</v>
      </c>
      <c r="S168" t="str">
        <f>_xlfn.TEXTBEFORE(R168,"/",1)</f>
        <v>photography</v>
      </c>
      <c r="T168" t="str">
        <f>_xlfn.TEXTAFTER(R168,"/",1)</f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 s="18">
        <v>10804</v>
      </c>
      <c r="F169">
        <f>ROUND((E169/I169), 2)</f>
        <v>74</v>
      </c>
      <c r="G169">
        <f>ROUND(((E169/D169)*100),0)</f>
        <v>416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6">
        <f>(L169/86400)+DATE(1970,1,1)</f>
        <v>41435.208333333336</v>
      </c>
      <c r="O169" s="6">
        <f>(M169/86400)+DATE(1970,1,1)</f>
        <v>41445.208333333336</v>
      </c>
      <c r="P169" t="b">
        <v>0</v>
      </c>
      <c r="Q169" t="b">
        <v>0</v>
      </c>
      <c r="R169" t="s">
        <v>33</v>
      </c>
      <c r="S169" t="str">
        <f>_xlfn.TEXTBEFORE(R169,"/",1)</f>
        <v>theater</v>
      </c>
      <c r="T169" t="str">
        <f>_xlfn.TEXTAFTER(R169,"/",1)</f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 s="18">
        <v>40107</v>
      </c>
      <c r="F170">
        <f>ROUND((E170/I170), 2)</f>
        <v>42</v>
      </c>
      <c r="G170">
        <f>ROUND(((E170/D170)*100),0)</f>
        <v>31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6">
        <f>(L170/86400)+DATE(1970,1,1)</f>
        <v>43518.25</v>
      </c>
      <c r="O170" s="6">
        <f>(M170/86400)+DATE(1970,1,1)</f>
        <v>43541.208333333328</v>
      </c>
      <c r="P170" t="b">
        <v>0</v>
      </c>
      <c r="Q170" t="b">
        <v>1</v>
      </c>
      <c r="R170" t="s">
        <v>60</v>
      </c>
      <c r="S170" t="str">
        <f>_xlfn.TEXTBEFORE(R170,"/",1)</f>
        <v>music</v>
      </c>
      <c r="T170" t="str">
        <f>_xlfn.TEXTAFTER(R170,"/",1)</f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 s="18">
        <v>98811</v>
      </c>
      <c r="F171">
        <f>ROUND((E171/I171), 2)</f>
        <v>77.989999999999995</v>
      </c>
      <c r="G171">
        <f>ROUND(((E171/D171)*100),0)</f>
        <v>424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6">
        <f>(L171/86400)+DATE(1970,1,1)</f>
        <v>41077.208333333336</v>
      </c>
      <c r="O171" s="6">
        <f>(M171/86400)+DATE(1970,1,1)</f>
        <v>41105.208333333336</v>
      </c>
      <c r="P171" t="b">
        <v>0</v>
      </c>
      <c r="Q171" t="b">
        <v>1</v>
      </c>
      <c r="R171" t="s">
        <v>100</v>
      </c>
      <c r="S171" t="str">
        <f>_xlfn.TEXTBEFORE(R171,"/",1)</f>
        <v>film &amp; video</v>
      </c>
      <c r="T171" t="str">
        <f>_xlfn.TEXTAFTER(R171,"/",1)</f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 s="18">
        <v>5528</v>
      </c>
      <c r="F172">
        <f>ROUND((E172/I172), 2)</f>
        <v>82.51</v>
      </c>
      <c r="G172">
        <f>ROUND(((E172/D172)*100),0)</f>
        <v>3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6">
        <f>(L172/86400)+DATE(1970,1,1)</f>
        <v>42950.208333333328</v>
      </c>
      <c r="O172" s="6">
        <f>(M172/86400)+DATE(1970,1,1)</f>
        <v>42957.208333333328</v>
      </c>
      <c r="P172" t="b">
        <v>0</v>
      </c>
      <c r="Q172" t="b">
        <v>0</v>
      </c>
      <c r="R172" t="s">
        <v>60</v>
      </c>
      <c r="S172" t="str">
        <f>_xlfn.TEXTBEFORE(R172,"/",1)</f>
        <v>music</v>
      </c>
      <c r="T172" t="str">
        <f>_xlfn.TEXTAFTER(R172,"/",1)</f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 s="18">
        <v>521</v>
      </c>
      <c r="F173">
        <f>ROUND((E173/I173), 2)</f>
        <v>104.2</v>
      </c>
      <c r="G173">
        <f>ROUND(((E173/D173)*100),0)</f>
        <v>11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6">
        <f>(L173/86400)+DATE(1970,1,1)</f>
        <v>41718.208333333336</v>
      </c>
      <c r="O173" s="6">
        <f>(M173/86400)+DATE(1970,1,1)</f>
        <v>41740.208333333336</v>
      </c>
      <c r="P173" t="b">
        <v>0</v>
      </c>
      <c r="Q173" t="b">
        <v>0</v>
      </c>
      <c r="R173" t="s">
        <v>206</v>
      </c>
      <c r="S173" t="str">
        <f>_xlfn.TEXTBEFORE(R173,"/",1)</f>
        <v>publishing</v>
      </c>
      <c r="T173" t="str">
        <f>_xlfn.TEXTAFTER(R173,"/",1)</f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 s="18">
        <v>663</v>
      </c>
      <c r="F174">
        <f>ROUND((E174/I174), 2)</f>
        <v>25.5</v>
      </c>
      <c r="G174">
        <f>ROUND(((E174/D174)*100),0)</f>
        <v>83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6">
        <f>(L174/86400)+DATE(1970,1,1)</f>
        <v>41839.208333333336</v>
      </c>
      <c r="O174" s="6">
        <f>(M174/86400)+DATE(1970,1,1)</f>
        <v>41854.208333333336</v>
      </c>
      <c r="P174" t="b">
        <v>0</v>
      </c>
      <c r="Q174" t="b">
        <v>1</v>
      </c>
      <c r="R174" t="s">
        <v>42</v>
      </c>
      <c r="S174" t="str">
        <f>_xlfn.TEXTBEFORE(R174,"/",1)</f>
        <v>film &amp; video</v>
      </c>
      <c r="T174" t="str">
        <f>_xlfn.TEXTAFTER(R174,"/",1)</f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 s="18">
        <v>157635</v>
      </c>
      <c r="F175">
        <f>ROUND((E175/I175), 2)</f>
        <v>100.98</v>
      </c>
      <c r="G175">
        <f>ROUND(((E175/D175)*100),0)</f>
        <v>163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6">
        <f>(L175/86400)+DATE(1970,1,1)</f>
        <v>41412.208333333336</v>
      </c>
      <c r="O175" s="6">
        <f>(M175/86400)+DATE(1970,1,1)</f>
        <v>41418.208333333336</v>
      </c>
      <c r="P175" t="b">
        <v>0</v>
      </c>
      <c r="Q175" t="b">
        <v>0</v>
      </c>
      <c r="R175" t="s">
        <v>33</v>
      </c>
      <c r="S175" t="str">
        <f>_xlfn.TEXTBEFORE(R175,"/",1)</f>
        <v>theater</v>
      </c>
      <c r="T175" t="str">
        <f>_xlfn.TEXTAFTER(R175,"/",1)</f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 s="18">
        <v>5368</v>
      </c>
      <c r="F176">
        <f>ROUND((E176/I176), 2)</f>
        <v>111.83</v>
      </c>
      <c r="G176">
        <f>ROUND(((E176/D176)*100),0)</f>
        <v>895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6">
        <f>(L176/86400)+DATE(1970,1,1)</f>
        <v>42282.208333333328</v>
      </c>
      <c r="O176" s="6">
        <f>(M176/86400)+DATE(1970,1,1)</f>
        <v>42283.208333333328</v>
      </c>
      <c r="P176" t="b">
        <v>0</v>
      </c>
      <c r="Q176" t="b">
        <v>1</v>
      </c>
      <c r="R176" t="s">
        <v>65</v>
      </c>
      <c r="S176" t="str">
        <f>_xlfn.TEXTBEFORE(R176,"/",1)</f>
        <v>technology</v>
      </c>
      <c r="T176" t="str">
        <f>_xlfn.TEXTAFTER(R176,"/",1)</f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 s="18">
        <v>47459</v>
      </c>
      <c r="F177">
        <f>ROUND((E177/I177), 2)</f>
        <v>42</v>
      </c>
      <c r="G177">
        <f>ROUND(((E177/D177)*100),0)</f>
        <v>26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6">
        <f>(L177/86400)+DATE(1970,1,1)</f>
        <v>42613.208333333328</v>
      </c>
      <c r="O177" s="6">
        <f>(M177/86400)+DATE(1970,1,1)</f>
        <v>42632.208333333328</v>
      </c>
      <c r="P177" t="b">
        <v>0</v>
      </c>
      <c r="Q177" t="b">
        <v>0</v>
      </c>
      <c r="R177" t="s">
        <v>33</v>
      </c>
      <c r="S177" t="str">
        <f>_xlfn.TEXTBEFORE(R177,"/",1)</f>
        <v>theater</v>
      </c>
      <c r="T177" t="str">
        <f>_xlfn.TEXTAFTER(R177,"/",1)</f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 s="18">
        <v>86060</v>
      </c>
      <c r="F178">
        <f>ROUND((E178/I178), 2)</f>
        <v>110.05</v>
      </c>
      <c r="G178">
        <f>ROUND(((E178/D178)*100),0)</f>
        <v>75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6">
        <f>(L178/86400)+DATE(1970,1,1)</f>
        <v>42616.208333333328</v>
      </c>
      <c r="O178" s="6">
        <f>(M178/86400)+DATE(1970,1,1)</f>
        <v>42625.208333333328</v>
      </c>
      <c r="P178" t="b">
        <v>0</v>
      </c>
      <c r="Q178" t="b">
        <v>0</v>
      </c>
      <c r="R178" t="s">
        <v>33</v>
      </c>
      <c r="S178" t="str">
        <f>_xlfn.TEXTBEFORE(R178,"/",1)</f>
        <v>theater</v>
      </c>
      <c r="T178" t="str">
        <f>_xlfn.TEXTAFTER(R178,"/",1)</f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 s="18">
        <v>161593</v>
      </c>
      <c r="F179">
        <f>ROUND((E179/I179), 2)</f>
        <v>59</v>
      </c>
      <c r="G179">
        <f>ROUND(((E179/D179)*100),0)</f>
        <v>416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6">
        <f>(L179/86400)+DATE(1970,1,1)</f>
        <v>40497.25</v>
      </c>
      <c r="O179" s="6">
        <f>(M179/86400)+DATE(1970,1,1)</f>
        <v>40522.25</v>
      </c>
      <c r="P179" t="b">
        <v>0</v>
      </c>
      <c r="Q179" t="b">
        <v>0</v>
      </c>
      <c r="R179" t="s">
        <v>33</v>
      </c>
      <c r="S179" t="str">
        <f>_xlfn.TEXTBEFORE(R179,"/",1)</f>
        <v>theater</v>
      </c>
      <c r="T179" t="str">
        <f>_xlfn.TEXTAFTER(R179,"/",1)</f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 s="18">
        <v>6927</v>
      </c>
      <c r="F180">
        <f>ROUND((E180/I180), 2)</f>
        <v>32.99</v>
      </c>
      <c r="G180">
        <f>ROUND(((E180/D180)*100),0)</f>
        <v>96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6">
        <f>(L180/86400)+DATE(1970,1,1)</f>
        <v>42999.208333333328</v>
      </c>
      <c r="O180" s="6">
        <f>(M180/86400)+DATE(1970,1,1)</f>
        <v>43008.208333333328</v>
      </c>
      <c r="P180" t="b">
        <v>0</v>
      </c>
      <c r="Q180" t="b">
        <v>0</v>
      </c>
      <c r="R180" t="s">
        <v>17</v>
      </c>
      <c r="S180" t="str">
        <f>_xlfn.TEXTBEFORE(R180,"/",1)</f>
        <v>food</v>
      </c>
      <c r="T180" t="str">
        <f>_xlfn.TEXTAFTER(R180,"/",1)</f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 s="18">
        <v>159185</v>
      </c>
      <c r="F181">
        <f>ROUND((E181/I181), 2)</f>
        <v>45.01</v>
      </c>
      <c r="G181">
        <f>ROUND(((E181/D181)*100),0)</f>
        <v>358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6">
        <f>(L181/86400)+DATE(1970,1,1)</f>
        <v>41350.208333333336</v>
      </c>
      <c r="O181" s="6">
        <f>(M181/86400)+DATE(1970,1,1)</f>
        <v>41351.208333333336</v>
      </c>
      <c r="P181" t="b">
        <v>0</v>
      </c>
      <c r="Q181" t="b">
        <v>1</v>
      </c>
      <c r="R181" t="s">
        <v>33</v>
      </c>
      <c r="S181" t="str">
        <f>_xlfn.TEXTBEFORE(R181,"/",1)</f>
        <v>theater</v>
      </c>
      <c r="T181" t="str">
        <f>_xlfn.TEXTAFTER(R181,"/",1)</f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 s="18">
        <v>172736</v>
      </c>
      <c r="F182">
        <f>ROUND((E182/I182), 2)</f>
        <v>81.98</v>
      </c>
      <c r="G182">
        <f>ROUND(((E182/D182)*100),0)</f>
        <v>308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6">
        <f>(L182/86400)+DATE(1970,1,1)</f>
        <v>40259.208333333336</v>
      </c>
      <c r="O182" s="6">
        <f>(M182/86400)+DATE(1970,1,1)</f>
        <v>40264.208333333336</v>
      </c>
      <c r="P182" t="b">
        <v>0</v>
      </c>
      <c r="Q182" t="b">
        <v>0</v>
      </c>
      <c r="R182" t="s">
        <v>65</v>
      </c>
      <c r="S182" t="str">
        <f>_xlfn.TEXTBEFORE(R182,"/",1)</f>
        <v>technology</v>
      </c>
      <c r="T182" t="str">
        <f>_xlfn.TEXTAFTER(R182,"/",1)</f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 s="18">
        <v>5315</v>
      </c>
      <c r="F183">
        <f>ROUND((E183/I183), 2)</f>
        <v>39.08</v>
      </c>
      <c r="G183">
        <f>ROUND(((E183/D183)*100),0)</f>
        <v>62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6">
        <f>(L183/86400)+DATE(1970,1,1)</f>
        <v>43012.208333333328</v>
      </c>
      <c r="O183" s="6">
        <f>(M183/86400)+DATE(1970,1,1)</f>
        <v>43030.208333333328</v>
      </c>
      <c r="P183" t="b">
        <v>0</v>
      </c>
      <c r="Q183" t="b">
        <v>0</v>
      </c>
      <c r="R183" t="s">
        <v>28</v>
      </c>
      <c r="S183" t="str">
        <f>_xlfn.TEXTBEFORE(R183,"/",1)</f>
        <v>technology</v>
      </c>
      <c r="T183" t="str">
        <f>_xlfn.TEXTAFTER(R183,"/",1)</f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 s="18">
        <v>195750</v>
      </c>
      <c r="F184">
        <f>ROUND((E184/I184), 2)</f>
        <v>59</v>
      </c>
      <c r="G184">
        <f>ROUND(((E184/D184)*100),0)</f>
        <v>722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6">
        <f>(L184/86400)+DATE(1970,1,1)</f>
        <v>43631.208333333328</v>
      </c>
      <c r="O184" s="6">
        <f>(M184/86400)+DATE(1970,1,1)</f>
        <v>43647.208333333328</v>
      </c>
      <c r="P184" t="b">
        <v>0</v>
      </c>
      <c r="Q184" t="b">
        <v>0</v>
      </c>
      <c r="R184" t="s">
        <v>33</v>
      </c>
      <c r="S184" t="str">
        <f>_xlfn.TEXTBEFORE(R184,"/",1)</f>
        <v>theater</v>
      </c>
      <c r="T184" t="str">
        <f>_xlfn.TEXTAFTER(R184,"/",1)</f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 s="18">
        <v>3525</v>
      </c>
      <c r="F185">
        <f>ROUND((E185/I185), 2)</f>
        <v>40.99</v>
      </c>
      <c r="G185">
        <f>ROUND(((E185/D185)*100),0)</f>
        <v>69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6">
        <f>(L185/86400)+DATE(1970,1,1)</f>
        <v>40430.208333333336</v>
      </c>
      <c r="O185" s="6">
        <f>(M185/86400)+DATE(1970,1,1)</f>
        <v>40443.208333333336</v>
      </c>
      <c r="P185" t="b">
        <v>0</v>
      </c>
      <c r="Q185" t="b">
        <v>0</v>
      </c>
      <c r="R185" t="s">
        <v>23</v>
      </c>
      <c r="S185" t="str">
        <f>_xlfn.TEXTBEFORE(R185,"/",1)</f>
        <v>music</v>
      </c>
      <c r="T185" t="str">
        <f>_xlfn.TEXTAFTER(R185,"/",1)</f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 s="18">
        <v>10550</v>
      </c>
      <c r="F186">
        <f>ROUND((E186/I186), 2)</f>
        <v>31.03</v>
      </c>
      <c r="G186">
        <f>ROUND(((E186/D186)*100),0)</f>
        <v>293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6">
        <f>(L186/86400)+DATE(1970,1,1)</f>
        <v>43588.208333333328</v>
      </c>
      <c r="O186" s="6">
        <f>(M186/86400)+DATE(1970,1,1)</f>
        <v>43589.208333333328</v>
      </c>
      <c r="P186" t="b">
        <v>0</v>
      </c>
      <c r="Q186" t="b">
        <v>0</v>
      </c>
      <c r="R186" t="s">
        <v>33</v>
      </c>
      <c r="S186" t="str">
        <f>_xlfn.TEXTBEFORE(R186,"/",1)</f>
        <v>theater</v>
      </c>
      <c r="T186" t="str">
        <f>_xlfn.TEXTAFTER(R186,"/",1)</f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 s="18">
        <v>718</v>
      </c>
      <c r="F187">
        <f>ROUND((E187/I187), 2)</f>
        <v>37.79</v>
      </c>
      <c r="G187">
        <f>ROUND(((E187/D187)*100),0)</f>
        <v>72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6">
        <f>(L187/86400)+DATE(1970,1,1)</f>
        <v>43233.208333333328</v>
      </c>
      <c r="O187" s="6">
        <f>(M187/86400)+DATE(1970,1,1)</f>
        <v>43244.208333333328</v>
      </c>
      <c r="P187" t="b">
        <v>0</v>
      </c>
      <c r="Q187" t="b">
        <v>0</v>
      </c>
      <c r="R187" t="s">
        <v>269</v>
      </c>
      <c r="S187" t="str">
        <f>_xlfn.TEXTBEFORE(R187,"/",1)</f>
        <v>film &amp; video</v>
      </c>
      <c r="T187" t="str">
        <f>_xlfn.TEXTAFTER(R187,"/",1)</f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 s="18">
        <v>28358</v>
      </c>
      <c r="F188">
        <f>ROUND((E188/I188), 2)</f>
        <v>32.01</v>
      </c>
      <c r="G188">
        <f>ROUND(((E188/D188)*100),0)</f>
        <v>32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6">
        <f>(L188/86400)+DATE(1970,1,1)</f>
        <v>41782.208333333336</v>
      </c>
      <c r="O188" s="6">
        <f>(M188/86400)+DATE(1970,1,1)</f>
        <v>41797.208333333336</v>
      </c>
      <c r="P188" t="b">
        <v>0</v>
      </c>
      <c r="Q188" t="b">
        <v>0</v>
      </c>
      <c r="R188" t="s">
        <v>33</v>
      </c>
      <c r="S188" t="str">
        <f>_xlfn.TEXTBEFORE(R188,"/",1)</f>
        <v>theater</v>
      </c>
      <c r="T188" t="str">
        <f>_xlfn.TEXTAFTER(R188,"/",1)</f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 s="18">
        <v>138384</v>
      </c>
      <c r="F189">
        <f>ROUND((E189/I189), 2)</f>
        <v>95.97</v>
      </c>
      <c r="G189">
        <f>ROUND(((E189/D189)*100),0)</f>
        <v>230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6">
        <f>(L189/86400)+DATE(1970,1,1)</f>
        <v>41328.25</v>
      </c>
      <c r="O189" s="6">
        <f>(M189/86400)+DATE(1970,1,1)</f>
        <v>41356.208333333336</v>
      </c>
      <c r="P189" t="b">
        <v>0</v>
      </c>
      <c r="Q189" t="b">
        <v>1</v>
      </c>
      <c r="R189" t="s">
        <v>100</v>
      </c>
      <c r="S189" t="str">
        <f>_xlfn.TEXTBEFORE(R189,"/",1)</f>
        <v>film &amp; video</v>
      </c>
      <c r="T189" t="str">
        <f>_xlfn.TEXTAFTER(R189,"/",1)</f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 s="18">
        <v>2625</v>
      </c>
      <c r="F190">
        <f>ROUND((E190/I190), 2)</f>
        <v>75</v>
      </c>
      <c r="G190">
        <f>ROUND(((E190/D190)*100),0)</f>
        <v>32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6">
        <f>(L190/86400)+DATE(1970,1,1)</f>
        <v>41975.25</v>
      </c>
      <c r="O190" s="6">
        <f>(M190/86400)+DATE(1970,1,1)</f>
        <v>41976.25</v>
      </c>
      <c r="P190" t="b">
        <v>0</v>
      </c>
      <c r="Q190" t="b">
        <v>0</v>
      </c>
      <c r="R190" t="s">
        <v>33</v>
      </c>
      <c r="S190" t="str">
        <f>_xlfn.TEXTBEFORE(R190,"/",1)</f>
        <v>theater</v>
      </c>
      <c r="T190" t="str">
        <f>_xlfn.TEXTAFTER(R190,"/",1)</f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 s="18">
        <v>45004</v>
      </c>
      <c r="F191">
        <f>ROUND((E191/I191), 2)</f>
        <v>102.05</v>
      </c>
      <c r="G191">
        <f>ROUND(((E191/D191)*100),0)</f>
        <v>24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6">
        <f>(L191/86400)+DATE(1970,1,1)</f>
        <v>42433.25</v>
      </c>
      <c r="O191" s="6">
        <f>(M191/86400)+DATE(1970,1,1)</f>
        <v>42433.25</v>
      </c>
      <c r="P191" t="b">
        <v>0</v>
      </c>
      <c r="Q191" t="b">
        <v>0</v>
      </c>
      <c r="R191" t="s">
        <v>33</v>
      </c>
      <c r="S191" t="str">
        <f>_xlfn.TEXTBEFORE(R191,"/",1)</f>
        <v>theater</v>
      </c>
      <c r="T191" t="str">
        <f>_xlfn.TEXTAFTER(R191,"/",1)</f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 s="18">
        <v>2538</v>
      </c>
      <c r="F192">
        <f>ROUND((E192/I192), 2)</f>
        <v>105.75</v>
      </c>
      <c r="G192">
        <f>ROUND(((E192/D192)*100),0)</f>
        <v>69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6">
        <f>(L192/86400)+DATE(1970,1,1)</f>
        <v>41429.208333333336</v>
      </c>
      <c r="O192" s="6">
        <f>(M192/86400)+DATE(1970,1,1)</f>
        <v>41430.208333333336</v>
      </c>
      <c r="P192" t="b">
        <v>0</v>
      </c>
      <c r="Q192" t="b">
        <v>1</v>
      </c>
      <c r="R192" t="s">
        <v>33</v>
      </c>
      <c r="S192" t="str">
        <f>_xlfn.TEXTBEFORE(R192,"/",1)</f>
        <v>theater</v>
      </c>
      <c r="T192" t="str">
        <f>_xlfn.TEXTAFTER(R192,"/",1)</f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 s="18">
        <v>3188</v>
      </c>
      <c r="F193">
        <f>ROUND((E193/I193), 2)</f>
        <v>37.07</v>
      </c>
      <c r="G193">
        <f>ROUND(((E193/D193)*100),0)</f>
        <v>38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6">
        <f>(L193/86400)+DATE(1970,1,1)</f>
        <v>43536.208333333328</v>
      </c>
      <c r="O193" s="6">
        <f>(M193/86400)+DATE(1970,1,1)</f>
        <v>43539.208333333328</v>
      </c>
      <c r="P193" t="b">
        <v>0</v>
      </c>
      <c r="Q193" t="b">
        <v>0</v>
      </c>
      <c r="R193" t="s">
        <v>33</v>
      </c>
      <c r="S193" t="str">
        <f>_xlfn.TEXTBEFORE(R193,"/",1)</f>
        <v>theater</v>
      </c>
      <c r="T193" t="str">
        <f>_xlfn.TEXTAFTER(R193,"/",1)</f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 s="18">
        <v>8517</v>
      </c>
      <c r="F194">
        <f>ROUND((E194/I194), 2)</f>
        <v>35.049999999999997</v>
      </c>
      <c r="G194">
        <f>ROUND(((E194/D194)*100),0)</f>
        <v>20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6">
        <f>(L194/86400)+DATE(1970,1,1)</f>
        <v>41817.208333333336</v>
      </c>
      <c r="O194" s="6">
        <f>(M194/86400)+DATE(1970,1,1)</f>
        <v>41821.208333333336</v>
      </c>
      <c r="P194" t="b">
        <v>0</v>
      </c>
      <c r="Q194" t="b">
        <v>0</v>
      </c>
      <c r="R194" t="s">
        <v>23</v>
      </c>
      <c r="S194" t="str">
        <f>_xlfn.TEXTBEFORE(R194,"/",1)</f>
        <v>music</v>
      </c>
      <c r="T194" t="str">
        <f>_xlfn.TEXTAFTER(R194,"/",1)</f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 s="18">
        <v>3012</v>
      </c>
      <c r="F195">
        <f>ROUND((E195/I195), 2)</f>
        <v>46.34</v>
      </c>
      <c r="G195">
        <f>ROUND(((E195/D195)*100),0)</f>
        <v>46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6">
        <f>(L195/86400)+DATE(1970,1,1)</f>
        <v>43198.208333333328</v>
      </c>
      <c r="O195" s="6">
        <f>(M195/86400)+DATE(1970,1,1)</f>
        <v>43202.208333333328</v>
      </c>
      <c r="P195" t="b">
        <v>1</v>
      </c>
      <c r="Q195" t="b">
        <v>0</v>
      </c>
      <c r="R195" t="s">
        <v>60</v>
      </c>
      <c r="S195" t="str">
        <f>_xlfn.TEXTBEFORE(R195,"/",1)</f>
        <v>music</v>
      </c>
      <c r="T195" t="str">
        <f>_xlfn.TEXTAFTER(R195,"/",1)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 s="18">
        <v>8716</v>
      </c>
      <c r="F196">
        <f>ROUND((E196/I196), 2)</f>
        <v>69.17</v>
      </c>
      <c r="G196">
        <f>ROUND(((E196/D196)*100),0)</f>
        <v>123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6">
        <f>(L196/86400)+DATE(1970,1,1)</f>
        <v>42261.208333333328</v>
      </c>
      <c r="O196" s="6">
        <f>(M196/86400)+DATE(1970,1,1)</f>
        <v>42277.208333333328</v>
      </c>
      <c r="P196" t="b">
        <v>0</v>
      </c>
      <c r="Q196" t="b">
        <v>0</v>
      </c>
      <c r="R196" t="s">
        <v>148</v>
      </c>
      <c r="S196" t="str">
        <f>_xlfn.TEXTBEFORE(R196,"/",1)</f>
        <v>music</v>
      </c>
      <c r="T196" t="str">
        <f>_xlfn.TEXTAFTER(R196,"/",1)</f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 s="18">
        <v>57157</v>
      </c>
      <c r="F197">
        <f>ROUND((E197/I197), 2)</f>
        <v>109.08</v>
      </c>
      <c r="G197">
        <f>ROUND(((E197/D197)*100),0)</f>
        <v>362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6">
        <f>(L197/86400)+DATE(1970,1,1)</f>
        <v>43310.208333333328</v>
      </c>
      <c r="O197" s="6">
        <f>(M197/86400)+DATE(1970,1,1)</f>
        <v>43317.208333333328</v>
      </c>
      <c r="P197" t="b">
        <v>0</v>
      </c>
      <c r="Q197" t="b">
        <v>0</v>
      </c>
      <c r="R197" t="s">
        <v>50</v>
      </c>
      <c r="S197" t="str">
        <f>_xlfn.TEXTBEFORE(R197,"/",1)</f>
        <v>music</v>
      </c>
      <c r="T197" t="str">
        <f>_xlfn.TEXTAFTER(R197,"/",1)</f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 s="18">
        <v>5178</v>
      </c>
      <c r="F198">
        <f>ROUND((E198/I198), 2)</f>
        <v>51.78</v>
      </c>
      <c r="G198">
        <f>ROUND(((E198/D198)*100),0)</f>
        <v>63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6">
        <f>(L198/86400)+DATE(1970,1,1)</f>
        <v>42616.208333333328</v>
      </c>
      <c r="O198" s="6">
        <f>(M198/86400)+DATE(1970,1,1)</f>
        <v>42635.208333333328</v>
      </c>
      <c r="P198" t="b">
        <v>0</v>
      </c>
      <c r="Q198" t="b">
        <v>0</v>
      </c>
      <c r="R198" t="s">
        <v>65</v>
      </c>
      <c r="S198" t="str">
        <f>_xlfn.TEXTBEFORE(R198,"/",1)</f>
        <v>technology</v>
      </c>
      <c r="T198" t="str">
        <f>_xlfn.TEXTAFTER(R198,"/",1)</f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 s="18">
        <v>163118</v>
      </c>
      <c r="F199">
        <f>ROUND((E199/I199), 2)</f>
        <v>82.01</v>
      </c>
      <c r="G199">
        <f>ROUND(((E199/D199)*100),0)</f>
        <v>298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6">
        <f>(L199/86400)+DATE(1970,1,1)</f>
        <v>42909.208333333328</v>
      </c>
      <c r="O199" s="6">
        <f>(M199/86400)+DATE(1970,1,1)</f>
        <v>42923.208333333328</v>
      </c>
      <c r="P199" t="b">
        <v>0</v>
      </c>
      <c r="Q199" t="b">
        <v>0</v>
      </c>
      <c r="R199" t="s">
        <v>53</v>
      </c>
      <c r="S199" t="str">
        <f>_xlfn.TEXTBEFORE(R199,"/",1)</f>
        <v>film &amp; video</v>
      </c>
      <c r="T199" t="str">
        <f>_xlfn.TEXTAFTER(R199,"/",1)</f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 s="18">
        <v>6041</v>
      </c>
      <c r="F200">
        <f>ROUND((E200/I200), 2)</f>
        <v>35.96</v>
      </c>
      <c r="G200">
        <f>ROUND(((E200/D200)*100),0)</f>
        <v>10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6">
        <f>(L200/86400)+DATE(1970,1,1)</f>
        <v>40396.208333333336</v>
      </c>
      <c r="O200" s="6">
        <f>(M200/86400)+DATE(1970,1,1)</f>
        <v>40425.208333333336</v>
      </c>
      <c r="P200" t="b">
        <v>0</v>
      </c>
      <c r="Q200" t="b">
        <v>0</v>
      </c>
      <c r="R200" t="s">
        <v>50</v>
      </c>
      <c r="S200" t="str">
        <f>_xlfn.TEXTBEFORE(R200,"/",1)</f>
        <v>music</v>
      </c>
      <c r="T200" t="str">
        <f>_xlfn.TEXTAFTER(R200,"/",1)</f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 s="18">
        <v>968</v>
      </c>
      <c r="F201">
        <f>ROUND((E201/I201), 2)</f>
        <v>74.459999999999994</v>
      </c>
      <c r="G201">
        <f>ROUND(((E201/D201)*100),0)</f>
        <v>54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6">
        <f>(L201/86400)+DATE(1970,1,1)</f>
        <v>42192.208333333328</v>
      </c>
      <c r="O201" s="6">
        <f>(M201/86400)+DATE(1970,1,1)</f>
        <v>42196.208333333328</v>
      </c>
      <c r="P201" t="b">
        <v>0</v>
      </c>
      <c r="Q201" t="b">
        <v>0</v>
      </c>
      <c r="R201" t="s">
        <v>23</v>
      </c>
      <c r="S201" t="str">
        <f>_xlfn.TEXTBEFORE(R201,"/",1)</f>
        <v>music</v>
      </c>
      <c r="T201" t="str">
        <f>_xlfn.TEXTAFTER(R201,"/",1)</f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 s="18">
        <v>2</v>
      </c>
      <c r="F202">
        <f>ROUND((E202/I202), 2)</f>
        <v>2</v>
      </c>
      <c r="G202">
        <f>ROUND(((E202/D202)*100),0)</f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6">
        <f>(L202/86400)+DATE(1970,1,1)</f>
        <v>40262.208333333336</v>
      </c>
      <c r="O202" s="6">
        <f>(M202/86400)+DATE(1970,1,1)</f>
        <v>40273.208333333336</v>
      </c>
      <c r="P202" t="b">
        <v>0</v>
      </c>
      <c r="Q202" t="b">
        <v>0</v>
      </c>
      <c r="R202" t="s">
        <v>33</v>
      </c>
      <c r="S202" t="str">
        <f>_xlfn.TEXTBEFORE(R202,"/",1)</f>
        <v>theater</v>
      </c>
      <c r="T202" t="str">
        <f>_xlfn.TEXTAFTER(R202,"/",1)</f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 s="18">
        <v>14305</v>
      </c>
      <c r="F203">
        <f>ROUND((E203/I203), 2)</f>
        <v>91.11</v>
      </c>
      <c r="G203">
        <f>ROUND(((E203/D203)*100),0)</f>
        <v>681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6">
        <f>(L203/86400)+DATE(1970,1,1)</f>
        <v>41845.208333333336</v>
      </c>
      <c r="O203" s="6">
        <f>(M203/86400)+DATE(1970,1,1)</f>
        <v>41863.208333333336</v>
      </c>
      <c r="P203" t="b">
        <v>0</v>
      </c>
      <c r="Q203" t="b">
        <v>0</v>
      </c>
      <c r="R203" t="s">
        <v>28</v>
      </c>
      <c r="S203" t="str">
        <f>_xlfn.TEXTBEFORE(R203,"/",1)</f>
        <v>technology</v>
      </c>
      <c r="T203" t="str">
        <f>_xlfn.TEXTAFTER(R203,"/",1)</f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 s="18">
        <v>6543</v>
      </c>
      <c r="F204">
        <f>ROUND((E204/I204), 2)</f>
        <v>79.790000000000006</v>
      </c>
      <c r="G204">
        <f>ROUND(((E204/D204)*100),0)</f>
        <v>79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6">
        <f>(L204/86400)+DATE(1970,1,1)</f>
        <v>40818.208333333336</v>
      </c>
      <c r="O204" s="6">
        <f>(M204/86400)+DATE(1970,1,1)</f>
        <v>40822.208333333336</v>
      </c>
      <c r="P204" t="b">
        <v>0</v>
      </c>
      <c r="Q204" t="b">
        <v>0</v>
      </c>
      <c r="R204" t="s">
        <v>17</v>
      </c>
      <c r="S204" t="str">
        <f>_xlfn.TEXTBEFORE(R204,"/",1)</f>
        <v>food</v>
      </c>
      <c r="T204" t="str">
        <f>_xlfn.TEXTAFTER(R204,"/",1)</f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 s="18">
        <v>193413</v>
      </c>
      <c r="F205">
        <f>ROUND((E205/I205), 2)</f>
        <v>43</v>
      </c>
      <c r="G205">
        <f>ROUND(((E205/D205)*100),0)</f>
        <v>134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6">
        <f>(L205/86400)+DATE(1970,1,1)</f>
        <v>42752.25</v>
      </c>
      <c r="O205" s="6">
        <f>(M205/86400)+DATE(1970,1,1)</f>
        <v>42754.25</v>
      </c>
      <c r="P205" t="b">
        <v>0</v>
      </c>
      <c r="Q205" t="b">
        <v>0</v>
      </c>
      <c r="R205" t="s">
        <v>33</v>
      </c>
      <c r="S205" t="str">
        <f>_xlfn.TEXTBEFORE(R205,"/",1)</f>
        <v>theater</v>
      </c>
      <c r="T205" t="str">
        <f>_xlfn.TEXTAFTER(R205,"/",1)</f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 s="18">
        <v>2529</v>
      </c>
      <c r="F206">
        <f>ROUND((E206/I206), 2)</f>
        <v>63.23</v>
      </c>
      <c r="G206">
        <f>ROUND(((E206/D206)*100),0)</f>
        <v>3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6">
        <f>(L206/86400)+DATE(1970,1,1)</f>
        <v>40636.208333333336</v>
      </c>
      <c r="O206" s="6">
        <f>(M206/86400)+DATE(1970,1,1)</f>
        <v>40646.208333333336</v>
      </c>
      <c r="P206" t="b">
        <v>0</v>
      </c>
      <c r="Q206" t="b">
        <v>0</v>
      </c>
      <c r="R206" t="s">
        <v>159</v>
      </c>
      <c r="S206" t="str">
        <f>_xlfn.TEXTBEFORE(R206,"/",1)</f>
        <v>music</v>
      </c>
      <c r="T206" t="str">
        <f>_xlfn.TEXTAFTER(R206,"/",1)</f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 s="18">
        <v>5614</v>
      </c>
      <c r="F207">
        <f>ROUND((E207/I207), 2)</f>
        <v>70.180000000000007</v>
      </c>
      <c r="G207">
        <f>ROUND(((E207/D207)*100),0)</f>
        <v>432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6">
        <f>(L207/86400)+DATE(1970,1,1)</f>
        <v>43390.208333333328</v>
      </c>
      <c r="O207" s="6">
        <f>(M207/86400)+DATE(1970,1,1)</f>
        <v>43402.208333333328</v>
      </c>
      <c r="P207" t="b">
        <v>1</v>
      </c>
      <c r="Q207" t="b">
        <v>0</v>
      </c>
      <c r="R207" t="s">
        <v>33</v>
      </c>
      <c r="S207" t="str">
        <f>_xlfn.TEXTBEFORE(R207,"/",1)</f>
        <v>theater</v>
      </c>
      <c r="T207" t="str">
        <f>_xlfn.TEXTAFTER(R207,"/",1)</f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 s="18">
        <v>3496</v>
      </c>
      <c r="F208">
        <f>ROUND((E208/I208), 2)</f>
        <v>61.33</v>
      </c>
      <c r="G208">
        <f>ROUND(((E208/D208)*100),0)</f>
        <v>39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6">
        <f>(L208/86400)+DATE(1970,1,1)</f>
        <v>40236.25</v>
      </c>
      <c r="O208" s="6">
        <f>(M208/86400)+DATE(1970,1,1)</f>
        <v>40245.25</v>
      </c>
      <c r="P208" t="b">
        <v>0</v>
      </c>
      <c r="Q208" t="b">
        <v>0</v>
      </c>
      <c r="R208" t="s">
        <v>119</v>
      </c>
      <c r="S208" t="str">
        <f>_xlfn.TEXTBEFORE(R208,"/",1)</f>
        <v>publishing</v>
      </c>
      <c r="T208" t="str">
        <f>_xlfn.TEXTAFTER(R208,"/",1)</f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 s="18">
        <v>4257</v>
      </c>
      <c r="F209">
        <f>ROUND((E209/I209), 2)</f>
        <v>99</v>
      </c>
      <c r="G209">
        <f>ROUND(((E209/D209)*100),0)</f>
        <v>426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6">
        <f>(L209/86400)+DATE(1970,1,1)</f>
        <v>43340.208333333328</v>
      </c>
      <c r="O209" s="6">
        <f>(M209/86400)+DATE(1970,1,1)</f>
        <v>43360.208333333328</v>
      </c>
      <c r="P209" t="b">
        <v>0</v>
      </c>
      <c r="Q209" t="b">
        <v>1</v>
      </c>
      <c r="R209" t="s">
        <v>23</v>
      </c>
      <c r="S209" t="str">
        <f>_xlfn.TEXTBEFORE(R209,"/",1)</f>
        <v>music</v>
      </c>
      <c r="T209" t="str">
        <f>_xlfn.TEXTAFTER(R209,"/",1)</f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 s="18">
        <v>199110</v>
      </c>
      <c r="F210">
        <f>ROUND((E210/I210), 2)</f>
        <v>96.98</v>
      </c>
      <c r="G210">
        <f>ROUND(((E210/D210)*100),0)</f>
        <v>101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6">
        <f>(L210/86400)+DATE(1970,1,1)</f>
        <v>43048.25</v>
      </c>
      <c r="O210" s="6">
        <f>(M210/86400)+DATE(1970,1,1)</f>
        <v>43072.25</v>
      </c>
      <c r="P210" t="b">
        <v>0</v>
      </c>
      <c r="Q210" t="b">
        <v>0</v>
      </c>
      <c r="R210" t="s">
        <v>42</v>
      </c>
      <c r="S210" t="str">
        <f>_xlfn.TEXTBEFORE(R210,"/",1)</f>
        <v>film &amp; video</v>
      </c>
      <c r="T210" t="str">
        <f>_xlfn.TEXTAFTER(R210,"/",1)</f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 s="18">
        <v>41212</v>
      </c>
      <c r="F211">
        <f>ROUND((E211/I211), 2)</f>
        <v>51</v>
      </c>
      <c r="G211">
        <f>ROUND(((E211/D211)*100),0)</f>
        <v>21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6">
        <f>(L211/86400)+DATE(1970,1,1)</f>
        <v>42496.208333333328</v>
      </c>
      <c r="O211" s="6">
        <f>(M211/86400)+DATE(1970,1,1)</f>
        <v>42503.208333333328</v>
      </c>
      <c r="P211" t="b">
        <v>0</v>
      </c>
      <c r="Q211" t="b">
        <v>0</v>
      </c>
      <c r="R211" t="s">
        <v>42</v>
      </c>
      <c r="S211" t="str">
        <f>_xlfn.TEXTBEFORE(R211,"/",1)</f>
        <v>film &amp; video</v>
      </c>
      <c r="T211" t="str">
        <f>_xlfn.TEXTAFTER(R211,"/",1)</f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 s="18">
        <v>6338</v>
      </c>
      <c r="F212">
        <f>ROUND((E212/I212), 2)</f>
        <v>28.04</v>
      </c>
      <c r="G212">
        <f>ROUND(((E212/D212)*100),0)</f>
        <v>67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6">
        <f>(L212/86400)+DATE(1970,1,1)</f>
        <v>42797.25</v>
      </c>
      <c r="O212" s="6">
        <f>(M212/86400)+DATE(1970,1,1)</f>
        <v>42824.208333333328</v>
      </c>
      <c r="P212" t="b">
        <v>0</v>
      </c>
      <c r="Q212" t="b">
        <v>0</v>
      </c>
      <c r="R212" t="s">
        <v>474</v>
      </c>
      <c r="S212" t="str">
        <f>_xlfn.TEXTBEFORE(R212,"/",1)</f>
        <v>film &amp; video</v>
      </c>
      <c r="T212" t="str">
        <f>_xlfn.TEXTAFTER(R212,"/",1)</f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 s="18">
        <v>99100</v>
      </c>
      <c r="F213">
        <f>ROUND((E213/I213), 2)</f>
        <v>60.98</v>
      </c>
      <c r="G213">
        <f>ROUND(((E213/D213)*100),0)</f>
        <v>95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6">
        <f>(L213/86400)+DATE(1970,1,1)</f>
        <v>41513.208333333336</v>
      </c>
      <c r="O213" s="6">
        <f>(M213/86400)+DATE(1970,1,1)</f>
        <v>41537.208333333336</v>
      </c>
      <c r="P213" t="b">
        <v>0</v>
      </c>
      <c r="Q213" t="b">
        <v>0</v>
      </c>
      <c r="R213" t="s">
        <v>33</v>
      </c>
      <c r="S213" t="str">
        <f>_xlfn.TEXTBEFORE(R213,"/",1)</f>
        <v>theater</v>
      </c>
      <c r="T213" t="str">
        <f>_xlfn.TEXTAFTER(R213,"/",1)</f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 s="18">
        <v>12300</v>
      </c>
      <c r="F214">
        <f>ROUND((E214/I214), 2)</f>
        <v>73.209999999999994</v>
      </c>
      <c r="G214">
        <f>ROUND(((E214/D214)*100),0)</f>
        <v>152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6">
        <f>(L214/86400)+DATE(1970,1,1)</f>
        <v>43814.25</v>
      </c>
      <c r="O214" s="6">
        <f>(M214/86400)+DATE(1970,1,1)</f>
        <v>43860.25</v>
      </c>
      <c r="P214" t="b">
        <v>0</v>
      </c>
      <c r="Q214" t="b">
        <v>0</v>
      </c>
      <c r="R214" t="s">
        <v>33</v>
      </c>
      <c r="S214" t="str">
        <f>_xlfn.TEXTBEFORE(R214,"/",1)</f>
        <v>theater</v>
      </c>
      <c r="T214" t="str">
        <f>_xlfn.TEXTAFTER(R214,"/",1)</f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 s="18">
        <v>171549</v>
      </c>
      <c r="F215">
        <f>ROUND((E215/I215), 2)</f>
        <v>40</v>
      </c>
      <c r="G215">
        <f>ROUND(((E215/D215)*100),0)</f>
        <v>195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6">
        <f>(L215/86400)+DATE(1970,1,1)</f>
        <v>40488.208333333336</v>
      </c>
      <c r="O215" s="6">
        <f>(M215/86400)+DATE(1970,1,1)</f>
        <v>40496.25</v>
      </c>
      <c r="P215" t="b">
        <v>0</v>
      </c>
      <c r="Q215" t="b">
        <v>1</v>
      </c>
      <c r="R215" t="s">
        <v>60</v>
      </c>
      <c r="S215" t="str">
        <f>_xlfn.TEXTBEFORE(R215,"/",1)</f>
        <v>music</v>
      </c>
      <c r="T215" t="str">
        <f>_xlfn.TEXTAFTER(R215,"/",1)</f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 s="18">
        <v>14324</v>
      </c>
      <c r="F216">
        <f>ROUND((E216/I216), 2)</f>
        <v>86.81</v>
      </c>
      <c r="G216">
        <f>ROUND(((E216/D216)*100),0)</f>
        <v>1023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6">
        <f>(L216/86400)+DATE(1970,1,1)</f>
        <v>40409.208333333336</v>
      </c>
      <c r="O216" s="6">
        <f>(M216/86400)+DATE(1970,1,1)</f>
        <v>40415.208333333336</v>
      </c>
      <c r="P216" t="b">
        <v>0</v>
      </c>
      <c r="Q216" t="b">
        <v>0</v>
      </c>
      <c r="R216" t="s">
        <v>23</v>
      </c>
      <c r="S216" t="str">
        <f>_xlfn.TEXTBEFORE(R216,"/",1)</f>
        <v>music</v>
      </c>
      <c r="T216" t="str">
        <f>_xlfn.TEXTAFTER(R216,"/",1)</f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 s="18">
        <v>6024</v>
      </c>
      <c r="F217">
        <f>ROUND((E217/I217), 2)</f>
        <v>42.13</v>
      </c>
      <c r="G217">
        <f>ROUND(((E217/D217)*100),0)</f>
        <v>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6">
        <f>(L217/86400)+DATE(1970,1,1)</f>
        <v>43509.25</v>
      </c>
      <c r="O217" s="6">
        <f>(M217/86400)+DATE(1970,1,1)</f>
        <v>43511.25</v>
      </c>
      <c r="P217" t="b">
        <v>0</v>
      </c>
      <c r="Q217" t="b">
        <v>0</v>
      </c>
      <c r="R217" t="s">
        <v>33</v>
      </c>
      <c r="S217" t="str">
        <f>_xlfn.TEXTBEFORE(R217,"/",1)</f>
        <v>theater</v>
      </c>
      <c r="T217" t="str">
        <f>_xlfn.TEXTAFTER(R217,"/",1)</f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 s="18">
        <v>188721</v>
      </c>
      <c r="F218">
        <f>ROUND((E218/I218), 2)</f>
        <v>103.98</v>
      </c>
      <c r="G218">
        <f>ROUND(((E218/D218)*100),0)</f>
        <v>155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6">
        <f>(L218/86400)+DATE(1970,1,1)</f>
        <v>40869.25</v>
      </c>
      <c r="O218" s="6">
        <f>(M218/86400)+DATE(1970,1,1)</f>
        <v>40871.25</v>
      </c>
      <c r="P218" t="b">
        <v>0</v>
      </c>
      <c r="Q218" t="b">
        <v>0</v>
      </c>
      <c r="R218" t="s">
        <v>33</v>
      </c>
      <c r="S218" t="str">
        <f>_xlfn.TEXTBEFORE(R218,"/",1)</f>
        <v>theater</v>
      </c>
      <c r="T218" t="str">
        <f>_xlfn.TEXTAFTER(R218,"/",1)</f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 s="18">
        <v>57911</v>
      </c>
      <c r="F219">
        <f>ROUND((E219/I219), 2)</f>
        <v>62</v>
      </c>
      <c r="G219">
        <f>ROUND(((E219/D219)*100),0)</f>
        <v>45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6">
        <f>(L219/86400)+DATE(1970,1,1)</f>
        <v>43583.208333333328</v>
      </c>
      <c r="O219" s="6">
        <f>(M219/86400)+DATE(1970,1,1)</f>
        <v>43592.208333333328</v>
      </c>
      <c r="P219" t="b">
        <v>0</v>
      </c>
      <c r="Q219" t="b">
        <v>0</v>
      </c>
      <c r="R219" t="s">
        <v>474</v>
      </c>
      <c r="S219" t="str">
        <f>_xlfn.TEXTBEFORE(R219,"/",1)</f>
        <v>film &amp; video</v>
      </c>
      <c r="T219" t="str">
        <f>_xlfn.TEXTAFTER(R219,"/",1)</f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 s="18">
        <v>12309</v>
      </c>
      <c r="F220">
        <f>ROUND((E220/I220), 2)</f>
        <v>31.01</v>
      </c>
      <c r="G220">
        <f>ROUND(((E220/D220)*100),0)</f>
        <v>216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6">
        <f>(L220/86400)+DATE(1970,1,1)</f>
        <v>40858.25</v>
      </c>
      <c r="O220" s="6">
        <f>(M220/86400)+DATE(1970,1,1)</f>
        <v>40892.25</v>
      </c>
      <c r="P220" t="b">
        <v>0</v>
      </c>
      <c r="Q220" t="b">
        <v>1</v>
      </c>
      <c r="R220" t="s">
        <v>100</v>
      </c>
      <c r="S220" t="str">
        <f>_xlfn.TEXTBEFORE(R220,"/",1)</f>
        <v>film &amp; video</v>
      </c>
      <c r="T220" t="str">
        <f>_xlfn.TEXTAFTER(R220,"/",1)</f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 s="18">
        <v>138497</v>
      </c>
      <c r="F221">
        <f>ROUND((E221/I221), 2)</f>
        <v>89.99</v>
      </c>
      <c r="G221">
        <f>ROUND(((E221/D221)*100),0)</f>
        <v>332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6">
        <f>(L221/86400)+DATE(1970,1,1)</f>
        <v>41137.208333333336</v>
      </c>
      <c r="O221" s="6">
        <f>(M221/86400)+DATE(1970,1,1)</f>
        <v>41149.208333333336</v>
      </c>
      <c r="P221" t="b">
        <v>0</v>
      </c>
      <c r="Q221" t="b">
        <v>0</v>
      </c>
      <c r="R221" t="s">
        <v>71</v>
      </c>
      <c r="S221" t="str">
        <f>_xlfn.TEXTBEFORE(R221,"/",1)</f>
        <v>film &amp; video</v>
      </c>
      <c r="T221" t="str">
        <f>_xlfn.TEXTAFTER(R221,"/",1)</f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 s="18">
        <v>667</v>
      </c>
      <c r="F222">
        <f>ROUND((E222/I222), 2)</f>
        <v>39.24</v>
      </c>
      <c r="G222">
        <f>ROUND(((E222/D222)*100),0)</f>
        <v>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6">
        <f>(L222/86400)+DATE(1970,1,1)</f>
        <v>40725.208333333336</v>
      </c>
      <c r="O222" s="6">
        <f>(M222/86400)+DATE(1970,1,1)</f>
        <v>40743.208333333336</v>
      </c>
      <c r="P222" t="b">
        <v>1</v>
      </c>
      <c r="Q222" t="b">
        <v>0</v>
      </c>
      <c r="R222" t="s">
        <v>33</v>
      </c>
      <c r="S222" t="str">
        <f>_xlfn.TEXTBEFORE(R222,"/",1)</f>
        <v>theater</v>
      </c>
      <c r="T222" t="str">
        <f>_xlfn.TEXTAFTER(R222,"/",1)</f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 s="18">
        <v>119830</v>
      </c>
      <c r="F223">
        <f>ROUND((E223/I223), 2)</f>
        <v>54.99</v>
      </c>
      <c r="G223">
        <f>ROUND(((E223/D223)*100),0)</f>
        <v>99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6">
        <f>(L223/86400)+DATE(1970,1,1)</f>
        <v>41081.208333333336</v>
      </c>
      <c r="O223" s="6">
        <f>(M223/86400)+DATE(1970,1,1)</f>
        <v>41083.208333333336</v>
      </c>
      <c r="P223" t="b">
        <v>1</v>
      </c>
      <c r="Q223" t="b">
        <v>0</v>
      </c>
      <c r="R223" t="s">
        <v>17</v>
      </c>
      <c r="S223" t="str">
        <f>_xlfn.TEXTBEFORE(R223,"/",1)</f>
        <v>food</v>
      </c>
      <c r="T223" t="str">
        <f>_xlfn.TEXTAFTER(R223,"/",1)</f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 s="18">
        <v>6623</v>
      </c>
      <c r="F224">
        <f>ROUND((E224/I224), 2)</f>
        <v>47.99</v>
      </c>
      <c r="G224">
        <f>ROUND(((E224/D224)*100),0)</f>
        <v>138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6">
        <f>(L224/86400)+DATE(1970,1,1)</f>
        <v>41914.208333333336</v>
      </c>
      <c r="O224" s="6">
        <f>(M224/86400)+DATE(1970,1,1)</f>
        <v>41915.208333333336</v>
      </c>
      <c r="P224" t="b">
        <v>0</v>
      </c>
      <c r="Q224" t="b">
        <v>0</v>
      </c>
      <c r="R224" t="s">
        <v>122</v>
      </c>
      <c r="S224" t="str">
        <f>_xlfn.TEXTBEFORE(R224,"/",1)</f>
        <v>photography</v>
      </c>
      <c r="T224" t="str">
        <f>_xlfn.TEXTAFTER(R224,"/",1)</f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 s="18">
        <v>81897</v>
      </c>
      <c r="F225">
        <f>ROUND((E225/I225), 2)</f>
        <v>87.97</v>
      </c>
      <c r="G225">
        <f>ROUND(((E225/D225)*100),0)</f>
        <v>94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6">
        <f>(L225/86400)+DATE(1970,1,1)</f>
        <v>42445.208333333328</v>
      </c>
      <c r="O225" s="6">
        <f>(M225/86400)+DATE(1970,1,1)</f>
        <v>42459.208333333328</v>
      </c>
      <c r="P225" t="b">
        <v>0</v>
      </c>
      <c r="Q225" t="b">
        <v>0</v>
      </c>
      <c r="R225" t="s">
        <v>33</v>
      </c>
      <c r="S225" t="str">
        <f>_xlfn.TEXTBEFORE(R225,"/",1)</f>
        <v>theater</v>
      </c>
      <c r="T225" t="str">
        <f>_xlfn.TEXTAFTER(R225,"/",1)</f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 s="18">
        <v>186885</v>
      </c>
      <c r="F226">
        <f>ROUND((E226/I226), 2)</f>
        <v>52</v>
      </c>
      <c r="G226">
        <f>ROUND(((E226/D226)*100),0)</f>
        <v>404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6">
        <f>(L226/86400)+DATE(1970,1,1)</f>
        <v>41906.208333333336</v>
      </c>
      <c r="O226" s="6">
        <f>(M226/86400)+DATE(1970,1,1)</f>
        <v>41951.25</v>
      </c>
      <c r="P226" t="b">
        <v>0</v>
      </c>
      <c r="Q226" t="b">
        <v>0</v>
      </c>
      <c r="R226" t="s">
        <v>474</v>
      </c>
      <c r="S226" t="str">
        <f>_xlfn.TEXTBEFORE(R226,"/",1)</f>
        <v>film &amp; video</v>
      </c>
      <c r="T226" t="str">
        <f>_xlfn.TEXTAFTER(R226,"/",1)</f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 s="18">
        <v>176398</v>
      </c>
      <c r="F227">
        <f>ROUND((E227/I227), 2)</f>
        <v>30</v>
      </c>
      <c r="G227">
        <f>ROUND(((E227/D227)*100),0)</f>
        <v>260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6">
        <f>(L227/86400)+DATE(1970,1,1)</f>
        <v>41762.208333333336</v>
      </c>
      <c r="O227" s="6">
        <f>(M227/86400)+DATE(1970,1,1)</f>
        <v>41762.208333333336</v>
      </c>
      <c r="P227" t="b">
        <v>1</v>
      </c>
      <c r="Q227" t="b">
        <v>0</v>
      </c>
      <c r="R227" t="s">
        <v>23</v>
      </c>
      <c r="S227" t="str">
        <f>_xlfn.TEXTBEFORE(R227,"/",1)</f>
        <v>music</v>
      </c>
      <c r="T227" t="str">
        <f>_xlfn.TEXTAFTER(R227,"/",1)</f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 s="18">
        <v>10999</v>
      </c>
      <c r="F228">
        <f>ROUND((E228/I228), 2)</f>
        <v>98.21</v>
      </c>
      <c r="G228">
        <f>ROUND(((E228/D228)*100),0)</f>
        <v>367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6">
        <f>(L228/86400)+DATE(1970,1,1)</f>
        <v>40276.208333333336</v>
      </c>
      <c r="O228" s="6">
        <f>(M228/86400)+DATE(1970,1,1)</f>
        <v>40313.208333333336</v>
      </c>
      <c r="P228" t="b">
        <v>0</v>
      </c>
      <c r="Q228" t="b">
        <v>0</v>
      </c>
      <c r="R228" t="s">
        <v>122</v>
      </c>
      <c r="S228" t="str">
        <f>_xlfn.TEXTBEFORE(R228,"/",1)</f>
        <v>photography</v>
      </c>
      <c r="T228" t="str">
        <f>_xlfn.TEXTAFTER(R228,"/",1)</f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 s="18">
        <v>102751</v>
      </c>
      <c r="F229">
        <f>ROUND((E229/I229), 2)</f>
        <v>108.96</v>
      </c>
      <c r="G229">
        <f>ROUND(((E229/D229)*100),0)</f>
        <v>169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6">
        <f>(L229/86400)+DATE(1970,1,1)</f>
        <v>42139.208333333328</v>
      </c>
      <c r="O229" s="6">
        <f>(M229/86400)+DATE(1970,1,1)</f>
        <v>42145.208333333328</v>
      </c>
      <c r="P229" t="b">
        <v>0</v>
      </c>
      <c r="Q229" t="b">
        <v>0</v>
      </c>
      <c r="R229" t="s">
        <v>292</v>
      </c>
      <c r="S229" t="str">
        <f>_xlfn.TEXTBEFORE(R229,"/",1)</f>
        <v>games</v>
      </c>
      <c r="T229" t="str">
        <f>_xlfn.TEXTAFTER(R229,"/",1)</f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 s="18">
        <v>165352</v>
      </c>
      <c r="F230">
        <f>ROUND((E230/I230), 2)</f>
        <v>67</v>
      </c>
      <c r="G230">
        <f>ROUND(((E230/D230)*100),0)</f>
        <v>120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6">
        <f>(L230/86400)+DATE(1970,1,1)</f>
        <v>42613.208333333328</v>
      </c>
      <c r="O230" s="6">
        <f>(M230/86400)+DATE(1970,1,1)</f>
        <v>42638.208333333328</v>
      </c>
      <c r="P230" t="b">
        <v>0</v>
      </c>
      <c r="Q230" t="b">
        <v>0</v>
      </c>
      <c r="R230" t="s">
        <v>71</v>
      </c>
      <c r="S230" t="str">
        <f>_xlfn.TEXTBEFORE(R230,"/",1)</f>
        <v>film &amp; video</v>
      </c>
      <c r="T230" t="str">
        <f>_xlfn.TEXTAFTER(R230,"/",1)</f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 s="18">
        <v>165798</v>
      </c>
      <c r="F231">
        <f>ROUND((E231/I231), 2)</f>
        <v>64.989999999999995</v>
      </c>
      <c r="G231">
        <f>ROUND(((E231/D231)*100),0)</f>
        <v>194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6">
        <f>(L231/86400)+DATE(1970,1,1)</f>
        <v>42887.208333333328</v>
      </c>
      <c r="O231" s="6">
        <f>(M231/86400)+DATE(1970,1,1)</f>
        <v>42935.208333333328</v>
      </c>
      <c r="P231" t="b">
        <v>0</v>
      </c>
      <c r="Q231" t="b">
        <v>1</v>
      </c>
      <c r="R231" t="s">
        <v>292</v>
      </c>
      <c r="S231" t="str">
        <f>_xlfn.TEXTBEFORE(R231,"/",1)</f>
        <v>games</v>
      </c>
      <c r="T231" t="str">
        <f>_xlfn.TEXTAFTER(R231,"/",1)</f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 s="18">
        <v>10084</v>
      </c>
      <c r="F232">
        <f>ROUND((E232/I232), 2)</f>
        <v>99.84</v>
      </c>
      <c r="G232">
        <f>ROUND(((E232/D232)*100),0)</f>
        <v>420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6">
        <f>(L232/86400)+DATE(1970,1,1)</f>
        <v>43805.25</v>
      </c>
      <c r="O232" s="6">
        <f>(M232/86400)+DATE(1970,1,1)</f>
        <v>43805.25</v>
      </c>
      <c r="P232" t="b">
        <v>0</v>
      </c>
      <c r="Q232" t="b">
        <v>0</v>
      </c>
      <c r="R232" t="s">
        <v>89</v>
      </c>
      <c r="S232" t="str">
        <f>_xlfn.TEXTBEFORE(R232,"/",1)</f>
        <v>games</v>
      </c>
      <c r="T232" t="str">
        <f>_xlfn.TEXTAFTER(R232,"/",1)</f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 s="18">
        <v>5523</v>
      </c>
      <c r="F233">
        <f>ROUND((E233/I233), 2)</f>
        <v>82.43</v>
      </c>
      <c r="G233">
        <f>ROUND(((E233/D233)*100),0)</f>
        <v>77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6">
        <f>(L233/86400)+DATE(1970,1,1)</f>
        <v>41415.208333333336</v>
      </c>
      <c r="O233" s="6">
        <f>(M233/86400)+DATE(1970,1,1)</f>
        <v>41473.208333333336</v>
      </c>
      <c r="P233" t="b">
        <v>0</v>
      </c>
      <c r="Q233" t="b">
        <v>0</v>
      </c>
      <c r="R233" t="s">
        <v>33</v>
      </c>
      <c r="S233" t="str">
        <f>_xlfn.TEXTBEFORE(R233,"/",1)</f>
        <v>theater</v>
      </c>
      <c r="T233" t="str">
        <f>_xlfn.TEXTAFTER(R233,"/",1)</f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 s="18">
        <v>5823</v>
      </c>
      <c r="F234">
        <f>ROUND((E234/I234), 2)</f>
        <v>63.29</v>
      </c>
      <c r="G234">
        <f>ROUND(((E234/D234)*100),0)</f>
        <v>171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6">
        <f>(L234/86400)+DATE(1970,1,1)</f>
        <v>42576.208333333328</v>
      </c>
      <c r="O234" s="6">
        <f>(M234/86400)+DATE(1970,1,1)</f>
        <v>42577.208333333328</v>
      </c>
      <c r="P234" t="b">
        <v>0</v>
      </c>
      <c r="Q234" t="b">
        <v>0</v>
      </c>
      <c r="R234" t="s">
        <v>33</v>
      </c>
      <c r="S234" t="str">
        <f>_xlfn.TEXTBEFORE(R234,"/",1)</f>
        <v>theater</v>
      </c>
      <c r="T234" t="str">
        <f>_xlfn.TEXTAFTER(R234,"/",1)</f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 s="18">
        <v>6000</v>
      </c>
      <c r="F235">
        <f>ROUND((E235/I235), 2)</f>
        <v>96.77</v>
      </c>
      <c r="G235">
        <f>ROUND(((E235/D235)*100),0)</f>
        <v>158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6">
        <f>(L235/86400)+DATE(1970,1,1)</f>
        <v>40706.208333333336</v>
      </c>
      <c r="O235" s="6">
        <f>(M235/86400)+DATE(1970,1,1)</f>
        <v>40722.208333333336</v>
      </c>
      <c r="P235" t="b">
        <v>0</v>
      </c>
      <c r="Q235" t="b">
        <v>0</v>
      </c>
      <c r="R235" t="s">
        <v>71</v>
      </c>
      <c r="S235" t="str">
        <f>_xlfn.TEXTBEFORE(R235,"/",1)</f>
        <v>film &amp; video</v>
      </c>
      <c r="T235" t="str">
        <f>_xlfn.TEXTAFTER(R235,"/",1)</f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 s="18">
        <v>8181</v>
      </c>
      <c r="F236">
        <f>ROUND((E236/I236), 2)</f>
        <v>54.91</v>
      </c>
      <c r="G236">
        <f>ROUND(((E236/D236)*100),0)</f>
        <v>109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6">
        <f>(L236/86400)+DATE(1970,1,1)</f>
        <v>42969.208333333328</v>
      </c>
      <c r="O236" s="6">
        <f>(M236/86400)+DATE(1970,1,1)</f>
        <v>42976.208333333328</v>
      </c>
      <c r="P236" t="b">
        <v>0</v>
      </c>
      <c r="Q236" t="b">
        <v>1</v>
      </c>
      <c r="R236" t="s">
        <v>89</v>
      </c>
      <c r="S236" t="str">
        <f>_xlfn.TEXTBEFORE(R236,"/",1)</f>
        <v>games</v>
      </c>
      <c r="T236" t="str">
        <f>_xlfn.TEXTAFTER(R236,"/",1)</f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 s="18">
        <v>3589</v>
      </c>
      <c r="F237">
        <f>ROUND((E237/I237), 2)</f>
        <v>39.01</v>
      </c>
      <c r="G237">
        <f>ROUND(((E237/D237)*100),0)</f>
        <v>42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6">
        <f>(L237/86400)+DATE(1970,1,1)</f>
        <v>42779.25</v>
      </c>
      <c r="O237" s="6">
        <f>(M237/86400)+DATE(1970,1,1)</f>
        <v>42784.25</v>
      </c>
      <c r="P237" t="b">
        <v>0</v>
      </c>
      <c r="Q237" t="b">
        <v>0</v>
      </c>
      <c r="R237" t="s">
        <v>71</v>
      </c>
      <c r="S237" t="str">
        <f>_xlfn.TEXTBEFORE(R237,"/",1)</f>
        <v>film &amp; video</v>
      </c>
      <c r="T237" t="str">
        <f>_xlfn.TEXTAFTER(R237,"/",1)</f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 s="18">
        <v>4323</v>
      </c>
      <c r="F238">
        <f>ROUND((E238/I238), 2)</f>
        <v>75.84</v>
      </c>
      <c r="G238">
        <f>ROUND(((E238/D238)*100),0)</f>
        <v>11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6">
        <f>(L238/86400)+DATE(1970,1,1)</f>
        <v>43641.208333333328</v>
      </c>
      <c r="O238" s="6">
        <f>(M238/86400)+DATE(1970,1,1)</f>
        <v>43648.208333333328</v>
      </c>
      <c r="P238" t="b">
        <v>0</v>
      </c>
      <c r="Q238" t="b">
        <v>1</v>
      </c>
      <c r="R238" t="s">
        <v>23</v>
      </c>
      <c r="S238" t="str">
        <f>_xlfn.TEXTBEFORE(R238,"/",1)</f>
        <v>music</v>
      </c>
      <c r="T238" t="str">
        <f>_xlfn.TEXTAFTER(R238,"/",1)</f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 s="18">
        <v>14822</v>
      </c>
      <c r="F239">
        <f>ROUND((E239/I239), 2)</f>
        <v>45.05</v>
      </c>
      <c r="G239">
        <f>ROUND(((E239/D239)*100),0)</f>
        <v>159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6">
        <f>(L239/86400)+DATE(1970,1,1)</f>
        <v>41754.208333333336</v>
      </c>
      <c r="O239" s="6">
        <f>(M239/86400)+DATE(1970,1,1)</f>
        <v>41756.208333333336</v>
      </c>
      <c r="P239" t="b">
        <v>0</v>
      </c>
      <c r="Q239" t="b">
        <v>0</v>
      </c>
      <c r="R239" t="s">
        <v>71</v>
      </c>
      <c r="S239" t="str">
        <f>_xlfn.TEXTBEFORE(R239,"/",1)</f>
        <v>film &amp; video</v>
      </c>
      <c r="T239" t="str">
        <f>_xlfn.TEXTAFTER(R239,"/",1)</f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 s="18">
        <v>10138</v>
      </c>
      <c r="F240">
        <f>ROUND((E240/I240), 2)</f>
        <v>104.52</v>
      </c>
      <c r="G240">
        <f>ROUND(((E240/D240)*100),0)</f>
        <v>422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6">
        <f>(L240/86400)+DATE(1970,1,1)</f>
        <v>43083.25</v>
      </c>
      <c r="O240" s="6">
        <f>(M240/86400)+DATE(1970,1,1)</f>
        <v>43108.25</v>
      </c>
      <c r="P240" t="b">
        <v>0</v>
      </c>
      <c r="Q240" t="b">
        <v>1</v>
      </c>
      <c r="R240" t="s">
        <v>33</v>
      </c>
      <c r="S240" t="str">
        <f>_xlfn.TEXTBEFORE(R240,"/",1)</f>
        <v>theater</v>
      </c>
      <c r="T240" t="str">
        <f>_xlfn.TEXTAFTER(R240,"/",1)</f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 s="18">
        <v>3127</v>
      </c>
      <c r="F241">
        <f>ROUND((E241/I241), 2)</f>
        <v>76.27</v>
      </c>
      <c r="G241">
        <f>ROUND(((E241/D241)*100),0)</f>
        <v>98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6">
        <f>(L241/86400)+DATE(1970,1,1)</f>
        <v>42245.208333333328</v>
      </c>
      <c r="O241" s="6">
        <f>(M241/86400)+DATE(1970,1,1)</f>
        <v>42249.208333333328</v>
      </c>
      <c r="P241" t="b">
        <v>0</v>
      </c>
      <c r="Q241" t="b">
        <v>0</v>
      </c>
      <c r="R241" t="s">
        <v>65</v>
      </c>
      <c r="S241" t="str">
        <f>_xlfn.TEXTBEFORE(R241,"/",1)</f>
        <v>technology</v>
      </c>
      <c r="T241" t="str">
        <f>_xlfn.TEXTAFTER(R241,"/",1)</f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 s="18">
        <v>123124</v>
      </c>
      <c r="F242">
        <f>ROUND((E242/I242), 2)</f>
        <v>69.02</v>
      </c>
      <c r="G242">
        <f>ROUND(((E242/D242)*100),0)</f>
        <v>419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6">
        <f>(L242/86400)+DATE(1970,1,1)</f>
        <v>40396.208333333336</v>
      </c>
      <c r="O242" s="6">
        <f>(M242/86400)+DATE(1970,1,1)</f>
        <v>40397.208333333336</v>
      </c>
      <c r="P242" t="b">
        <v>0</v>
      </c>
      <c r="Q242" t="b">
        <v>0</v>
      </c>
      <c r="R242" t="s">
        <v>33</v>
      </c>
      <c r="S242" t="str">
        <f>_xlfn.TEXTBEFORE(R242,"/",1)</f>
        <v>theater</v>
      </c>
      <c r="T242" t="str">
        <f>_xlfn.TEXTAFTER(R242,"/",1)</f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 s="18">
        <v>171729</v>
      </c>
      <c r="F243">
        <f>ROUND((E243/I243), 2)</f>
        <v>101.98</v>
      </c>
      <c r="G243">
        <f>ROUND(((E243/D243)*100),0)</f>
        <v>102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6">
        <f>(L243/86400)+DATE(1970,1,1)</f>
        <v>41742.208333333336</v>
      </c>
      <c r="O243" s="6">
        <f>(M243/86400)+DATE(1970,1,1)</f>
        <v>41752.208333333336</v>
      </c>
      <c r="P243" t="b">
        <v>0</v>
      </c>
      <c r="Q243" t="b">
        <v>1</v>
      </c>
      <c r="R243" t="s">
        <v>68</v>
      </c>
      <c r="S243" t="str">
        <f>_xlfn.TEXTBEFORE(R243,"/",1)</f>
        <v>publishing</v>
      </c>
      <c r="T243" t="str">
        <f>_xlfn.TEXTAFTER(R243,"/",1)</f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 s="18">
        <v>10729</v>
      </c>
      <c r="F244">
        <f>ROUND((E244/I244), 2)</f>
        <v>42.92</v>
      </c>
      <c r="G244">
        <f>ROUND(((E244/D244)*100),0)</f>
        <v>128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6">
        <f>(L244/86400)+DATE(1970,1,1)</f>
        <v>42865.208333333328</v>
      </c>
      <c r="O244" s="6">
        <f>(M244/86400)+DATE(1970,1,1)</f>
        <v>42875.208333333328</v>
      </c>
      <c r="P244" t="b">
        <v>0</v>
      </c>
      <c r="Q244" t="b">
        <v>1</v>
      </c>
      <c r="R244" t="s">
        <v>23</v>
      </c>
      <c r="S244" t="str">
        <f>_xlfn.TEXTBEFORE(R244,"/",1)</f>
        <v>music</v>
      </c>
      <c r="T244" t="str">
        <f>_xlfn.TEXTAFTER(R244,"/",1)</f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 s="18">
        <v>10240</v>
      </c>
      <c r="F245">
        <f>ROUND((E245/I245), 2)</f>
        <v>43.03</v>
      </c>
      <c r="G245">
        <f>ROUND(((E245/D245)*100),0)</f>
        <v>445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6">
        <f>(L245/86400)+DATE(1970,1,1)</f>
        <v>43163.25</v>
      </c>
      <c r="O245" s="6">
        <f>(M245/86400)+DATE(1970,1,1)</f>
        <v>43166.25</v>
      </c>
      <c r="P245" t="b">
        <v>0</v>
      </c>
      <c r="Q245" t="b">
        <v>0</v>
      </c>
      <c r="R245" t="s">
        <v>33</v>
      </c>
      <c r="S245" t="str">
        <f>_xlfn.TEXTBEFORE(R245,"/",1)</f>
        <v>theater</v>
      </c>
      <c r="T245" t="str">
        <f>_xlfn.TEXTAFTER(R245,"/",1)</f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 s="18">
        <v>3988</v>
      </c>
      <c r="F246">
        <f>ROUND((E246/I246), 2)</f>
        <v>75.25</v>
      </c>
      <c r="G246">
        <f>ROUND(((E246/D246)*100),0)</f>
        <v>570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6">
        <f>(L246/86400)+DATE(1970,1,1)</f>
        <v>41834.208333333336</v>
      </c>
      <c r="O246" s="6">
        <f>(M246/86400)+DATE(1970,1,1)</f>
        <v>41886.208333333336</v>
      </c>
      <c r="P246" t="b">
        <v>0</v>
      </c>
      <c r="Q246" t="b">
        <v>0</v>
      </c>
      <c r="R246" t="s">
        <v>33</v>
      </c>
      <c r="S246" t="str">
        <f>_xlfn.TEXTBEFORE(R246,"/",1)</f>
        <v>theater</v>
      </c>
      <c r="T246" t="str">
        <f>_xlfn.TEXTAFTER(R246,"/",1)</f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 s="18">
        <v>14771</v>
      </c>
      <c r="F247">
        <f>ROUND((E247/I247), 2)</f>
        <v>69.02</v>
      </c>
      <c r="G247">
        <f>ROUND(((E247/D247)*100),0)</f>
        <v>509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6">
        <f>(L247/86400)+DATE(1970,1,1)</f>
        <v>41736.208333333336</v>
      </c>
      <c r="O247" s="6">
        <f>(M247/86400)+DATE(1970,1,1)</f>
        <v>41737.208333333336</v>
      </c>
      <c r="P247" t="b">
        <v>0</v>
      </c>
      <c r="Q247" t="b">
        <v>0</v>
      </c>
      <c r="R247" t="s">
        <v>33</v>
      </c>
      <c r="S247" t="str">
        <f>_xlfn.TEXTBEFORE(R247,"/",1)</f>
        <v>theater</v>
      </c>
      <c r="T247" t="str">
        <f>_xlfn.TEXTAFTER(R247,"/",1)</f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 s="18">
        <v>14649</v>
      </c>
      <c r="F248">
        <f>ROUND((E248/I248), 2)</f>
        <v>65.989999999999995</v>
      </c>
      <c r="G248">
        <f>ROUND(((E248/D248)*100),0)</f>
        <v>326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6">
        <f>(L248/86400)+DATE(1970,1,1)</f>
        <v>41491.208333333336</v>
      </c>
      <c r="O248" s="6">
        <f>(M248/86400)+DATE(1970,1,1)</f>
        <v>41495.208333333336</v>
      </c>
      <c r="P248" t="b">
        <v>0</v>
      </c>
      <c r="Q248" t="b">
        <v>0</v>
      </c>
      <c r="R248" t="s">
        <v>28</v>
      </c>
      <c r="S248" t="str">
        <f>_xlfn.TEXTBEFORE(R248,"/",1)</f>
        <v>technology</v>
      </c>
      <c r="T248" t="str">
        <f>_xlfn.TEXTAFTER(R248,"/",1)</f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 s="18">
        <v>184658</v>
      </c>
      <c r="F249">
        <f>ROUND((E249/I249), 2)</f>
        <v>98.01</v>
      </c>
      <c r="G249">
        <f>ROUND(((E249/D249)*100),0)</f>
        <v>933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6">
        <f>(L249/86400)+DATE(1970,1,1)</f>
        <v>42726.25</v>
      </c>
      <c r="O249" s="6">
        <f>(M249/86400)+DATE(1970,1,1)</f>
        <v>42741.25</v>
      </c>
      <c r="P249" t="b">
        <v>0</v>
      </c>
      <c r="Q249" t="b">
        <v>1</v>
      </c>
      <c r="R249" t="s">
        <v>119</v>
      </c>
      <c r="S249" t="str">
        <f>_xlfn.TEXTBEFORE(R249,"/",1)</f>
        <v>publishing</v>
      </c>
      <c r="T249" t="str">
        <f>_xlfn.TEXTAFTER(R249,"/",1)</f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 s="18">
        <v>13103</v>
      </c>
      <c r="F250">
        <f>ROUND((E250/I250), 2)</f>
        <v>60.11</v>
      </c>
      <c r="G250">
        <f>ROUND(((E250/D250)*100),0)</f>
        <v>211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6">
        <f>(L250/86400)+DATE(1970,1,1)</f>
        <v>42004.25</v>
      </c>
      <c r="O250" s="6">
        <f>(M250/86400)+DATE(1970,1,1)</f>
        <v>42009.25</v>
      </c>
      <c r="P250" t="b">
        <v>0</v>
      </c>
      <c r="Q250" t="b">
        <v>0</v>
      </c>
      <c r="R250" t="s">
        <v>292</v>
      </c>
      <c r="S250" t="str">
        <f>_xlfn.TEXTBEFORE(R250,"/",1)</f>
        <v>games</v>
      </c>
      <c r="T250" t="str">
        <f>_xlfn.TEXTAFTER(R250,"/",1)</f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 s="18">
        <v>168095</v>
      </c>
      <c r="F251">
        <f>ROUND((E251/I251), 2)</f>
        <v>26</v>
      </c>
      <c r="G251">
        <f>ROUND(((E251/D251)*100),0)</f>
        <v>273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6">
        <f>(L251/86400)+DATE(1970,1,1)</f>
        <v>42006.25</v>
      </c>
      <c r="O251" s="6">
        <f>(M251/86400)+DATE(1970,1,1)</f>
        <v>42013.25</v>
      </c>
      <c r="P251" t="b">
        <v>0</v>
      </c>
      <c r="Q251" t="b">
        <v>0</v>
      </c>
      <c r="R251" t="s">
        <v>206</v>
      </c>
      <c r="S251" t="str">
        <f>_xlfn.TEXTBEFORE(R251,"/",1)</f>
        <v>publishing</v>
      </c>
      <c r="T251" t="str">
        <f>_xlfn.TEXTAFTER(R251,"/",1)</f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 s="18">
        <v>3</v>
      </c>
      <c r="F252">
        <f>ROUND((E252/I252), 2)</f>
        <v>3</v>
      </c>
      <c r="G252">
        <f>ROUND(((E252/D252)*100),0)</f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6">
        <f>(L252/86400)+DATE(1970,1,1)</f>
        <v>40203.25</v>
      </c>
      <c r="O252" s="6">
        <f>(M252/86400)+DATE(1970,1,1)</f>
        <v>40238.25</v>
      </c>
      <c r="P252" t="b">
        <v>0</v>
      </c>
      <c r="Q252" t="b">
        <v>0</v>
      </c>
      <c r="R252" t="s">
        <v>23</v>
      </c>
      <c r="S252" t="str">
        <f>_xlfn.TEXTBEFORE(R252,"/",1)</f>
        <v>music</v>
      </c>
      <c r="T252" t="str">
        <f>_xlfn.TEXTAFTER(R252,"/",1)</f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 s="18">
        <v>3840</v>
      </c>
      <c r="F253">
        <f>ROUND((E253/I253), 2)</f>
        <v>38.020000000000003</v>
      </c>
      <c r="G253">
        <f>ROUND(((E253/D253)*100),0)</f>
        <v>54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6">
        <f>(L253/86400)+DATE(1970,1,1)</f>
        <v>41252.25</v>
      </c>
      <c r="O253" s="6">
        <f>(M253/86400)+DATE(1970,1,1)</f>
        <v>41254.25</v>
      </c>
      <c r="P253" t="b">
        <v>0</v>
      </c>
      <c r="Q253" t="b">
        <v>0</v>
      </c>
      <c r="R253" t="s">
        <v>33</v>
      </c>
      <c r="S253" t="str">
        <f>_xlfn.TEXTBEFORE(R253,"/",1)</f>
        <v>theater</v>
      </c>
      <c r="T253" t="str">
        <f>_xlfn.TEXTAFTER(R253,"/",1)</f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 s="18">
        <v>6263</v>
      </c>
      <c r="F254">
        <f>ROUND((E254/I254), 2)</f>
        <v>106.15</v>
      </c>
      <c r="G254">
        <f>ROUND(((E254/D254)*100),0)</f>
        <v>626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6">
        <f>(L254/86400)+DATE(1970,1,1)</f>
        <v>41572.208333333336</v>
      </c>
      <c r="O254" s="6">
        <f>(M254/86400)+DATE(1970,1,1)</f>
        <v>41577.208333333336</v>
      </c>
      <c r="P254" t="b">
        <v>0</v>
      </c>
      <c r="Q254" t="b">
        <v>0</v>
      </c>
      <c r="R254" t="s">
        <v>33</v>
      </c>
      <c r="S254" t="str">
        <f>_xlfn.TEXTBEFORE(R254,"/",1)</f>
        <v>theater</v>
      </c>
      <c r="T254" t="str">
        <f>_xlfn.TEXTAFTER(R254,"/",1)</f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 s="18">
        <v>108161</v>
      </c>
      <c r="F255">
        <f>ROUND((E255/I255), 2)</f>
        <v>81.02</v>
      </c>
      <c r="G255">
        <f>ROUND(((E255/D255)*100),0)</f>
        <v>89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6">
        <f>(L255/86400)+DATE(1970,1,1)</f>
        <v>40641.208333333336</v>
      </c>
      <c r="O255" s="6">
        <f>(M255/86400)+DATE(1970,1,1)</f>
        <v>40653.208333333336</v>
      </c>
      <c r="P255" t="b">
        <v>0</v>
      </c>
      <c r="Q255" t="b">
        <v>0</v>
      </c>
      <c r="R255" t="s">
        <v>53</v>
      </c>
      <c r="S255" t="str">
        <f>_xlfn.TEXTBEFORE(R255,"/",1)</f>
        <v>film &amp; video</v>
      </c>
      <c r="T255" t="str">
        <f>_xlfn.TEXTAFTER(R255,"/",1)</f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 s="18">
        <v>8505</v>
      </c>
      <c r="F256">
        <f>ROUND((E256/I256), 2)</f>
        <v>96.65</v>
      </c>
      <c r="G256">
        <f>ROUND(((E256/D256)*100),0)</f>
        <v>185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6">
        <f>(L256/86400)+DATE(1970,1,1)</f>
        <v>42787.25</v>
      </c>
      <c r="O256" s="6">
        <f>(M256/86400)+DATE(1970,1,1)</f>
        <v>42789.25</v>
      </c>
      <c r="P256" t="b">
        <v>0</v>
      </c>
      <c r="Q256" t="b">
        <v>0</v>
      </c>
      <c r="R256" t="s">
        <v>68</v>
      </c>
      <c r="S256" t="str">
        <f>_xlfn.TEXTBEFORE(R256,"/",1)</f>
        <v>publishing</v>
      </c>
      <c r="T256" t="str">
        <f>_xlfn.TEXTAFTER(R256,"/",1)</f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 s="18">
        <v>96735</v>
      </c>
      <c r="F257">
        <f>ROUND((E257/I257), 2)</f>
        <v>57</v>
      </c>
      <c r="G257">
        <f>ROUND(((E257/D257)*100),0)</f>
        <v>120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6">
        <f>(L257/86400)+DATE(1970,1,1)</f>
        <v>40590.25</v>
      </c>
      <c r="O257" s="6">
        <f>(M257/86400)+DATE(1970,1,1)</f>
        <v>40595.25</v>
      </c>
      <c r="P257" t="b">
        <v>0</v>
      </c>
      <c r="Q257" t="b">
        <v>1</v>
      </c>
      <c r="R257" t="s">
        <v>23</v>
      </c>
      <c r="S257" t="str">
        <f>_xlfn.TEXTBEFORE(R257,"/",1)</f>
        <v>music</v>
      </c>
      <c r="T257" t="str">
        <f>_xlfn.TEXTAFTER(R257,"/",1)</f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 s="18">
        <v>959</v>
      </c>
      <c r="F258">
        <f>ROUND((E258/I258), 2)</f>
        <v>63.93</v>
      </c>
      <c r="G258">
        <f>ROUND(((E258/D258)*100),0)</f>
        <v>23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6">
        <f>(L258/86400)+DATE(1970,1,1)</f>
        <v>42393.25</v>
      </c>
      <c r="O258" s="6">
        <f>(M258/86400)+DATE(1970,1,1)</f>
        <v>42430.25</v>
      </c>
      <c r="P258" t="b">
        <v>0</v>
      </c>
      <c r="Q258" t="b">
        <v>0</v>
      </c>
      <c r="R258" t="s">
        <v>23</v>
      </c>
      <c r="S258" t="str">
        <f>_xlfn.TEXTBEFORE(R258,"/",1)</f>
        <v>music</v>
      </c>
      <c r="T258" t="str">
        <f>_xlfn.TEXTAFTER(R258,"/",1)</f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 s="18">
        <v>8322</v>
      </c>
      <c r="F259">
        <f>ROUND((E259/I259), 2)</f>
        <v>90.46</v>
      </c>
      <c r="G259">
        <f>ROUND(((E259/D259)*100),0)</f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6">
        <f>(L259/86400)+DATE(1970,1,1)</f>
        <v>41338.25</v>
      </c>
      <c r="O259" s="6">
        <f>(M259/86400)+DATE(1970,1,1)</f>
        <v>41352.208333333336</v>
      </c>
      <c r="P259" t="b">
        <v>0</v>
      </c>
      <c r="Q259" t="b">
        <v>0</v>
      </c>
      <c r="R259" t="s">
        <v>33</v>
      </c>
      <c r="S259" t="str">
        <f>_xlfn.TEXTBEFORE(R259,"/",1)</f>
        <v>theater</v>
      </c>
      <c r="T259" t="str">
        <f>_xlfn.TEXTAFTER(R259,"/",1)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 s="18">
        <v>13424</v>
      </c>
      <c r="F260">
        <f>ROUND((E260/I260), 2)</f>
        <v>72.17</v>
      </c>
      <c r="G260">
        <f>ROUND(((E260/D260)*100),0)</f>
        <v>268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6">
        <f>(L260/86400)+DATE(1970,1,1)</f>
        <v>42712.25</v>
      </c>
      <c r="O260" s="6">
        <f>(M260/86400)+DATE(1970,1,1)</f>
        <v>42732.25</v>
      </c>
      <c r="P260" t="b">
        <v>0</v>
      </c>
      <c r="Q260" t="b">
        <v>1</v>
      </c>
      <c r="R260" t="s">
        <v>33</v>
      </c>
      <c r="S260" t="str">
        <f>_xlfn.TEXTBEFORE(R260,"/",1)</f>
        <v>theater</v>
      </c>
      <c r="T260" t="str">
        <f>_xlfn.TEXTAFTER(R260,"/",1)</f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 s="18">
        <v>10755</v>
      </c>
      <c r="F261">
        <f>ROUND((E261/I261), 2)</f>
        <v>77.930000000000007</v>
      </c>
      <c r="G261">
        <f>ROUND(((E261/D261)*100),0)</f>
        <v>598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6">
        <f>(L261/86400)+DATE(1970,1,1)</f>
        <v>41251.25</v>
      </c>
      <c r="O261" s="6">
        <f>(M261/86400)+DATE(1970,1,1)</f>
        <v>41270.25</v>
      </c>
      <c r="P261" t="b">
        <v>1</v>
      </c>
      <c r="Q261" t="b">
        <v>0</v>
      </c>
      <c r="R261" t="s">
        <v>122</v>
      </c>
      <c r="S261" t="str">
        <f>_xlfn.TEXTBEFORE(R261,"/",1)</f>
        <v>photography</v>
      </c>
      <c r="T261" t="str">
        <f>_xlfn.TEXTAFTER(R261,"/",1)</f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 s="18">
        <v>9935</v>
      </c>
      <c r="F262">
        <f>ROUND((E262/I262), 2)</f>
        <v>38.07</v>
      </c>
      <c r="G262">
        <f>ROUND(((E262/D262)*100),0)</f>
        <v>158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6">
        <f>(L262/86400)+DATE(1970,1,1)</f>
        <v>41180.208333333336</v>
      </c>
      <c r="O262" s="6">
        <f>(M262/86400)+DATE(1970,1,1)</f>
        <v>41192.208333333336</v>
      </c>
      <c r="P262" t="b">
        <v>0</v>
      </c>
      <c r="Q262" t="b">
        <v>0</v>
      </c>
      <c r="R262" t="s">
        <v>23</v>
      </c>
      <c r="S262" t="str">
        <f>_xlfn.TEXTBEFORE(R262,"/",1)</f>
        <v>music</v>
      </c>
      <c r="T262" t="str">
        <f>_xlfn.TEXTAFTER(R262,"/",1)</f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 s="18">
        <v>26303</v>
      </c>
      <c r="F263">
        <f>ROUND((E263/I263), 2)</f>
        <v>57.94</v>
      </c>
      <c r="G263">
        <f>ROUND(((E263/D263)*100),0)</f>
        <v>31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6">
        <f>(L263/86400)+DATE(1970,1,1)</f>
        <v>40415.208333333336</v>
      </c>
      <c r="O263" s="6">
        <f>(M263/86400)+DATE(1970,1,1)</f>
        <v>40419.208333333336</v>
      </c>
      <c r="P263" t="b">
        <v>0</v>
      </c>
      <c r="Q263" t="b">
        <v>1</v>
      </c>
      <c r="R263" t="s">
        <v>23</v>
      </c>
      <c r="S263" t="str">
        <f>_xlfn.TEXTBEFORE(R263,"/",1)</f>
        <v>music</v>
      </c>
      <c r="T263" t="str">
        <f>_xlfn.TEXTAFTER(R263,"/",1)</f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 s="18">
        <v>5328</v>
      </c>
      <c r="F264">
        <f>ROUND((E264/I264), 2)</f>
        <v>49.79</v>
      </c>
      <c r="G264">
        <f>ROUND(((E264/D264)*100),0)</f>
        <v>313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6">
        <f>(L264/86400)+DATE(1970,1,1)</f>
        <v>40638.208333333336</v>
      </c>
      <c r="O264" s="6">
        <f>(M264/86400)+DATE(1970,1,1)</f>
        <v>40664.208333333336</v>
      </c>
      <c r="P264" t="b">
        <v>0</v>
      </c>
      <c r="Q264" t="b">
        <v>1</v>
      </c>
      <c r="R264" t="s">
        <v>60</v>
      </c>
      <c r="S264" t="str">
        <f>_xlfn.TEXTBEFORE(R264,"/",1)</f>
        <v>music</v>
      </c>
      <c r="T264" t="str">
        <f>_xlfn.TEXTAFTER(R264,"/",1)</f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 s="18">
        <v>10756</v>
      </c>
      <c r="F265">
        <f>ROUND((E265/I265), 2)</f>
        <v>54.05</v>
      </c>
      <c r="G265">
        <f>ROUND(((E265/D265)*100),0)</f>
        <v>371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6">
        <f>(L265/86400)+DATE(1970,1,1)</f>
        <v>40187.25</v>
      </c>
      <c r="O265" s="6">
        <f>(M265/86400)+DATE(1970,1,1)</f>
        <v>40187.25</v>
      </c>
      <c r="P265" t="b">
        <v>0</v>
      </c>
      <c r="Q265" t="b">
        <v>0</v>
      </c>
      <c r="R265" t="s">
        <v>122</v>
      </c>
      <c r="S265" t="str">
        <f>_xlfn.TEXTBEFORE(R265,"/",1)</f>
        <v>photography</v>
      </c>
      <c r="T265" t="str">
        <f>_xlfn.TEXTAFTER(R265,"/",1)</f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 s="18">
        <v>165375</v>
      </c>
      <c r="F266">
        <f>ROUND((E266/I266), 2)</f>
        <v>30</v>
      </c>
      <c r="G266">
        <f>ROUND(((E266/D266)*100),0)</f>
        <v>363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6">
        <f>(L266/86400)+DATE(1970,1,1)</f>
        <v>41317.25</v>
      </c>
      <c r="O266" s="6">
        <f>(M266/86400)+DATE(1970,1,1)</f>
        <v>41333.25</v>
      </c>
      <c r="P266" t="b">
        <v>0</v>
      </c>
      <c r="Q266" t="b">
        <v>0</v>
      </c>
      <c r="R266" t="s">
        <v>33</v>
      </c>
      <c r="S266" t="str">
        <f>_xlfn.TEXTBEFORE(R266,"/",1)</f>
        <v>theater</v>
      </c>
      <c r="T266" t="str">
        <f>_xlfn.TEXTAFTER(R266,"/",1)</f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 s="18">
        <v>6031</v>
      </c>
      <c r="F267">
        <f>ROUND((E267/I267), 2)</f>
        <v>70.13</v>
      </c>
      <c r="G267">
        <f>ROUND(((E267/D267)*100),0)</f>
        <v>123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6">
        <f>(L267/86400)+DATE(1970,1,1)</f>
        <v>42372.25</v>
      </c>
      <c r="O267" s="6">
        <f>(M267/86400)+DATE(1970,1,1)</f>
        <v>42416.25</v>
      </c>
      <c r="P267" t="b">
        <v>0</v>
      </c>
      <c r="Q267" t="b">
        <v>0</v>
      </c>
      <c r="R267" t="s">
        <v>33</v>
      </c>
      <c r="S267" t="str">
        <f>_xlfn.TEXTBEFORE(R267,"/",1)</f>
        <v>theater</v>
      </c>
      <c r="T267" t="str">
        <f>_xlfn.TEXTAFTER(R267,"/",1)</f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 s="18">
        <v>85902</v>
      </c>
      <c r="F268">
        <f>ROUND((E268/I268), 2)</f>
        <v>27</v>
      </c>
      <c r="G268">
        <f>ROUND(((E268/D268)*100),0)</f>
        <v>77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6">
        <f>(L268/86400)+DATE(1970,1,1)</f>
        <v>41950.25</v>
      </c>
      <c r="O268" s="6">
        <f>(M268/86400)+DATE(1970,1,1)</f>
        <v>41983.25</v>
      </c>
      <c r="P268" t="b">
        <v>0</v>
      </c>
      <c r="Q268" t="b">
        <v>1</v>
      </c>
      <c r="R268" t="s">
        <v>159</v>
      </c>
      <c r="S268" t="str">
        <f>_xlfn.TEXTBEFORE(R268,"/",1)</f>
        <v>music</v>
      </c>
      <c r="T268" t="str">
        <f>_xlfn.TEXTAFTER(R268,"/",1)</f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 s="18">
        <v>143910</v>
      </c>
      <c r="F269">
        <f>ROUND((E269/I269), 2)</f>
        <v>51.99</v>
      </c>
      <c r="G269">
        <f>ROUND(((E269/D269)*100),0)</f>
        <v>234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6">
        <f>(L269/86400)+DATE(1970,1,1)</f>
        <v>41206.208333333336</v>
      </c>
      <c r="O269" s="6">
        <f>(M269/86400)+DATE(1970,1,1)</f>
        <v>41222.25</v>
      </c>
      <c r="P269" t="b">
        <v>0</v>
      </c>
      <c r="Q269" t="b">
        <v>0</v>
      </c>
      <c r="R269" t="s">
        <v>33</v>
      </c>
      <c r="S269" t="str">
        <f>_xlfn.TEXTBEFORE(R269,"/",1)</f>
        <v>theater</v>
      </c>
      <c r="T269" t="str">
        <f>_xlfn.TEXTAFTER(R269,"/",1)</f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 s="18">
        <v>2708</v>
      </c>
      <c r="F270">
        <f>ROUND((E270/I270), 2)</f>
        <v>56.42</v>
      </c>
      <c r="G270">
        <f>ROUND(((E270/D270)*100),0)</f>
        <v>181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6">
        <f>(L270/86400)+DATE(1970,1,1)</f>
        <v>41186.208333333336</v>
      </c>
      <c r="O270" s="6">
        <f>(M270/86400)+DATE(1970,1,1)</f>
        <v>41232.25</v>
      </c>
      <c r="P270" t="b">
        <v>0</v>
      </c>
      <c r="Q270" t="b">
        <v>0</v>
      </c>
      <c r="R270" t="s">
        <v>42</v>
      </c>
      <c r="S270" t="str">
        <f>_xlfn.TEXTBEFORE(R270,"/",1)</f>
        <v>film &amp; video</v>
      </c>
      <c r="T270" t="str">
        <f>_xlfn.TEXTAFTER(R270,"/",1)</f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 s="18">
        <v>8842</v>
      </c>
      <c r="F271">
        <f>ROUND((E271/I271), 2)</f>
        <v>101.63</v>
      </c>
      <c r="G271">
        <f>ROUND(((E271/D271)*100),0)</f>
        <v>253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6">
        <f>(L271/86400)+DATE(1970,1,1)</f>
        <v>43496.25</v>
      </c>
      <c r="O271" s="6">
        <f>(M271/86400)+DATE(1970,1,1)</f>
        <v>43517.25</v>
      </c>
      <c r="P271" t="b">
        <v>0</v>
      </c>
      <c r="Q271" t="b">
        <v>0</v>
      </c>
      <c r="R271" t="s">
        <v>269</v>
      </c>
      <c r="S271" t="str">
        <f>_xlfn.TEXTBEFORE(R271,"/",1)</f>
        <v>film &amp; video</v>
      </c>
      <c r="T271" t="str">
        <f>_xlfn.TEXTAFTER(R271,"/",1)</f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 s="18">
        <v>47260</v>
      </c>
      <c r="F272">
        <f>ROUND((E272/I272), 2)</f>
        <v>25.01</v>
      </c>
      <c r="G272">
        <f>ROUND(((E272/D272)*100),0)</f>
        <v>27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6">
        <f>(L272/86400)+DATE(1970,1,1)</f>
        <v>40514.25</v>
      </c>
      <c r="O272" s="6">
        <f>(M272/86400)+DATE(1970,1,1)</f>
        <v>40516.25</v>
      </c>
      <c r="P272" t="b">
        <v>0</v>
      </c>
      <c r="Q272" t="b">
        <v>0</v>
      </c>
      <c r="R272" t="s">
        <v>89</v>
      </c>
      <c r="S272" t="str">
        <f>_xlfn.TEXTBEFORE(R272,"/",1)</f>
        <v>games</v>
      </c>
      <c r="T272" t="str">
        <f>_xlfn.TEXTAFTER(R272,"/",1)</f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 s="18">
        <v>1953</v>
      </c>
      <c r="F273">
        <f>ROUND((E273/I273), 2)</f>
        <v>32.020000000000003</v>
      </c>
      <c r="G273">
        <f>ROUND(((E273/D273)*100),0)</f>
        <v>1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6">
        <f>(L273/86400)+DATE(1970,1,1)</f>
        <v>42345.25</v>
      </c>
      <c r="O273" s="6">
        <f>(M273/86400)+DATE(1970,1,1)</f>
        <v>42376.25</v>
      </c>
      <c r="P273" t="b">
        <v>0</v>
      </c>
      <c r="Q273" t="b">
        <v>0</v>
      </c>
      <c r="R273" t="s">
        <v>122</v>
      </c>
      <c r="S273" t="str">
        <f>_xlfn.TEXTBEFORE(R273,"/",1)</f>
        <v>photography</v>
      </c>
      <c r="T273" t="str">
        <f>_xlfn.TEXTAFTER(R273,"/",1)</f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 s="18">
        <v>155349</v>
      </c>
      <c r="F274">
        <f>ROUND((E274/I274), 2)</f>
        <v>82.02</v>
      </c>
      <c r="G274">
        <f>ROUND(((E274/D274)*100),0)</f>
        <v>304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6">
        <f>(L274/86400)+DATE(1970,1,1)</f>
        <v>43656.208333333328</v>
      </c>
      <c r="O274" s="6">
        <f>(M274/86400)+DATE(1970,1,1)</f>
        <v>43681.208333333328</v>
      </c>
      <c r="P274" t="b">
        <v>0</v>
      </c>
      <c r="Q274" t="b">
        <v>1</v>
      </c>
      <c r="R274" t="s">
        <v>33</v>
      </c>
      <c r="S274" t="str">
        <f>_xlfn.TEXTBEFORE(R274,"/",1)</f>
        <v>theater</v>
      </c>
      <c r="T274" t="str">
        <f>_xlfn.TEXTAFTER(R274,"/",1)</f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 s="18">
        <v>10704</v>
      </c>
      <c r="F275">
        <f>ROUND((E275/I275), 2)</f>
        <v>37.96</v>
      </c>
      <c r="G275">
        <f>ROUND(((E275/D275)*100),0)</f>
        <v>137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6">
        <f>(L275/86400)+DATE(1970,1,1)</f>
        <v>42995.208333333328</v>
      </c>
      <c r="O275" s="6">
        <f>(M275/86400)+DATE(1970,1,1)</f>
        <v>42998.208333333328</v>
      </c>
      <c r="P275" t="b">
        <v>0</v>
      </c>
      <c r="Q275" t="b">
        <v>0</v>
      </c>
      <c r="R275" t="s">
        <v>33</v>
      </c>
      <c r="S275" t="str">
        <f>_xlfn.TEXTBEFORE(R275,"/",1)</f>
        <v>theater</v>
      </c>
      <c r="T275" t="str">
        <f>_xlfn.TEXTAFTER(R275,"/",1)</f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 s="18">
        <v>773</v>
      </c>
      <c r="F276">
        <f>ROUND((E276/I276), 2)</f>
        <v>51.53</v>
      </c>
      <c r="G276">
        <f>ROUND(((E276/D276)*100),0)</f>
        <v>32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6">
        <f>(L276/86400)+DATE(1970,1,1)</f>
        <v>43045.25</v>
      </c>
      <c r="O276" s="6">
        <f>(M276/86400)+DATE(1970,1,1)</f>
        <v>43050.25</v>
      </c>
      <c r="P276" t="b">
        <v>0</v>
      </c>
      <c r="Q276" t="b">
        <v>0</v>
      </c>
      <c r="R276" t="s">
        <v>33</v>
      </c>
      <c r="S276" t="str">
        <f>_xlfn.TEXTBEFORE(R276,"/",1)</f>
        <v>theater</v>
      </c>
      <c r="T276" t="str">
        <f>_xlfn.TEXTAFTER(R276,"/",1)</f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 s="18">
        <v>9419</v>
      </c>
      <c r="F277">
        <f>ROUND((E277/I277), 2)</f>
        <v>81.2</v>
      </c>
      <c r="G277">
        <f>ROUND(((E277/D277)*100),0)</f>
        <v>242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6">
        <f>(L277/86400)+DATE(1970,1,1)</f>
        <v>43561.208333333328</v>
      </c>
      <c r="O277" s="6">
        <f>(M277/86400)+DATE(1970,1,1)</f>
        <v>43569.208333333328</v>
      </c>
      <c r="P277" t="b">
        <v>0</v>
      </c>
      <c r="Q277" t="b">
        <v>0</v>
      </c>
      <c r="R277" t="s">
        <v>206</v>
      </c>
      <c r="S277" t="str">
        <f>_xlfn.TEXTBEFORE(R277,"/",1)</f>
        <v>publishing</v>
      </c>
      <c r="T277" t="str">
        <f>_xlfn.TEXTAFTER(R277,"/",1)</f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 s="18">
        <v>5324</v>
      </c>
      <c r="F278">
        <f>ROUND((E278/I278), 2)</f>
        <v>40.03</v>
      </c>
      <c r="G278">
        <f>ROUND(((E278/D278)*100),0)</f>
        <v>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6">
        <f>(L278/86400)+DATE(1970,1,1)</f>
        <v>41018.208333333336</v>
      </c>
      <c r="O278" s="6">
        <f>(M278/86400)+DATE(1970,1,1)</f>
        <v>41023.208333333336</v>
      </c>
      <c r="P278" t="b">
        <v>0</v>
      </c>
      <c r="Q278" t="b">
        <v>1</v>
      </c>
      <c r="R278" t="s">
        <v>89</v>
      </c>
      <c r="S278" t="str">
        <f>_xlfn.TEXTBEFORE(R278,"/",1)</f>
        <v>games</v>
      </c>
      <c r="T278" t="str">
        <f>_xlfn.TEXTAFTER(R278,"/",1)</f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 s="18">
        <v>7465</v>
      </c>
      <c r="F279">
        <f>ROUND((E279/I279), 2)</f>
        <v>89.94</v>
      </c>
      <c r="G279">
        <f>ROUND(((E279/D279)*100),0)</f>
        <v>1066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6">
        <f>(L279/86400)+DATE(1970,1,1)</f>
        <v>40378.208333333336</v>
      </c>
      <c r="O279" s="6">
        <f>(M279/86400)+DATE(1970,1,1)</f>
        <v>40380.208333333336</v>
      </c>
      <c r="P279" t="b">
        <v>0</v>
      </c>
      <c r="Q279" t="b">
        <v>0</v>
      </c>
      <c r="R279" t="s">
        <v>33</v>
      </c>
      <c r="S279" t="str">
        <f>_xlfn.TEXTBEFORE(R279,"/",1)</f>
        <v>theater</v>
      </c>
      <c r="T279" t="str">
        <f>_xlfn.TEXTAFTER(R279,"/",1)</f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 s="18">
        <v>8799</v>
      </c>
      <c r="F280">
        <f>ROUND((E280/I280), 2)</f>
        <v>96.69</v>
      </c>
      <c r="G280">
        <f>ROUND(((E280/D280)*100),0)</f>
        <v>326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6">
        <f>(L280/86400)+DATE(1970,1,1)</f>
        <v>41239.25</v>
      </c>
      <c r="O280" s="6">
        <f>(M280/86400)+DATE(1970,1,1)</f>
        <v>41264.25</v>
      </c>
      <c r="P280" t="b">
        <v>0</v>
      </c>
      <c r="Q280" t="b">
        <v>0</v>
      </c>
      <c r="R280" t="s">
        <v>28</v>
      </c>
      <c r="S280" t="str">
        <f>_xlfn.TEXTBEFORE(R280,"/",1)</f>
        <v>technology</v>
      </c>
      <c r="T280" t="str">
        <f>_xlfn.TEXTAFTER(R280,"/",1)</f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 s="18">
        <v>13656</v>
      </c>
      <c r="F281">
        <f>ROUND((E281/I281), 2)</f>
        <v>25.01</v>
      </c>
      <c r="G281">
        <f>ROUND(((E281/D281)*100),0)</f>
        <v>171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6">
        <f>(L281/86400)+DATE(1970,1,1)</f>
        <v>43346.208333333328</v>
      </c>
      <c r="O281" s="6">
        <f>(M281/86400)+DATE(1970,1,1)</f>
        <v>43349.208333333328</v>
      </c>
      <c r="P281" t="b">
        <v>0</v>
      </c>
      <c r="Q281" t="b">
        <v>0</v>
      </c>
      <c r="R281" t="s">
        <v>33</v>
      </c>
      <c r="S281" t="str">
        <f>_xlfn.TEXTBEFORE(R281,"/",1)</f>
        <v>theater</v>
      </c>
      <c r="T281" t="str">
        <f>_xlfn.TEXTAFTER(R281,"/",1)</f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 s="18">
        <v>14536</v>
      </c>
      <c r="F282">
        <f>ROUND((E282/I282), 2)</f>
        <v>36.99</v>
      </c>
      <c r="G282">
        <f>ROUND(((E282/D282)*100),0)</f>
        <v>581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6">
        <f>(L282/86400)+DATE(1970,1,1)</f>
        <v>43060.25</v>
      </c>
      <c r="O282" s="6">
        <f>(M282/86400)+DATE(1970,1,1)</f>
        <v>43066.25</v>
      </c>
      <c r="P282" t="b">
        <v>0</v>
      </c>
      <c r="Q282" t="b">
        <v>0</v>
      </c>
      <c r="R282" t="s">
        <v>71</v>
      </c>
      <c r="S282" t="str">
        <f>_xlfn.TEXTBEFORE(R282,"/",1)</f>
        <v>film &amp; video</v>
      </c>
      <c r="T282" t="str">
        <f>_xlfn.TEXTAFTER(R282,"/",1)</f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 s="18">
        <v>150552</v>
      </c>
      <c r="F283">
        <f>ROUND((E283/I283), 2)</f>
        <v>73.010000000000005</v>
      </c>
      <c r="G283">
        <f>ROUND(((E283/D283)*100),0)</f>
        <v>92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6">
        <f>(L283/86400)+DATE(1970,1,1)</f>
        <v>40979.25</v>
      </c>
      <c r="O283" s="6">
        <f>(M283/86400)+DATE(1970,1,1)</f>
        <v>41000.208333333336</v>
      </c>
      <c r="P283" t="b">
        <v>0</v>
      </c>
      <c r="Q283" t="b">
        <v>1</v>
      </c>
      <c r="R283" t="s">
        <v>33</v>
      </c>
      <c r="S283" t="str">
        <f>_xlfn.TEXTBEFORE(R283,"/",1)</f>
        <v>theater</v>
      </c>
      <c r="T283" t="str">
        <f>_xlfn.TEXTAFTER(R283,"/",1)</f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 s="18">
        <v>9076</v>
      </c>
      <c r="F284">
        <f>ROUND((E284/I284), 2)</f>
        <v>68.239999999999995</v>
      </c>
      <c r="G284">
        <f>ROUND(((E284/D284)*100),0)</f>
        <v>108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6">
        <f>(L284/86400)+DATE(1970,1,1)</f>
        <v>42701.25</v>
      </c>
      <c r="O284" s="6">
        <f>(M284/86400)+DATE(1970,1,1)</f>
        <v>42707.25</v>
      </c>
      <c r="P284" t="b">
        <v>0</v>
      </c>
      <c r="Q284" t="b">
        <v>1</v>
      </c>
      <c r="R284" t="s">
        <v>269</v>
      </c>
      <c r="S284" t="str">
        <f>_xlfn.TEXTBEFORE(R284,"/",1)</f>
        <v>film &amp; video</v>
      </c>
      <c r="T284" t="str">
        <f>_xlfn.TEXTAFTER(R284,"/",1)</f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 s="18">
        <v>1517</v>
      </c>
      <c r="F285">
        <f>ROUND((E285/I285), 2)</f>
        <v>52.31</v>
      </c>
      <c r="G285">
        <f>ROUND(((E285/D285)*100),0)</f>
        <v>19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6">
        <f>(L285/86400)+DATE(1970,1,1)</f>
        <v>42520.208333333328</v>
      </c>
      <c r="O285" s="6">
        <f>(M285/86400)+DATE(1970,1,1)</f>
        <v>42525.208333333328</v>
      </c>
      <c r="P285" t="b">
        <v>0</v>
      </c>
      <c r="Q285" t="b">
        <v>0</v>
      </c>
      <c r="R285" t="s">
        <v>23</v>
      </c>
      <c r="S285" t="str">
        <f>_xlfn.TEXTBEFORE(R285,"/",1)</f>
        <v>music</v>
      </c>
      <c r="T285" t="str">
        <f>_xlfn.TEXTAFTER(R285,"/",1)</f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 s="18">
        <v>8153</v>
      </c>
      <c r="F286">
        <f>ROUND((E286/I286), 2)</f>
        <v>61.77</v>
      </c>
      <c r="G286">
        <f>ROUND(((E286/D286)*100),0)</f>
        <v>83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6">
        <f>(L286/86400)+DATE(1970,1,1)</f>
        <v>41030.208333333336</v>
      </c>
      <c r="O286" s="6">
        <f>(M286/86400)+DATE(1970,1,1)</f>
        <v>41035.208333333336</v>
      </c>
      <c r="P286" t="b">
        <v>0</v>
      </c>
      <c r="Q286" t="b">
        <v>0</v>
      </c>
      <c r="R286" t="s">
        <v>28</v>
      </c>
      <c r="S286" t="str">
        <f>_xlfn.TEXTBEFORE(R286,"/",1)</f>
        <v>technology</v>
      </c>
      <c r="T286" t="str">
        <f>_xlfn.TEXTAFTER(R286,"/",1)</f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 s="18">
        <v>6357</v>
      </c>
      <c r="F287">
        <f>ROUND((E287/I287), 2)</f>
        <v>25.03</v>
      </c>
      <c r="G287">
        <f>ROUND(((E287/D287)*100),0)</f>
        <v>706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6">
        <f>(L287/86400)+DATE(1970,1,1)</f>
        <v>42623.208333333328</v>
      </c>
      <c r="O287" s="6">
        <f>(M287/86400)+DATE(1970,1,1)</f>
        <v>42661.208333333328</v>
      </c>
      <c r="P287" t="b">
        <v>0</v>
      </c>
      <c r="Q287" t="b">
        <v>0</v>
      </c>
      <c r="R287" t="s">
        <v>33</v>
      </c>
      <c r="S287" t="str">
        <f>_xlfn.TEXTBEFORE(R287,"/",1)</f>
        <v>theater</v>
      </c>
      <c r="T287" t="str">
        <f>_xlfn.TEXTAFTER(R287,"/",1)</f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 s="18">
        <v>19557</v>
      </c>
      <c r="F288">
        <f>ROUND((E288/I288), 2)</f>
        <v>106.29</v>
      </c>
      <c r="G288">
        <f>ROUND(((E288/D288)*100),0)</f>
        <v>17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6">
        <f>(L288/86400)+DATE(1970,1,1)</f>
        <v>42697.25</v>
      </c>
      <c r="O288" s="6">
        <f>(M288/86400)+DATE(1970,1,1)</f>
        <v>42704.25</v>
      </c>
      <c r="P288" t="b">
        <v>0</v>
      </c>
      <c r="Q288" t="b">
        <v>0</v>
      </c>
      <c r="R288" t="s">
        <v>33</v>
      </c>
      <c r="S288" t="str">
        <f>_xlfn.TEXTBEFORE(R288,"/",1)</f>
        <v>theater</v>
      </c>
      <c r="T288" t="str">
        <f>_xlfn.TEXTAFTER(R288,"/",1)</f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 s="18">
        <v>13213</v>
      </c>
      <c r="F289">
        <f>ROUND((E289/I289), 2)</f>
        <v>75.069999999999993</v>
      </c>
      <c r="G289">
        <f>ROUND(((E289/D289)*100),0)</f>
        <v>210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6">
        <f>(L289/86400)+DATE(1970,1,1)</f>
        <v>42122.208333333328</v>
      </c>
      <c r="O289" s="6">
        <f>(M289/86400)+DATE(1970,1,1)</f>
        <v>42122.208333333328</v>
      </c>
      <c r="P289" t="b">
        <v>0</v>
      </c>
      <c r="Q289" t="b">
        <v>0</v>
      </c>
      <c r="R289" t="s">
        <v>50</v>
      </c>
      <c r="S289" t="str">
        <f>_xlfn.TEXTBEFORE(R289,"/",1)</f>
        <v>music</v>
      </c>
      <c r="T289" t="str">
        <f>_xlfn.TEXTAFTER(R289,"/",1)</f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 s="18">
        <v>5476</v>
      </c>
      <c r="F290">
        <f>ROUND((E290/I290), 2)</f>
        <v>39.97</v>
      </c>
      <c r="G290">
        <f>ROUND(((E290/D290)*100),0)</f>
        <v>98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6">
        <f>(L290/86400)+DATE(1970,1,1)</f>
        <v>40982.208333333336</v>
      </c>
      <c r="O290" s="6">
        <f>(M290/86400)+DATE(1970,1,1)</f>
        <v>40983.208333333336</v>
      </c>
      <c r="P290" t="b">
        <v>0</v>
      </c>
      <c r="Q290" t="b">
        <v>1</v>
      </c>
      <c r="R290" t="s">
        <v>148</v>
      </c>
      <c r="S290" t="str">
        <f>_xlfn.TEXTBEFORE(R290,"/",1)</f>
        <v>music</v>
      </c>
      <c r="T290" t="str">
        <f>_xlfn.TEXTAFTER(R290,"/",1)</f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 s="18">
        <v>13474</v>
      </c>
      <c r="F291">
        <f>ROUND((E291/I291), 2)</f>
        <v>39.979999999999997</v>
      </c>
      <c r="G291">
        <f>ROUND(((E291/D291)*100),0)</f>
        <v>1684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6">
        <f>(L291/86400)+DATE(1970,1,1)</f>
        <v>42219.208333333328</v>
      </c>
      <c r="O291" s="6">
        <f>(M291/86400)+DATE(1970,1,1)</f>
        <v>42222.208333333328</v>
      </c>
      <c r="P291" t="b">
        <v>0</v>
      </c>
      <c r="Q291" t="b">
        <v>0</v>
      </c>
      <c r="R291" t="s">
        <v>33</v>
      </c>
      <c r="S291" t="str">
        <f>_xlfn.TEXTBEFORE(R291,"/",1)</f>
        <v>theater</v>
      </c>
      <c r="T291" t="str">
        <f>_xlfn.TEXTAFTER(R291,"/",1)</f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 s="18">
        <v>91722</v>
      </c>
      <c r="F292">
        <f>ROUND((E292/I292), 2)</f>
        <v>101.02</v>
      </c>
      <c r="G292">
        <f>ROUND(((E292/D292)*100),0)</f>
        <v>54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6">
        <f>(L292/86400)+DATE(1970,1,1)</f>
        <v>41404.208333333336</v>
      </c>
      <c r="O292" s="6">
        <f>(M292/86400)+DATE(1970,1,1)</f>
        <v>41436.208333333336</v>
      </c>
      <c r="P292" t="b">
        <v>0</v>
      </c>
      <c r="Q292" t="b">
        <v>1</v>
      </c>
      <c r="R292" t="s">
        <v>42</v>
      </c>
      <c r="S292" t="str">
        <f>_xlfn.TEXTBEFORE(R292,"/",1)</f>
        <v>film &amp; video</v>
      </c>
      <c r="T292" t="str">
        <f>_xlfn.TEXTAFTER(R292,"/",1)</f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 s="18">
        <v>8219</v>
      </c>
      <c r="F293">
        <f>ROUND((E293/I293), 2)</f>
        <v>76.81</v>
      </c>
      <c r="G293">
        <f>ROUND(((E293/D293)*100),0)</f>
        <v>457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6">
        <f>(L293/86400)+DATE(1970,1,1)</f>
        <v>40831.208333333336</v>
      </c>
      <c r="O293" s="6">
        <f>(M293/86400)+DATE(1970,1,1)</f>
        <v>40835.208333333336</v>
      </c>
      <c r="P293" t="b">
        <v>1</v>
      </c>
      <c r="Q293" t="b">
        <v>0</v>
      </c>
      <c r="R293" t="s">
        <v>28</v>
      </c>
      <c r="S293" t="str">
        <f>_xlfn.TEXTBEFORE(R293,"/",1)</f>
        <v>technology</v>
      </c>
      <c r="T293" t="str">
        <f>_xlfn.TEXTAFTER(R293,"/",1)</f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 s="18">
        <v>717</v>
      </c>
      <c r="F294">
        <f>ROUND((E294/I294), 2)</f>
        <v>71.7</v>
      </c>
      <c r="G294">
        <f>ROUND(((E294/D294)*100),0)</f>
        <v>10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6">
        <f>(L294/86400)+DATE(1970,1,1)</f>
        <v>40984.208333333336</v>
      </c>
      <c r="O294" s="6">
        <f>(M294/86400)+DATE(1970,1,1)</f>
        <v>41002.208333333336</v>
      </c>
      <c r="P294" t="b">
        <v>0</v>
      </c>
      <c r="Q294" t="b">
        <v>0</v>
      </c>
      <c r="R294" t="s">
        <v>17</v>
      </c>
      <c r="S294" t="str">
        <f>_xlfn.TEXTBEFORE(R294,"/",1)</f>
        <v>food</v>
      </c>
      <c r="T294" t="str">
        <f>_xlfn.TEXTAFTER(R294,"/",1)</f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 s="18">
        <v>1065</v>
      </c>
      <c r="F295">
        <f>ROUND((E295/I295), 2)</f>
        <v>33.28</v>
      </c>
      <c r="G295">
        <f>ROUND(((E295/D295)*100),0)</f>
        <v>16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6">
        <f>(L295/86400)+DATE(1970,1,1)</f>
        <v>40456.208333333336</v>
      </c>
      <c r="O295" s="6">
        <f>(M295/86400)+DATE(1970,1,1)</f>
        <v>40465.208333333336</v>
      </c>
      <c r="P295" t="b">
        <v>0</v>
      </c>
      <c r="Q295" t="b">
        <v>0</v>
      </c>
      <c r="R295" t="s">
        <v>33</v>
      </c>
      <c r="S295" t="str">
        <f>_xlfn.TEXTBEFORE(R295,"/",1)</f>
        <v>theater</v>
      </c>
      <c r="T295" t="str">
        <f>_xlfn.TEXTAFTER(R295,"/",1)</f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 s="18">
        <v>8038</v>
      </c>
      <c r="F296">
        <f>ROUND((E296/I296), 2)</f>
        <v>43.92</v>
      </c>
      <c r="G296">
        <f>ROUND(((E296/D296)*100),0)</f>
        <v>1340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6">
        <f>(L296/86400)+DATE(1970,1,1)</f>
        <v>43399.208333333328</v>
      </c>
      <c r="O296" s="6">
        <f>(M296/86400)+DATE(1970,1,1)</f>
        <v>43411.25</v>
      </c>
      <c r="P296" t="b">
        <v>0</v>
      </c>
      <c r="Q296" t="b">
        <v>0</v>
      </c>
      <c r="R296" t="s">
        <v>33</v>
      </c>
      <c r="S296" t="str">
        <f>_xlfn.TEXTBEFORE(R296,"/",1)</f>
        <v>theater</v>
      </c>
      <c r="T296" t="str">
        <f>_xlfn.TEXTAFTER(R296,"/",1)</f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 s="18">
        <v>68769</v>
      </c>
      <c r="F297">
        <f>ROUND((E297/I297), 2)</f>
        <v>36</v>
      </c>
      <c r="G297">
        <f>ROUND(((E297/D297)*100),0)</f>
        <v>36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6">
        <f>(L297/86400)+DATE(1970,1,1)</f>
        <v>41562.208333333336</v>
      </c>
      <c r="O297" s="6">
        <f>(M297/86400)+DATE(1970,1,1)</f>
        <v>41587.25</v>
      </c>
      <c r="P297" t="b">
        <v>0</v>
      </c>
      <c r="Q297" t="b">
        <v>0</v>
      </c>
      <c r="R297" t="s">
        <v>33</v>
      </c>
      <c r="S297" t="str">
        <f>_xlfn.TEXTBEFORE(R297,"/",1)</f>
        <v>theater</v>
      </c>
      <c r="T297" t="str">
        <f>_xlfn.TEXTAFTER(R297,"/",1)</f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 s="18">
        <v>3352</v>
      </c>
      <c r="F298">
        <f>ROUND((E298/I298), 2)</f>
        <v>88.21</v>
      </c>
      <c r="G298">
        <f>ROUND(((E298/D298)*100),0)</f>
        <v>55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6">
        <f>(L298/86400)+DATE(1970,1,1)</f>
        <v>43493.25</v>
      </c>
      <c r="O298" s="6">
        <f>(M298/86400)+DATE(1970,1,1)</f>
        <v>43515.25</v>
      </c>
      <c r="P298" t="b">
        <v>0</v>
      </c>
      <c r="Q298" t="b">
        <v>0</v>
      </c>
      <c r="R298" t="s">
        <v>33</v>
      </c>
      <c r="S298" t="str">
        <f>_xlfn.TEXTBEFORE(R298,"/",1)</f>
        <v>theater</v>
      </c>
      <c r="T298" t="str">
        <f>_xlfn.TEXTAFTER(R298,"/",1)</f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 s="18">
        <v>6785</v>
      </c>
      <c r="F299">
        <f>ROUND((E299/I299), 2)</f>
        <v>65.239999999999995</v>
      </c>
      <c r="G299">
        <f>ROUND(((E299/D299)*100),0)</f>
        <v>94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6">
        <f>(L299/86400)+DATE(1970,1,1)</f>
        <v>41653.25</v>
      </c>
      <c r="O299" s="6">
        <f>(M299/86400)+DATE(1970,1,1)</f>
        <v>41662.25</v>
      </c>
      <c r="P299" t="b">
        <v>0</v>
      </c>
      <c r="Q299" t="b">
        <v>1</v>
      </c>
      <c r="R299" t="s">
        <v>33</v>
      </c>
      <c r="S299" t="str">
        <f>_xlfn.TEXTBEFORE(R299,"/",1)</f>
        <v>theater</v>
      </c>
      <c r="T299" t="str">
        <f>_xlfn.TEXTAFTER(R299,"/",1)</f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 s="18">
        <v>5037</v>
      </c>
      <c r="F300">
        <f>ROUND((E300/I300), 2)</f>
        <v>69.959999999999994</v>
      </c>
      <c r="G300">
        <f>ROUND(((E300/D300)*100),0)</f>
        <v>144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6">
        <f>(L300/86400)+DATE(1970,1,1)</f>
        <v>42426.25</v>
      </c>
      <c r="O300" s="6">
        <f>(M300/86400)+DATE(1970,1,1)</f>
        <v>42444.208333333328</v>
      </c>
      <c r="P300" t="b">
        <v>0</v>
      </c>
      <c r="Q300" t="b">
        <v>1</v>
      </c>
      <c r="R300" t="s">
        <v>23</v>
      </c>
      <c r="S300" t="str">
        <f>_xlfn.TEXTBEFORE(R300,"/",1)</f>
        <v>music</v>
      </c>
      <c r="T300" t="str">
        <f>_xlfn.TEXTAFTER(R300,"/",1)</f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 s="18">
        <v>1954</v>
      </c>
      <c r="F301">
        <f>ROUND((E301/I301), 2)</f>
        <v>39.880000000000003</v>
      </c>
      <c r="G301">
        <f>ROUND(((E301/D301)*100),0)</f>
        <v>51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6">
        <f>(L301/86400)+DATE(1970,1,1)</f>
        <v>42432.25</v>
      </c>
      <c r="O301" s="6">
        <f>(M301/86400)+DATE(1970,1,1)</f>
        <v>42488.208333333328</v>
      </c>
      <c r="P301" t="b">
        <v>0</v>
      </c>
      <c r="Q301" t="b">
        <v>0</v>
      </c>
      <c r="R301" t="s">
        <v>17</v>
      </c>
      <c r="S301" t="str">
        <f>_xlfn.TEXTBEFORE(R301,"/",1)</f>
        <v>food</v>
      </c>
      <c r="T301" t="str">
        <f>_xlfn.TEXTAFTER(R301,"/",1)</f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 s="18">
        <v>5</v>
      </c>
      <c r="F302">
        <f>ROUND((E302/I302), 2)</f>
        <v>5</v>
      </c>
      <c r="G302">
        <f>ROUND(((E302/D302)*100),0)</f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6">
        <f>(L302/86400)+DATE(1970,1,1)</f>
        <v>42977.208333333328</v>
      </c>
      <c r="O302" s="6">
        <f>(M302/86400)+DATE(1970,1,1)</f>
        <v>42978.208333333328</v>
      </c>
      <c r="P302" t="b">
        <v>0</v>
      </c>
      <c r="Q302" t="b">
        <v>1</v>
      </c>
      <c r="R302" t="s">
        <v>68</v>
      </c>
      <c r="S302" t="str">
        <f>_xlfn.TEXTBEFORE(R302,"/",1)</f>
        <v>publishing</v>
      </c>
      <c r="T302" t="str">
        <f>_xlfn.TEXTAFTER(R302,"/",1)</f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 s="18">
        <v>12102</v>
      </c>
      <c r="F303">
        <f>ROUND((E303/I303), 2)</f>
        <v>41.02</v>
      </c>
      <c r="G303">
        <f>ROUND(((E303/D303)*100),0)</f>
        <v>1345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6">
        <f>(L303/86400)+DATE(1970,1,1)</f>
        <v>42061.25</v>
      </c>
      <c r="O303" s="6">
        <f>(M303/86400)+DATE(1970,1,1)</f>
        <v>42078.208333333328</v>
      </c>
      <c r="P303" t="b">
        <v>0</v>
      </c>
      <c r="Q303" t="b">
        <v>0</v>
      </c>
      <c r="R303" t="s">
        <v>42</v>
      </c>
      <c r="S303" t="str">
        <f>_xlfn.TEXTBEFORE(R303,"/",1)</f>
        <v>film &amp; video</v>
      </c>
      <c r="T303" t="str">
        <f>_xlfn.TEXTAFTER(R303,"/",1)</f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 s="18">
        <v>24234</v>
      </c>
      <c r="F304">
        <f>ROUND((E304/I304), 2)</f>
        <v>98.91</v>
      </c>
      <c r="G304">
        <f>ROUND(((E304/D304)*100),0)</f>
        <v>32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6">
        <f>(L304/86400)+DATE(1970,1,1)</f>
        <v>43345.208333333328</v>
      </c>
      <c r="O304" s="6">
        <f>(M304/86400)+DATE(1970,1,1)</f>
        <v>43359.208333333328</v>
      </c>
      <c r="P304" t="b">
        <v>0</v>
      </c>
      <c r="Q304" t="b">
        <v>0</v>
      </c>
      <c r="R304" t="s">
        <v>33</v>
      </c>
      <c r="S304" t="str">
        <f>_xlfn.TEXTBEFORE(R304,"/",1)</f>
        <v>theater</v>
      </c>
      <c r="T304" t="str">
        <f>_xlfn.TEXTAFTER(R304,"/",1)</f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 s="18">
        <v>2809</v>
      </c>
      <c r="F305">
        <f>ROUND((E305/I305), 2)</f>
        <v>87.78</v>
      </c>
      <c r="G305">
        <f>ROUND(((E305/D305)*100),0)</f>
        <v>83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6">
        <f>(L305/86400)+DATE(1970,1,1)</f>
        <v>42376.25</v>
      </c>
      <c r="O305" s="6">
        <f>(M305/86400)+DATE(1970,1,1)</f>
        <v>42381.25</v>
      </c>
      <c r="P305" t="b">
        <v>0</v>
      </c>
      <c r="Q305" t="b">
        <v>0</v>
      </c>
      <c r="R305" t="s">
        <v>60</v>
      </c>
      <c r="S305" t="str">
        <f>_xlfn.TEXTBEFORE(R305,"/",1)</f>
        <v>music</v>
      </c>
      <c r="T305" t="str">
        <f>_xlfn.TEXTAFTER(R305,"/",1)</f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 s="18">
        <v>11469</v>
      </c>
      <c r="F306">
        <f>ROUND((E306/I306), 2)</f>
        <v>80.77</v>
      </c>
      <c r="G306">
        <f>ROUND(((E306/D306)*100),0)</f>
        <v>546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6">
        <f>(L306/86400)+DATE(1970,1,1)</f>
        <v>42589.208333333328</v>
      </c>
      <c r="O306" s="6">
        <f>(M306/86400)+DATE(1970,1,1)</f>
        <v>42630.208333333328</v>
      </c>
      <c r="P306" t="b">
        <v>0</v>
      </c>
      <c r="Q306" t="b">
        <v>0</v>
      </c>
      <c r="R306" t="s">
        <v>42</v>
      </c>
      <c r="S306" t="str">
        <f>_xlfn.TEXTBEFORE(R306,"/",1)</f>
        <v>film &amp; video</v>
      </c>
      <c r="T306" t="str">
        <f>_xlfn.TEXTAFTER(R306,"/",1)</f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 s="18">
        <v>8014</v>
      </c>
      <c r="F307">
        <f>ROUND((E307/I307), 2)</f>
        <v>94.28</v>
      </c>
      <c r="G307">
        <f>ROUND(((E307/D307)*100),0)</f>
        <v>286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6">
        <f>(L307/86400)+DATE(1970,1,1)</f>
        <v>42448.208333333328</v>
      </c>
      <c r="O307" s="6">
        <f>(M307/86400)+DATE(1970,1,1)</f>
        <v>42489.208333333328</v>
      </c>
      <c r="P307" t="b">
        <v>0</v>
      </c>
      <c r="Q307" t="b">
        <v>0</v>
      </c>
      <c r="R307" t="s">
        <v>33</v>
      </c>
      <c r="S307" t="str">
        <f>_xlfn.TEXTBEFORE(R307,"/",1)</f>
        <v>theater</v>
      </c>
      <c r="T307" t="str">
        <f>_xlfn.TEXTAFTER(R307,"/",1)</f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 s="18">
        <v>514</v>
      </c>
      <c r="F308">
        <f>ROUND((E308/I308), 2)</f>
        <v>73.430000000000007</v>
      </c>
      <c r="G308">
        <f>ROUND(((E308/D308)*100),0)</f>
        <v>8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6">
        <f>(L308/86400)+DATE(1970,1,1)</f>
        <v>42930.208333333328</v>
      </c>
      <c r="O308" s="6">
        <f>(M308/86400)+DATE(1970,1,1)</f>
        <v>42933.208333333328</v>
      </c>
      <c r="P308" t="b">
        <v>0</v>
      </c>
      <c r="Q308" t="b">
        <v>1</v>
      </c>
      <c r="R308" t="s">
        <v>33</v>
      </c>
      <c r="S308" t="str">
        <f>_xlfn.TEXTBEFORE(R308,"/",1)</f>
        <v>theater</v>
      </c>
      <c r="T308" t="str">
        <f>_xlfn.TEXTAFTER(R308,"/",1)</f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 s="18">
        <v>43473</v>
      </c>
      <c r="F309">
        <f>ROUND((E309/I309), 2)</f>
        <v>65.97</v>
      </c>
      <c r="G309">
        <f>ROUND(((E309/D309)*100),0)</f>
        <v>132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6">
        <f>(L309/86400)+DATE(1970,1,1)</f>
        <v>41066.208333333336</v>
      </c>
      <c r="O309" s="6">
        <f>(M309/86400)+DATE(1970,1,1)</f>
        <v>41086.208333333336</v>
      </c>
      <c r="P309" t="b">
        <v>0</v>
      </c>
      <c r="Q309" t="b">
        <v>1</v>
      </c>
      <c r="R309" t="s">
        <v>119</v>
      </c>
      <c r="S309" t="str">
        <f>_xlfn.TEXTBEFORE(R309,"/",1)</f>
        <v>publishing</v>
      </c>
      <c r="T309" t="str">
        <f>_xlfn.TEXTAFTER(R309,"/",1)</f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 s="18">
        <v>87560</v>
      </c>
      <c r="F310">
        <f>ROUND((E310/I310), 2)</f>
        <v>109.04</v>
      </c>
      <c r="G310">
        <f>ROUND(((E310/D310)*100),0)</f>
        <v>74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6">
        <f>(L310/86400)+DATE(1970,1,1)</f>
        <v>40651.208333333336</v>
      </c>
      <c r="O310" s="6">
        <f>(M310/86400)+DATE(1970,1,1)</f>
        <v>40652.208333333336</v>
      </c>
      <c r="P310" t="b">
        <v>0</v>
      </c>
      <c r="Q310" t="b">
        <v>0</v>
      </c>
      <c r="R310" t="s">
        <v>33</v>
      </c>
      <c r="S310" t="str">
        <f>_xlfn.TEXTBEFORE(R310,"/",1)</f>
        <v>theater</v>
      </c>
      <c r="T310" t="str">
        <f>_xlfn.TEXTAFTER(R310,"/",1)</f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 s="18">
        <v>3087</v>
      </c>
      <c r="F311">
        <f>ROUND((E311/I311), 2)</f>
        <v>41.16</v>
      </c>
      <c r="G311">
        <f>ROUND(((E311/D311)*100),0)</f>
        <v>75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6">
        <f>(L311/86400)+DATE(1970,1,1)</f>
        <v>40807.208333333336</v>
      </c>
      <c r="O311" s="6">
        <f>(M311/86400)+DATE(1970,1,1)</f>
        <v>40827.208333333336</v>
      </c>
      <c r="P311" t="b">
        <v>0</v>
      </c>
      <c r="Q311" t="b">
        <v>1</v>
      </c>
      <c r="R311" t="s">
        <v>60</v>
      </c>
      <c r="S311" t="str">
        <f>_xlfn.TEXTBEFORE(R311,"/",1)</f>
        <v>music</v>
      </c>
      <c r="T311" t="str">
        <f>_xlfn.TEXTAFTER(R311,"/",1)</f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 s="18">
        <v>1586</v>
      </c>
      <c r="F312">
        <f>ROUND((E312/I312), 2)</f>
        <v>99.13</v>
      </c>
      <c r="G312">
        <f>ROUND(((E312/D312)*100),0)</f>
        <v>20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6">
        <f>(L312/86400)+DATE(1970,1,1)</f>
        <v>40277.208333333336</v>
      </c>
      <c r="O312" s="6">
        <f>(M312/86400)+DATE(1970,1,1)</f>
        <v>40293.208333333336</v>
      </c>
      <c r="P312" t="b">
        <v>0</v>
      </c>
      <c r="Q312" t="b">
        <v>0</v>
      </c>
      <c r="R312" t="s">
        <v>89</v>
      </c>
      <c r="S312" t="str">
        <f>_xlfn.TEXTBEFORE(R312,"/",1)</f>
        <v>games</v>
      </c>
      <c r="T312" t="str">
        <f>_xlfn.TEXTAFTER(R312,"/",1)</f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 s="18">
        <v>12812</v>
      </c>
      <c r="F313">
        <f>ROUND((E313/I313), 2)</f>
        <v>105.88</v>
      </c>
      <c r="G313">
        <f>ROUND(((E313/D313)*100),0)</f>
        <v>203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6">
        <f>(L313/86400)+DATE(1970,1,1)</f>
        <v>40590.25</v>
      </c>
      <c r="O313" s="6">
        <f>(M313/86400)+DATE(1970,1,1)</f>
        <v>40602.25</v>
      </c>
      <c r="P313" t="b">
        <v>0</v>
      </c>
      <c r="Q313" t="b">
        <v>0</v>
      </c>
      <c r="R313" t="s">
        <v>33</v>
      </c>
      <c r="S313" t="str">
        <f>_xlfn.TEXTBEFORE(R313,"/",1)</f>
        <v>theater</v>
      </c>
      <c r="T313" t="str">
        <f>_xlfn.TEXTAFTER(R313,"/",1)</f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 s="18">
        <v>183345</v>
      </c>
      <c r="F314">
        <f>ROUND((E314/I314), 2)</f>
        <v>49</v>
      </c>
      <c r="G314">
        <f>ROUND(((E314/D314)*100),0)</f>
        <v>310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6">
        <f>(L314/86400)+DATE(1970,1,1)</f>
        <v>41572.208333333336</v>
      </c>
      <c r="O314" s="6">
        <f>(M314/86400)+DATE(1970,1,1)</f>
        <v>41579.208333333336</v>
      </c>
      <c r="P314" t="b">
        <v>0</v>
      </c>
      <c r="Q314" t="b">
        <v>0</v>
      </c>
      <c r="R314" t="s">
        <v>33</v>
      </c>
      <c r="S314" t="str">
        <f>_xlfn.TEXTBEFORE(R314,"/",1)</f>
        <v>theater</v>
      </c>
      <c r="T314" t="str">
        <f>_xlfn.TEXTAFTER(R314,"/",1)</f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 s="18">
        <v>8697</v>
      </c>
      <c r="F315">
        <f>ROUND((E315/I315), 2)</f>
        <v>39</v>
      </c>
      <c r="G315">
        <f>ROUND(((E315/D315)*100),0)</f>
        <v>395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6">
        <f>(L315/86400)+DATE(1970,1,1)</f>
        <v>40966.25</v>
      </c>
      <c r="O315" s="6">
        <f>(M315/86400)+DATE(1970,1,1)</f>
        <v>40968.25</v>
      </c>
      <c r="P315" t="b">
        <v>0</v>
      </c>
      <c r="Q315" t="b">
        <v>0</v>
      </c>
      <c r="R315" t="s">
        <v>23</v>
      </c>
      <c r="S315" t="str">
        <f>_xlfn.TEXTBEFORE(R315,"/",1)</f>
        <v>music</v>
      </c>
      <c r="T315" t="str">
        <f>_xlfn.TEXTAFTER(R315,"/",1)</f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 s="18">
        <v>4126</v>
      </c>
      <c r="F316">
        <f>ROUND((E316/I316), 2)</f>
        <v>31.02</v>
      </c>
      <c r="G316">
        <f>ROUND(((E316/D316)*100),0)</f>
        <v>295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6">
        <f>(L316/86400)+DATE(1970,1,1)</f>
        <v>43536.208333333328</v>
      </c>
      <c r="O316" s="6">
        <f>(M316/86400)+DATE(1970,1,1)</f>
        <v>43541.208333333328</v>
      </c>
      <c r="P316" t="b">
        <v>0</v>
      </c>
      <c r="Q316" t="b">
        <v>1</v>
      </c>
      <c r="R316" t="s">
        <v>42</v>
      </c>
      <c r="S316" t="str">
        <f>_xlfn.TEXTBEFORE(R316,"/",1)</f>
        <v>film &amp; video</v>
      </c>
      <c r="T316" t="str">
        <f>_xlfn.TEXTAFTER(R316,"/",1)</f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 s="18">
        <v>3220</v>
      </c>
      <c r="F317">
        <f>ROUND((E317/I317), 2)</f>
        <v>103.87</v>
      </c>
      <c r="G317">
        <f>ROUND(((E317/D317)*100),0)</f>
        <v>34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6">
        <f>(L317/86400)+DATE(1970,1,1)</f>
        <v>41783.208333333336</v>
      </c>
      <c r="O317" s="6">
        <f>(M317/86400)+DATE(1970,1,1)</f>
        <v>41812.208333333336</v>
      </c>
      <c r="P317" t="b">
        <v>0</v>
      </c>
      <c r="Q317" t="b">
        <v>0</v>
      </c>
      <c r="R317" t="s">
        <v>33</v>
      </c>
      <c r="S317" t="str">
        <f>_xlfn.TEXTBEFORE(R317,"/",1)</f>
        <v>theater</v>
      </c>
      <c r="T317" t="str">
        <f>_xlfn.TEXTAFTER(R317,"/",1)</f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 s="18">
        <v>6401</v>
      </c>
      <c r="F318">
        <f>ROUND((E318/I318), 2)</f>
        <v>59.27</v>
      </c>
      <c r="G318">
        <f>ROUND(((E318/D318)*100),0)</f>
        <v>67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6">
        <f>(L318/86400)+DATE(1970,1,1)</f>
        <v>43788.25</v>
      </c>
      <c r="O318" s="6">
        <f>(M318/86400)+DATE(1970,1,1)</f>
        <v>43789.25</v>
      </c>
      <c r="P318" t="b">
        <v>0</v>
      </c>
      <c r="Q318" t="b">
        <v>1</v>
      </c>
      <c r="R318" t="s">
        <v>17</v>
      </c>
      <c r="S318" t="str">
        <f>_xlfn.TEXTBEFORE(R318,"/",1)</f>
        <v>food</v>
      </c>
      <c r="T318" t="str">
        <f>_xlfn.TEXTAFTER(R318,"/",1)</f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 s="18">
        <v>1269</v>
      </c>
      <c r="F319">
        <f>ROUND((E319/I319), 2)</f>
        <v>42.3</v>
      </c>
      <c r="G319">
        <f>ROUND(((E319/D319)*100),0)</f>
        <v>19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6">
        <f>(L319/86400)+DATE(1970,1,1)</f>
        <v>42869.208333333328</v>
      </c>
      <c r="O319" s="6">
        <f>(M319/86400)+DATE(1970,1,1)</f>
        <v>42882.208333333328</v>
      </c>
      <c r="P319" t="b">
        <v>0</v>
      </c>
      <c r="Q319" t="b">
        <v>0</v>
      </c>
      <c r="R319" t="s">
        <v>33</v>
      </c>
      <c r="S319" t="str">
        <f>_xlfn.TEXTBEFORE(R319,"/",1)</f>
        <v>theater</v>
      </c>
      <c r="T319" t="str">
        <f>_xlfn.TEXTAFTER(R319,"/",1)</f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 s="18">
        <v>903</v>
      </c>
      <c r="F320">
        <f>ROUND((E320/I320), 2)</f>
        <v>53.12</v>
      </c>
      <c r="G320">
        <f>ROUND(((E320/D320)*100),0)</f>
        <v>16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6">
        <f>(L320/86400)+DATE(1970,1,1)</f>
        <v>41684.25</v>
      </c>
      <c r="O320" s="6">
        <f>(M320/86400)+DATE(1970,1,1)</f>
        <v>41686.25</v>
      </c>
      <c r="P320" t="b">
        <v>0</v>
      </c>
      <c r="Q320" t="b">
        <v>0</v>
      </c>
      <c r="R320" t="s">
        <v>23</v>
      </c>
      <c r="S320" t="str">
        <f>_xlfn.TEXTBEFORE(R320,"/",1)</f>
        <v>music</v>
      </c>
      <c r="T320" t="str">
        <f>_xlfn.TEXTAFTER(R320,"/",1)</f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 s="18">
        <v>3251</v>
      </c>
      <c r="F321">
        <f>ROUND((E321/I321), 2)</f>
        <v>50.8</v>
      </c>
      <c r="G321">
        <f>ROUND(((E321/D321)*100),0)</f>
        <v>39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6">
        <f>(L321/86400)+DATE(1970,1,1)</f>
        <v>40402.208333333336</v>
      </c>
      <c r="O321" s="6">
        <f>(M321/86400)+DATE(1970,1,1)</f>
        <v>40426.208333333336</v>
      </c>
      <c r="P321" t="b">
        <v>0</v>
      </c>
      <c r="Q321" t="b">
        <v>0</v>
      </c>
      <c r="R321" t="s">
        <v>28</v>
      </c>
      <c r="S321" t="str">
        <f>_xlfn.TEXTBEFORE(R321,"/",1)</f>
        <v>technology</v>
      </c>
      <c r="T321" t="str">
        <f>_xlfn.TEXTAFTER(R321,"/",1)</f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 s="18">
        <v>8092</v>
      </c>
      <c r="F322">
        <f>ROUND((E322/I322), 2)</f>
        <v>101.15</v>
      </c>
      <c r="G322">
        <f>ROUND(((E322/D322)*100),0)</f>
        <v>10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6">
        <f>(L322/86400)+DATE(1970,1,1)</f>
        <v>40673.208333333336</v>
      </c>
      <c r="O322" s="6">
        <f>(M322/86400)+DATE(1970,1,1)</f>
        <v>40682.208333333336</v>
      </c>
      <c r="P322" t="b">
        <v>0</v>
      </c>
      <c r="Q322" t="b">
        <v>0</v>
      </c>
      <c r="R322" t="s">
        <v>119</v>
      </c>
      <c r="S322" t="str">
        <f>_xlfn.TEXTBEFORE(R322,"/",1)</f>
        <v>publishing</v>
      </c>
      <c r="T322" t="str">
        <f>_xlfn.TEXTAFTER(R322,"/",1)</f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 s="18">
        <v>160422</v>
      </c>
      <c r="F323">
        <f>ROUND((E323/I323), 2)</f>
        <v>65</v>
      </c>
      <c r="G323">
        <f>ROUND(((E323/D323)*100),0)</f>
        <v>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6">
        <f>(L323/86400)+DATE(1970,1,1)</f>
        <v>40634.208333333336</v>
      </c>
      <c r="O323" s="6">
        <f>(M323/86400)+DATE(1970,1,1)</f>
        <v>40642.208333333336</v>
      </c>
      <c r="P323" t="b">
        <v>0</v>
      </c>
      <c r="Q323" t="b">
        <v>0</v>
      </c>
      <c r="R323" t="s">
        <v>100</v>
      </c>
      <c r="S323" t="str">
        <f>_xlfn.TEXTBEFORE(R323,"/",1)</f>
        <v>film &amp; video</v>
      </c>
      <c r="T323" t="str">
        <f>_xlfn.TEXTAFTER(R323,"/",1)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 s="18">
        <v>196377</v>
      </c>
      <c r="F324">
        <f>ROUND((E324/I324), 2)</f>
        <v>38</v>
      </c>
      <c r="G324">
        <f>ROUND(((E324/D324)*100),0)</f>
        <v>167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6">
        <f>(L324/86400)+DATE(1970,1,1)</f>
        <v>40507.25</v>
      </c>
      <c r="O324" s="6">
        <f>(M324/86400)+DATE(1970,1,1)</f>
        <v>40520.25</v>
      </c>
      <c r="P324" t="b">
        <v>0</v>
      </c>
      <c r="Q324" t="b">
        <v>0</v>
      </c>
      <c r="R324" t="s">
        <v>33</v>
      </c>
      <c r="S324" t="str">
        <f>_xlfn.TEXTBEFORE(R324,"/",1)</f>
        <v>theater</v>
      </c>
      <c r="T324" t="str">
        <f>_xlfn.TEXTAFTER(R324,"/",1)</f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 s="18">
        <v>2148</v>
      </c>
      <c r="F325">
        <f>ROUND((E325/I325), 2)</f>
        <v>82.62</v>
      </c>
      <c r="G325">
        <f>ROUND(((E325/D325)*100),0)</f>
        <v>24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6">
        <f>(L325/86400)+DATE(1970,1,1)</f>
        <v>41725.208333333336</v>
      </c>
      <c r="O325" s="6">
        <f>(M325/86400)+DATE(1970,1,1)</f>
        <v>41727.208333333336</v>
      </c>
      <c r="P325" t="b">
        <v>0</v>
      </c>
      <c r="Q325" t="b">
        <v>0</v>
      </c>
      <c r="R325" t="s">
        <v>42</v>
      </c>
      <c r="S325" t="str">
        <f>_xlfn.TEXTBEFORE(R325,"/",1)</f>
        <v>film &amp; video</v>
      </c>
      <c r="T325" t="str">
        <f>_xlfn.TEXTAFTER(R325,"/",1)</f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 s="18">
        <v>11648</v>
      </c>
      <c r="F326">
        <f>ROUND((E326/I326), 2)</f>
        <v>37.94</v>
      </c>
      <c r="G326">
        <f>ROUND(((E326/D326)*100),0)</f>
        <v>164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6">
        <f>(L326/86400)+DATE(1970,1,1)</f>
        <v>42176.208333333328</v>
      </c>
      <c r="O326" s="6">
        <f>(M326/86400)+DATE(1970,1,1)</f>
        <v>42188.208333333328</v>
      </c>
      <c r="P326" t="b">
        <v>0</v>
      </c>
      <c r="Q326" t="b">
        <v>1</v>
      </c>
      <c r="R326" t="s">
        <v>33</v>
      </c>
      <c r="S326" t="str">
        <f>_xlfn.TEXTBEFORE(R326,"/",1)</f>
        <v>theater</v>
      </c>
      <c r="T326" t="str">
        <f>_xlfn.TEXTAFTER(R326,"/",1)</f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 s="18">
        <v>5897</v>
      </c>
      <c r="F327">
        <f>ROUND((E327/I327), 2)</f>
        <v>80.78</v>
      </c>
      <c r="G327">
        <f>ROUND(((E327/D327)*100),0)</f>
        <v>91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6">
        <f>(L327/86400)+DATE(1970,1,1)</f>
        <v>43267.208333333328</v>
      </c>
      <c r="O327" s="6">
        <f>(M327/86400)+DATE(1970,1,1)</f>
        <v>43290.208333333328</v>
      </c>
      <c r="P327" t="b">
        <v>0</v>
      </c>
      <c r="Q327" t="b">
        <v>1</v>
      </c>
      <c r="R327" t="s">
        <v>33</v>
      </c>
      <c r="S327" t="str">
        <f>_xlfn.TEXTBEFORE(R327,"/",1)</f>
        <v>theater</v>
      </c>
      <c r="T327" t="str">
        <f>_xlfn.TEXTAFTER(R327,"/",1)</f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 s="18">
        <v>3326</v>
      </c>
      <c r="F328">
        <f>ROUND((E328/I328), 2)</f>
        <v>25.98</v>
      </c>
      <c r="G328">
        <f>ROUND(((E328/D328)*100),0)</f>
        <v>46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6">
        <f>(L328/86400)+DATE(1970,1,1)</f>
        <v>42364.25</v>
      </c>
      <c r="O328" s="6">
        <f>(M328/86400)+DATE(1970,1,1)</f>
        <v>42370.25</v>
      </c>
      <c r="P328" t="b">
        <v>0</v>
      </c>
      <c r="Q328" t="b">
        <v>0</v>
      </c>
      <c r="R328" t="s">
        <v>71</v>
      </c>
      <c r="S328" t="str">
        <f>_xlfn.TEXTBEFORE(R328,"/",1)</f>
        <v>film &amp; video</v>
      </c>
      <c r="T328" t="str">
        <f>_xlfn.TEXTAFTER(R328,"/",1)</f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 s="18">
        <v>1002</v>
      </c>
      <c r="F329">
        <f>ROUND((E329/I329), 2)</f>
        <v>30.36</v>
      </c>
      <c r="G329">
        <f>ROUND(((E329/D329)*100),0)</f>
        <v>39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6">
        <f>(L329/86400)+DATE(1970,1,1)</f>
        <v>43705.208333333328</v>
      </c>
      <c r="O329" s="6">
        <f>(M329/86400)+DATE(1970,1,1)</f>
        <v>43709.208333333328</v>
      </c>
      <c r="P329" t="b">
        <v>0</v>
      </c>
      <c r="Q329" t="b">
        <v>1</v>
      </c>
      <c r="R329" t="s">
        <v>33</v>
      </c>
      <c r="S329" t="str">
        <f>_xlfn.TEXTBEFORE(R329,"/",1)</f>
        <v>theater</v>
      </c>
      <c r="T329" t="str">
        <f>_xlfn.TEXTAFTER(R329,"/",1)</f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 s="18">
        <v>131826</v>
      </c>
      <c r="F330">
        <f>ROUND((E330/I330), 2)</f>
        <v>54</v>
      </c>
      <c r="G330">
        <f>ROUND(((E330/D330)*100),0)</f>
        <v>134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6">
        <f>(L330/86400)+DATE(1970,1,1)</f>
        <v>43434.25</v>
      </c>
      <c r="O330" s="6">
        <f>(M330/86400)+DATE(1970,1,1)</f>
        <v>43445.25</v>
      </c>
      <c r="P330" t="b">
        <v>0</v>
      </c>
      <c r="Q330" t="b">
        <v>0</v>
      </c>
      <c r="R330" t="s">
        <v>23</v>
      </c>
      <c r="S330" t="str">
        <f>_xlfn.TEXTBEFORE(R330,"/",1)</f>
        <v>music</v>
      </c>
      <c r="T330" t="str">
        <f>_xlfn.TEXTAFTER(R330,"/",1)</f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 s="18">
        <v>21477</v>
      </c>
      <c r="F331">
        <f>ROUND((E331/I331), 2)</f>
        <v>101.79</v>
      </c>
      <c r="G331">
        <f>ROUND(((E331/D331)*100),0)</f>
        <v>23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6">
        <f>(L331/86400)+DATE(1970,1,1)</f>
        <v>42716.25</v>
      </c>
      <c r="O331" s="6">
        <f>(M331/86400)+DATE(1970,1,1)</f>
        <v>42727.25</v>
      </c>
      <c r="P331" t="b">
        <v>0</v>
      </c>
      <c r="Q331" t="b">
        <v>0</v>
      </c>
      <c r="R331" t="s">
        <v>89</v>
      </c>
      <c r="S331" t="str">
        <f>_xlfn.TEXTBEFORE(R331,"/",1)</f>
        <v>games</v>
      </c>
      <c r="T331" t="str">
        <f>_xlfn.TEXTAFTER(R331,"/",1)</f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 s="18">
        <v>62330</v>
      </c>
      <c r="F332">
        <f>ROUND((E332/I332), 2)</f>
        <v>45</v>
      </c>
      <c r="G332">
        <f>ROUND(((E332/D332)*100),0)</f>
        <v>185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6">
        <f>(L332/86400)+DATE(1970,1,1)</f>
        <v>43077.25</v>
      </c>
      <c r="O332" s="6">
        <f>(M332/86400)+DATE(1970,1,1)</f>
        <v>43078.25</v>
      </c>
      <c r="P332" t="b">
        <v>0</v>
      </c>
      <c r="Q332" t="b">
        <v>0</v>
      </c>
      <c r="R332" t="s">
        <v>42</v>
      </c>
      <c r="S332" t="str">
        <f>_xlfn.TEXTBEFORE(R332,"/",1)</f>
        <v>film &amp; video</v>
      </c>
      <c r="T332" t="str">
        <f>_xlfn.TEXTAFTER(R332,"/",1)</f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 s="18">
        <v>14643</v>
      </c>
      <c r="F333">
        <f>ROUND((E333/I333), 2)</f>
        <v>77.069999999999993</v>
      </c>
      <c r="G333">
        <f>ROUND(((E333/D333)*100),0)</f>
        <v>444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6">
        <f>(L333/86400)+DATE(1970,1,1)</f>
        <v>40896.25</v>
      </c>
      <c r="O333" s="6">
        <f>(M333/86400)+DATE(1970,1,1)</f>
        <v>40897.25</v>
      </c>
      <c r="P333" t="b">
        <v>0</v>
      </c>
      <c r="Q333" t="b">
        <v>0</v>
      </c>
      <c r="R333" t="s">
        <v>17</v>
      </c>
      <c r="S333" t="str">
        <f>_xlfn.TEXTBEFORE(R333,"/",1)</f>
        <v>food</v>
      </c>
      <c r="T333" t="str">
        <f>_xlfn.TEXTAFTER(R333,"/",1)</f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 s="18">
        <v>41396</v>
      </c>
      <c r="F334">
        <f>ROUND((E334/I334), 2)</f>
        <v>88.08</v>
      </c>
      <c r="G334">
        <f>ROUND(((E334/D334)*100),0)</f>
        <v>200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6">
        <f>(L334/86400)+DATE(1970,1,1)</f>
        <v>41361.208333333336</v>
      </c>
      <c r="O334" s="6">
        <f>(M334/86400)+DATE(1970,1,1)</f>
        <v>41362.208333333336</v>
      </c>
      <c r="P334" t="b">
        <v>0</v>
      </c>
      <c r="Q334" t="b">
        <v>0</v>
      </c>
      <c r="R334" t="s">
        <v>65</v>
      </c>
      <c r="S334" t="str">
        <f>_xlfn.TEXTBEFORE(R334,"/",1)</f>
        <v>technology</v>
      </c>
      <c r="T334" t="str">
        <f>_xlfn.TEXTAFTER(R334,"/",1)</f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 s="18">
        <v>11900</v>
      </c>
      <c r="F335">
        <f>ROUND((E335/I335), 2)</f>
        <v>47.04</v>
      </c>
      <c r="G335">
        <f>ROUND(((E335/D335)*100),0)</f>
        <v>124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6">
        <f>(L335/86400)+DATE(1970,1,1)</f>
        <v>43424.25</v>
      </c>
      <c r="O335" s="6">
        <f>(M335/86400)+DATE(1970,1,1)</f>
        <v>43452.25</v>
      </c>
      <c r="P335" t="b">
        <v>0</v>
      </c>
      <c r="Q335" t="b">
        <v>0</v>
      </c>
      <c r="R335" t="s">
        <v>33</v>
      </c>
      <c r="S335" t="str">
        <f>_xlfn.TEXTBEFORE(R335,"/",1)</f>
        <v>theater</v>
      </c>
      <c r="T335" t="str">
        <f>_xlfn.TEXTAFTER(R335,"/",1)</f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 s="18">
        <v>123538</v>
      </c>
      <c r="F336">
        <f>ROUND((E336/I336), 2)</f>
        <v>111</v>
      </c>
      <c r="G336">
        <f>ROUND(((E336/D336)*100),0)</f>
        <v>187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6">
        <f>(L336/86400)+DATE(1970,1,1)</f>
        <v>43110.25</v>
      </c>
      <c r="O336" s="6">
        <f>(M336/86400)+DATE(1970,1,1)</f>
        <v>43117.25</v>
      </c>
      <c r="P336" t="b">
        <v>0</v>
      </c>
      <c r="Q336" t="b">
        <v>0</v>
      </c>
      <c r="R336" t="s">
        <v>23</v>
      </c>
      <c r="S336" t="str">
        <f>_xlfn.TEXTBEFORE(R336,"/",1)</f>
        <v>music</v>
      </c>
      <c r="T336" t="str">
        <f>_xlfn.TEXTAFTER(R336,"/",1)</f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 s="18">
        <v>198628</v>
      </c>
      <c r="F337">
        <f>ROUND((E337/I337), 2)</f>
        <v>87</v>
      </c>
      <c r="G337">
        <f>ROUND(((E337/D337)*100),0)</f>
        <v>114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6">
        <f>(L337/86400)+DATE(1970,1,1)</f>
        <v>43784.25</v>
      </c>
      <c r="O337" s="6">
        <f>(M337/86400)+DATE(1970,1,1)</f>
        <v>43797.25</v>
      </c>
      <c r="P337" t="b">
        <v>0</v>
      </c>
      <c r="Q337" t="b">
        <v>0</v>
      </c>
      <c r="R337" t="s">
        <v>23</v>
      </c>
      <c r="S337" t="str">
        <f>_xlfn.TEXTBEFORE(R337,"/",1)</f>
        <v>music</v>
      </c>
      <c r="T337" t="str">
        <f>_xlfn.TEXTAFTER(R337,"/",1)</f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 s="18">
        <v>68602</v>
      </c>
      <c r="F338">
        <f>ROUND((E338/I338), 2)</f>
        <v>63.99</v>
      </c>
      <c r="G338">
        <f>ROUND(((E338/D338)*100),0)</f>
        <v>97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6">
        <f>(L338/86400)+DATE(1970,1,1)</f>
        <v>40527.25</v>
      </c>
      <c r="O338" s="6">
        <f>(M338/86400)+DATE(1970,1,1)</f>
        <v>40528.25</v>
      </c>
      <c r="P338" t="b">
        <v>0</v>
      </c>
      <c r="Q338" t="b">
        <v>1</v>
      </c>
      <c r="R338" t="s">
        <v>23</v>
      </c>
      <c r="S338" t="str">
        <f>_xlfn.TEXTBEFORE(R338,"/",1)</f>
        <v>music</v>
      </c>
      <c r="T338" t="str">
        <f>_xlfn.TEXTAFTER(R338,"/",1)</f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 s="18">
        <v>116064</v>
      </c>
      <c r="F339">
        <f>ROUND((E339/I339), 2)</f>
        <v>105.99</v>
      </c>
      <c r="G339">
        <f>ROUND(((E339/D339)*100),0)</f>
        <v>123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6">
        <f>(L339/86400)+DATE(1970,1,1)</f>
        <v>43780.25</v>
      </c>
      <c r="O339" s="6">
        <f>(M339/86400)+DATE(1970,1,1)</f>
        <v>43781.25</v>
      </c>
      <c r="P339" t="b">
        <v>0</v>
      </c>
      <c r="Q339" t="b">
        <v>0</v>
      </c>
      <c r="R339" t="s">
        <v>33</v>
      </c>
      <c r="S339" t="str">
        <f>_xlfn.TEXTBEFORE(R339,"/",1)</f>
        <v>theater</v>
      </c>
      <c r="T339" t="str">
        <f>_xlfn.TEXTAFTER(R339,"/",1)</f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 s="18">
        <v>125042</v>
      </c>
      <c r="F340">
        <f>ROUND((E340/I340), 2)</f>
        <v>73.989999999999995</v>
      </c>
      <c r="G340">
        <f>ROUND(((E340/D340)*100),0)</f>
        <v>179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6">
        <f>(L340/86400)+DATE(1970,1,1)</f>
        <v>40821.208333333336</v>
      </c>
      <c r="O340" s="6">
        <f>(M340/86400)+DATE(1970,1,1)</f>
        <v>40851.208333333336</v>
      </c>
      <c r="P340" t="b">
        <v>0</v>
      </c>
      <c r="Q340" t="b">
        <v>0</v>
      </c>
      <c r="R340" t="s">
        <v>33</v>
      </c>
      <c r="S340" t="str">
        <f>_xlfn.TEXTBEFORE(R340,"/",1)</f>
        <v>theater</v>
      </c>
      <c r="T340" t="str">
        <f>_xlfn.TEXTAFTER(R340,"/",1)</f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 s="18">
        <v>108974</v>
      </c>
      <c r="F341">
        <f>ROUND((E341/I341), 2)</f>
        <v>84.02</v>
      </c>
      <c r="G341">
        <f>ROUND(((E341/D341)*100),0)</f>
        <v>80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6">
        <f>(L341/86400)+DATE(1970,1,1)</f>
        <v>42949.208333333328</v>
      </c>
      <c r="O341" s="6">
        <f>(M341/86400)+DATE(1970,1,1)</f>
        <v>42963.208333333328</v>
      </c>
      <c r="P341" t="b">
        <v>0</v>
      </c>
      <c r="Q341" t="b">
        <v>0</v>
      </c>
      <c r="R341" t="s">
        <v>33</v>
      </c>
      <c r="S341" t="str">
        <f>_xlfn.TEXTBEFORE(R341,"/",1)</f>
        <v>theater</v>
      </c>
      <c r="T341" t="str">
        <f>_xlfn.TEXTAFTER(R341,"/",1)</f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 s="18">
        <v>34964</v>
      </c>
      <c r="F342">
        <f>ROUND((E342/I342), 2)</f>
        <v>88.97</v>
      </c>
      <c r="G342">
        <f>ROUND(((E342/D342)*100),0)</f>
        <v>94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6">
        <f>(L342/86400)+DATE(1970,1,1)</f>
        <v>40889.25</v>
      </c>
      <c r="O342" s="6">
        <f>(M342/86400)+DATE(1970,1,1)</f>
        <v>40890.25</v>
      </c>
      <c r="P342" t="b">
        <v>0</v>
      </c>
      <c r="Q342" t="b">
        <v>0</v>
      </c>
      <c r="R342" t="s">
        <v>122</v>
      </c>
      <c r="S342" t="str">
        <f>_xlfn.TEXTBEFORE(R342,"/",1)</f>
        <v>photography</v>
      </c>
      <c r="T342" t="str">
        <f>_xlfn.TEXTAFTER(R342,"/",1)</f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 s="18">
        <v>96777</v>
      </c>
      <c r="F343">
        <f>ROUND((E343/I343), 2)</f>
        <v>76.989999999999995</v>
      </c>
      <c r="G343">
        <f>ROUND(((E343/D343)*100),0)</f>
        <v>85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6">
        <f>(L343/86400)+DATE(1970,1,1)</f>
        <v>42244.208333333328</v>
      </c>
      <c r="O343" s="6">
        <f>(M343/86400)+DATE(1970,1,1)</f>
        <v>42251.208333333328</v>
      </c>
      <c r="P343" t="b">
        <v>0</v>
      </c>
      <c r="Q343" t="b">
        <v>0</v>
      </c>
      <c r="R343" t="s">
        <v>60</v>
      </c>
      <c r="S343" t="str">
        <f>_xlfn.TEXTBEFORE(R343,"/",1)</f>
        <v>music</v>
      </c>
      <c r="T343" t="str">
        <f>_xlfn.TEXTAFTER(R343,"/",1)</f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 s="18">
        <v>31864</v>
      </c>
      <c r="F344">
        <f>ROUND((E344/I344), 2)</f>
        <v>97.15</v>
      </c>
      <c r="G344">
        <f>ROUND(((E344/D344)*100),0)</f>
        <v>67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6">
        <f>(L344/86400)+DATE(1970,1,1)</f>
        <v>41475.208333333336</v>
      </c>
      <c r="O344" s="6">
        <f>(M344/86400)+DATE(1970,1,1)</f>
        <v>41487.208333333336</v>
      </c>
      <c r="P344" t="b">
        <v>0</v>
      </c>
      <c r="Q344" t="b">
        <v>0</v>
      </c>
      <c r="R344" t="s">
        <v>33</v>
      </c>
      <c r="S344" t="str">
        <f>_xlfn.TEXTBEFORE(R344,"/",1)</f>
        <v>theater</v>
      </c>
      <c r="T344" t="str">
        <f>_xlfn.TEXTAFTER(R344,"/",1)</f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 s="18">
        <v>4853</v>
      </c>
      <c r="F345">
        <f>ROUND((E345/I345), 2)</f>
        <v>33.01</v>
      </c>
      <c r="G345">
        <f>ROUND(((E345/D345)*100),0)</f>
        <v>54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6">
        <f>(L345/86400)+DATE(1970,1,1)</f>
        <v>41597.25</v>
      </c>
      <c r="O345" s="6">
        <f>(M345/86400)+DATE(1970,1,1)</f>
        <v>41650.25</v>
      </c>
      <c r="P345" t="b">
        <v>0</v>
      </c>
      <c r="Q345" t="b">
        <v>0</v>
      </c>
      <c r="R345" t="s">
        <v>33</v>
      </c>
      <c r="S345" t="str">
        <f>_xlfn.TEXTBEFORE(R345,"/",1)</f>
        <v>theater</v>
      </c>
      <c r="T345" t="str">
        <f>_xlfn.TEXTAFTER(R345,"/",1)</f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 s="18">
        <v>82959</v>
      </c>
      <c r="F346">
        <f>ROUND((E346/I346), 2)</f>
        <v>99.95</v>
      </c>
      <c r="G346">
        <f>ROUND(((E346/D346)*100),0)</f>
        <v>42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6">
        <f>(L346/86400)+DATE(1970,1,1)</f>
        <v>43122.25</v>
      </c>
      <c r="O346" s="6">
        <f>(M346/86400)+DATE(1970,1,1)</f>
        <v>43162.25</v>
      </c>
      <c r="P346" t="b">
        <v>0</v>
      </c>
      <c r="Q346" t="b">
        <v>0</v>
      </c>
      <c r="R346" t="s">
        <v>89</v>
      </c>
      <c r="S346" t="str">
        <f>_xlfn.TEXTBEFORE(R346,"/",1)</f>
        <v>games</v>
      </c>
      <c r="T346" t="str">
        <f>_xlfn.TEXTAFTER(R346,"/",1)</f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 s="18">
        <v>23159</v>
      </c>
      <c r="F347">
        <f>ROUND((E347/I347), 2)</f>
        <v>69.97</v>
      </c>
      <c r="G347">
        <f>ROUND(((E347/D347)*100),0)</f>
        <v>15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6">
        <f>(L347/86400)+DATE(1970,1,1)</f>
        <v>42194.208333333328</v>
      </c>
      <c r="O347" s="6">
        <f>(M347/86400)+DATE(1970,1,1)</f>
        <v>42195.208333333328</v>
      </c>
      <c r="P347" t="b">
        <v>0</v>
      </c>
      <c r="Q347" t="b">
        <v>0</v>
      </c>
      <c r="R347" t="s">
        <v>53</v>
      </c>
      <c r="S347" t="str">
        <f>_xlfn.TEXTBEFORE(R347,"/",1)</f>
        <v>film &amp; video</v>
      </c>
      <c r="T347" t="str">
        <f>_xlfn.TEXTAFTER(R347,"/",1)</f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 s="18">
        <v>2758</v>
      </c>
      <c r="F348">
        <f>ROUND((E348/I348), 2)</f>
        <v>110.32</v>
      </c>
      <c r="G348">
        <f>ROUND(((E348/D348)*100),0)</f>
        <v>34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6">
        <f>(L348/86400)+DATE(1970,1,1)</f>
        <v>42971.208333333328</v>
      </c>
      <c r="O348" s="6">
        <f>(M348/86400)+DATE(1970,1,1)</f>
        <v>43026.208333333328</v>
      </c>
      <c r="P348" t="b">
        <v>0</v>
      </c>
      <c r="Q348" t="b">
        <v>1</v>
      </c>
      <c r="R348" t="s">
        <v>60</v>
      </c>
      <c r="S348" t="str">
        <f>_xlfn.TEXTBEFORE(R348,"/",1)</f>
        <v>music</v>
      </c>
      <c r="T348" t="str">
        <f>_xlfn.TEXTAFTER(R348,"/",1)</f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 s="18">
        <v>12607</v>
      </c>
      <c r="F349">
        <f>ROUND((E349/I349), 2)</f>
        <v>66.010000000000005</v>
      </c>
      <c r="G349">
        <f>ROUND(((E349/D349)*100),0)</f>
        <v>1401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6">
        <f>(L349/86400)+DATE(1970,1,1)</f>
        <v>42046.25</v>
      </c>
      <c r="O349" s="6">
        <f>(M349/86400)+DATE(1970,1,1)</f>
        <v>42070.25</v>
      </c>
      <c r="P349" t="b">
        <v>0</v>
      </c>
      <c r="Q349" t="b">
        <v>0</v>
      </c>
      <c r="R349" t="s">
        <v>28</v>
      </c>
      <c r="S349" t="str">
        <f>_xlfn.TEXTBEFORE(R349,"/",1)</f>
        <v>technology</v>
      </c>
      <c r="T349" t="str">
        <f>_xlfn.TEXTAFTER(R349,"/",1)</f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 s="18">
        <v>142823</v>
      </c>
      <c r="F350">
        <f>ROUND((E350/I350), 2)</f>
        <v>41.01</v>
      </c>
      <c r="G350">
        <f>ROUND(((E350/D350)*100),0)</f>
        <v>72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6">
        <f>(L350/86400)+DATE(1970,1,1)</f>
        <v>42782.25</v>
      </c>
      <c r="O350" s="6">
        <f>(M350/86400)+DATE(1970,1,1)</f>
        <v>42795.25</v>
      </c>
      <c r="P350" t="b">
        <v>0</v>
      </c>
      <c r="Q350" t="b">
        <v>0</v>
      </c>
      <c r="R350" t="s">
        <v>17</v>
      </c>
      <c r="S350" t="str">
        <f>_xlfn.TEXTBEFORE(R350,"/",1)</f>
        <v>food</v>
      </c>
      <c r="T350" t="str">
        <f>_xlfn.TEXTAFTER(R350,"/",1)</f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 s="18">
        <v>95958</v>
      </c>
      <c r="F351">
        <f>ROUND((E351/I351), 2)</f>
        <v>103.96</v>
      </c>
      <c r="G351">
        <f>ROUND(((E351/D351)*100),0)</f>
        <v>53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6">
        <f>(L351/86400)+DATE(1970,1,1)</f>
        <v>42930.208333333328</v>
      </c>
      <c r="O351" s="6">
        <f>(M351/86400)+DATE(1970,1,1)</f>
        <v>42960.208333333328</v>
      </c>
      <c r="P351" t="b">
        <v>0</v>
      </c>
      <c r="Q351" t="b">
        <v>0</v>
      </c>
      <c r="R351" t="s">
        <v>33</v>
      </c>
      <c r="S351" t="str">
        <f>_xlfn.TEXTBEFORE(R351,"/",1)</f>
        <v>theater</v>
      </c>
      <c r="T351" t="str">
        <f>_xlfn.TEXTAFTER(R351,"/",1)</f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 s="18">
        <v>5</v>
      </c>
      <c r="F352">
        <f>ROUND((E352/I352), 2)</f>
        <v>5</v>
      </c>
      <c r="G352">
        <f>ROUND(((E352/D352)*100),0)</f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6">
        <f>(L352/86400)+DATE(1970,1,1)</f>
        <v>42144.208333333328</v>
      </c>
      <c r="O352" s="6">
        <f>(M352/86400)+DATE(1970,1,1)</f>
        <v>42162.208333333328</v>
      </c>
      <c r="P352" t="b">
        <v>0</v>
      </c>
      <c r="Q352" t="b">
        <v>1</v>
      </c>
      <c r="R352" t="s">
        <v>159</v>
      </c>
      <c r="S352" t="str">
        <f>_xlfn.TEXTBEFORE(R352,"/",1)</f>
        <v>music</v>
      </c>
      <c r="T352" t="str">
        <f>_xlfn.TEXTAFTER(R352,"/",1)</f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 s="18">
        <v>94631</v>
      </c>
      <c r="F353">
        <f>ROUND((E353/I353), 2)</f>
        <v>47.01</v>
      </c>
      <c r="G353">
        <f>ROUND(((E353/D353)*100),0)</f>
        <v>128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6">
        <f>(L353/86400)+DATE(1970,1,1)</f>
        <v>42240.208333333328</v>
      </c>
      <c r="O353" s="6">
        <f>(M353/86400)+DATE(1970,1,1)</f>
        <v>42254.208333333328</v>
      </c>
      <c r="P353" t="b">
        <v>0</v>
      </c>
      <c r="Q353" t="b">
        <v>0</v>
      </c>
      <c r="R353" t="s">
        <v>23</v>
      </c>
      <c r="S353" t="str">
        <f>_xlfn.TEXTBEFORE(R353,"/",1)</f>
        <v>music</v>
      </c>
      <c r="T353" t="str">
        <f>_xlfn.TEXTAFTER(R353,"/",1)</f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 s="18">
        <v>977</v>
      </c>
      <c r="F354">
        <f>ROUND((E354/I354), 2)</f>
        <v>29.61</v>
      </c>
      <c r="G354">
        <f>ROUND(((E354/D354)*100),0)</f>
        <v>35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6">
        <f>(L354/86400)+DATE(1970,1,1)</f>
        <v>42315.25</v>
      </c>
      <c r="O354" s="6">
        <f>(M354/86400)+DATE(1970,1,1)</f>
        <v>42323.25</v>
      </c>
      <c r="P354" t="b">
        <v>0</v>
      </c>
      <c r="Q354" t="b">
        <v>0</v>
      </c>
      <c r="R354" t="s">
        <v>33</v>
      </c>
      <c r="S354" t="str">
        <f>_xlfn.TEXTBEFORE(R354,"/",1)</f>
        <v>theater</v>
      </c>
      <c r="T354" t="str">
        <f>_xlfn.TEXTAFTER(R354,"/",1)</f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 s="18">
        <v>137961</v>
      </c>
      <c r="F355">
        <f>ROUND((E355/I355), 2)</f>
        <v>81.010000000000005</v>
      </c>
      <c r="G355">
        <f>ROUND(((E355/D355)*100),0)</f>
        <v>411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6">
        <f>(L355/86400)+DATE(1970,1,1)</f>
        <v>43651.208333333328</v>
      </c>
      <c r="O355" s="6">
        <f>(M355/86400)+DATE(1970,1,1)</f>
        <v>43652.208333333328</v>
      </c>
      <c r="P355" t="b">
        <v>0</v>
      </c>
      <c r="Q355" t="b">
        <v>0</v>
      </c>
      <c r="R355" t="s">
        <v>33</v>
      </c>
      <c r="S355" t="str">
        <f>_xlfn.TEXTBEFORE(R355,"/",1)</f>
        <v>theater</v>
      </c>
      <c r="T355" t="str">
        <f>_xlfn.TEXTAFTER(R355,"/",1)</f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 s="18">
        <v>7548</v>
      </c>
      <c r="F356">
        <f>ROUND((E356/I356), 2)</f>
        <v>94.35</v>
      </c>
      <c r="G356">
        <f>ROUND(((E356/D356)*100),0)</f>
        <v>124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6">
        <f>(L356/86400)+DATE(1970,1,1)</f>
        <v>41520.208333333336</v>
      </c>
      <c r="O356" s="6">
        <f>(M356/86400)+DATE(1970,1,1)</f>
        <v>41527.208333333336</v>
      </c>
      <c r="P356" t="b">
        <v>0</v>
      </c>
      <c r="Q356" t="b">
        <v>0</v>
      </c>
      <c r="R356" t="s">
        <v>42</v>
      </c>
      <c r="S356" t="str">
        <f>_xlfn.TEXTBEFORE(R356,"/",1)</f>
        <v>film &amp; video</v>
      </c>
      <c r="T356" t="str">
        <f>_xlfn.TEXTAFTER(R356,"/",1)</f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 s="18">
        <v>2241</v>
      </c>
      <c r="F357">
        <f>ROUND((E357/I357), 2)</f>
        <v>26.06</v>
      </c>
      <c r="G357">
        <f>ROUND(((E357/D357)*100),0)</f>
        <v>59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6">
        <f>(L357/86400)+DATE(1970,1,1)</f>
        <v>42757.25</v>
      </c>
      <c r="O357" s="6">
        <f>(M357/86400)+DATE(1970,1,1)</f>
        <v>42797.25</v>
      </c>
      <c r="P357" t="b">
        <v>0</v>
      </c>
      <c r="Q357" t="b">
        <v>0</v>
      </c>
      <c r="R357" t="s">
        <v>65</v>
      </c>
      <c r="S357" t="str">
        <f>_xlfn.TEXTBEFORE(R357,"/",1)</f>
        <v>technology</v>
      </c>
      <c r="T357" t="str">
        <f>_xlfn.TEXTAFTER(R357,"/",1)</f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 s="18">
        <v>3431</v>
      </c>
      <c r="F358">
        <f>ROUND((E358/I358), 2)</f>
        <v>85.78</v>
      </c>
      <c r="G358">
        <f>ROUND(((E358/D358)*100),0)</f>
        <v>37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6">
        <f>(L358/86400)+DATE(1970,1,1)</f>
        <v>40922.25</v>
      </c>
      <c r="O358" s="6">
        <f>(M358/86400)+DATE(1970,1,1)</f>
        <v>40931.25</v>
      </c>
      <c r="P358" t="b">
        <v>0</v>
      </c>
      <c r="Q358" t="b">
        <v>0</v>
      </c>
      <c r="R358" t="s">
        <v>33</v>
      </c>
      <c r="S358" t="str">
        <f>_xlfn.TEXTBEFORE(R358,"/",1)</f>
        <v>theater</v>
      </c>
      <c r="T358" t="str">
        <f>_xlfn.TEXTAFTER(R358,"/",1)</f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 s="18">
        <v>4253</v>
      </c>
      <c r="F359">
        <f>ROUND((E359/I359), 2)</f>
        <v>103.73</v>
      </c>
      <c r="G359">
        <f>ROUND(((E359/D359)*100),0)</f>
        <v>185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6">
        <f>(L359/86400)+DATE(1970,1,1)</f>
        <v>42250.208333333328</v>
      </c>
      <c r="O359" s="6">
        <f>(M359/86400)+DATE(1970,1,1)</f>
        <v>42275.208333333328</v>
      </c>
      <c r="P359" t="b">
        <v>0</v>
      </c>
      <c r="Q359" t="b">
        <v>0</v>
      </c>
      <c r="R359" t="s">
        <v>89</v>
      </c>
      <c r="S359" t="str">
        <f>_xlfn.TEXTBEFORE(R359,"/",1)</f>
        <v>games</v>
      </c>
      <c r="T359" t="str">
        <f>_xlfn.TEXTAFTER(R359,"/",1)</f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 s="18">
        <v>1146</v>
      </c>
      <c r="F360">
        <f>ROUND((E360/I360), 2)</f>
        <v>49.83</v>
      </c>
      <c r="G360">
        <f>ROUND(((E360/D360)*100),0)</f>
        <v>12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6">
        <f>(L360/86400)+DATE(1970,1,1)</f>
        <v>43322.208333333328</v>
      </c>
      <c r="O360" s="6">
        <f>(M360/86400)+DATE(1970,1,1)</f>
        <v>43325.208333333328</v>
      </c>
      <c r="P360" t="b">
        <v>1</v>
      </c>
      <c r="Q360" t="b">
        <v>0</v>
      </c>
      <c r="R360" t="s">
        <v>122</v>
      </c>
      <c r="S360" t="str">
        <f>_xlfn.TEXTBEFORE(R360,"/",1)</f>
        <v>photography</v>
      </c>
      <c r="T360" t="str">
        <f>_xlfn.TEXTAFTER(R360,"/",1)</f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 s="18">
        <v>11948</v>
      </c>
      <c r="F361">
        <f>ROUND((E361/I361), 2)</f>
        <v>63.89</v>
      </c>
      <c r="G361">
        <f>ROUND(((E361/D361)*100),0)</f>
        <v>299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6">
        <f>(L361/86400)+DATE(1970,1,1)</f>
        <v>40782.208333333336</v>
      </c>
      <c r="O361" s="6">
        <f>(M361/86400)+DATE(1970,1,1)</f>
        <v>40789.208333333336</v>
      </c>
      <c r="P361" t="b">
        <v>0</v>
      </c>
      <c r="Q361" t="b">
        <v>0</v>
      </c>
      <c r="R361" t="s">
        <v>71</v>
      </c>
      <c r="S361" t="str">
        <f>_xlfn.TEXTBEFORE(R361,"/",1)</f>
        <v>film &amp; video</v>
      </c>
      <c r="T361" t="str">
        <f>_xlfn.TEXTAFTER(R361,"/",1)</f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 s="18">
        <v>135132</v>
      </c>
      <c r="F362">
        <f>ROUND((E362/I362), 2)</f>
        <v>47</v>
      </c>
      <c r="G362">
        <f>ROUND(((E362/D362)*100),0)</f>
        <v>226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6">
        <f>(L362/86400)+DATE(1970,1,1)</f>
        <v>40544.25</v>
      </c>
      <c r="O362" s="6">
        <f>(M362/86400)+DATE(1970,1,1)</f>
        <v>40558.25</v>
      </c>
      <c r="P362" t="b">
        <v>0</v>
      </c>
      <c r="Q362" t="b">
        <v>1</v>
      </c>
      <c r="R362" t="s">
        <v>33</v>
      </c>
      <c r="S362" t="str">
        <f>_xlfn.TEXTBEFORE(R362,"/",1)</f>
        <v>theater</v>
      </c>
      <c r="T362" t="str">
        <f>_xlfn.TEXTAFTER(R362,"/",1)</f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 s="18">
        <v>9546</v>
      </c>
      <c r="F363">
        <f>ROUND((E363/I363), 2)</f>
        <v>108.48</v>
      </c>
      <c r="G363">
        <f>ROUND(((E363/D363)*100),0)</f>
        <v>174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6">
        <f>(L363/86400)+DATE(1970,1,1)</f>
        <v>43015.208333333328</v>
      </c>
      <c r="O363" s="6">
        <f>(M363/86400)+DATE(1970,1,1)</f>
        <v>43039.208333333328</v>
      </c>
      <c r="P363" t="b">
        <v>0</v>
      </c>
      <c r="Q363" t="b">
        <v>0</v>
      </c>
      <c r="R363" t="s">
        <v>33</v>
      </c>
      <c r="S363" t="str">
        <f>_xlfn.TEXTBEFORE(R363,"/",1)</f>
        <v>theater</v>
      </c>
      <c r="T363" t="str">
        <f>_xlfn.TEXTAFTER(R363,"/",1)</f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 s="18">
        <v>13755</v>
      </c>
      <c r="F364">
        <f>ROUND((E364/I364), 2)</f>
        <v>72.02</v>
      </c>
      <c r="G364">
        <f>ROUND(((E364/D364)*100),0)</f>
        <v>372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6">
        <f>(L364/86400)+DATE(1970,1,1)</f>
        <v>40570.25</v>
      </c>
      <c r="O364" s="6">
        <f>(M364/86400)+DATE(1970,1,1)</f>
        <v>40608.25</v>
      </c>
      <c r="P364" t="b">
        <v>0</v>
      </c>
      <c r="Q364" t="b">
        <v>0</v>
      </c>
      <c r="R364" t="s">
        <v>23</v>
      </c>
      <c r="S364" t="str">
        <f>_xlfn.TEXTBEFORE(R364,"/",1)</f>
        <v>music</v>
      </c>
      <c r="T364" t="str">
        <f>_xlfn.TEXTAFTER(R364,"/",1)</f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 s="18">
        <v>8330</v>
      </c>
      <c r="F365">
        <f>ROUND((E365/I365), 2)</f>
        <v>59.93</v>
      </c>
      <c r="G365">
        <f>ROUND(((E365/D365)*100),0)</f>
        <v>160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6">
        <f>(L365/86400)+DATE(1970,1,1)</f>
        <v>40904.25</v>
      </c>
      <c r="O365" s="6">
        <f>(M365/86400)+DATE(1970,1,1)</f>
        <v>40905.25</v>
      </c>
      <c r="P365" t="b">
        <v>0</v>
      </c>
      <c r="Q365" t="b">
        <v>0</v>
      </c>
      <c r="R365" t="s">
        <v>23</v>
      </c>
      <c r="S365" t="str">
        <f>_xlfn.TEXTBEFORE(R365,"/",1)</f>
        <v>music</v>
      </c>
      <c r="T365" t="str">
        <f>_xlfn.TEXTAFTER(R365,"/",1)</f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 s="18">
        <v>14547</v>
      </c>
      <c r="F366">
        <f>ROUND((E366/I366), 2)</f>
        <v>78.209999999999994</v>
      </c>
      <c r="G366">
        <f>ROUND(((E366/D366)*100),0)</f>
        <v>1616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6">
        <f>(L366/86400)+DATE(1970,1,1)</f>
        <v>43164.25</v>
      </c>
      <c r="O366" s="6">
        <f>(M366/86400)+DATE(1970,1,1)</f>
        <v>43194.208333333328</v>
      </c>
      <c r="P366" t="b">
        <v>0</v>
      </c>
      <c r="Q366" t="b">
        <v>0</v>
      </c>
      <c r="R366" t="s">
        <v>60</v>
      </c>
      <c r="S366" t="str">
        <f>_xlfn.TEXTBEFORE(R366,"/",1)</f>
        <v>music</v>
      </c>
      <c r="T366" t="str">
        <f>_xlfn.TEXTAFTER(R366,"/",1)</f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 s="18">
        <v>11735</v>
      </c>
      <c r="F367">
        <f>ROUND((E367/I367), 2)</f>
        <v>104.78</v>
      </c>
      <c r="G367">
        <f>ROUND(((E367/D367)*100),0)</f>
        <v>733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6">
        <f>(L367/86400)+DATE(1970,1,1)</f>
        <v>42733.25</v>
      </c>
      <c r="O367" s="6">
        <f>(M367/86400)+DATE(1970,1,1)</f>
        <v>42760.25</v>
      </c>
      <c r="P367" t="b">
        <v>0</v>
      </c>
      <c r="Q367" t="b">
        <v>0</v>
      </c>
      <c r="R367" t="s">
        <v>33</v>
      </c>
      <c r="S367" t="str">
        <f>_xlfn.TEXTBEFORE(R367,"/",1)</f>
        <v>theater</v>
      </c>
      <c r="T367" t="str">
        <f>_xlfn.TEXTAFTER(R367,"/",1)</f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 s="18">
        <v>10658</v>
      </c>
      <c r="F368">
        <f>ROUND((E368/I368), 2)</f>
        <v>105.52</v>
      </c>
      <c r="G368">
        <f>ROUND(((E368/D368)*100),0)</f>
        <v>592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6">
        <f>(L368/86400)+DATE(1970,1,1)</f>
        <v>40546.25</v>
      </c>
      <c r="O368" s="6">
        <f>(M368/86400)+DATE(1970,1,1)</f>
        <v>40547.25</v>
      </c>
      <c r="P368" t="b">
        <v>0</v>
      </c>
      <c r="Q368" t="b">
        <v>1</v>
      </c>
      <c r="R368" t="s">
        <v>33</v>
      </c>
      <c r="S368" t="str">
        <f>_xlfn.TEXTBEFORE(R368,"/",1)</f>
        <v>theater</v>
      </c>
      <c r="T368" t="str">
        <f>_xlfn.TEXTAFTER(R368,"/",1)</f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 s="18">
        <v>1870</v>
      </c>
      <c r="F369">
        <f>ROUND((E369/I369), 2)</f>
        <v>24.93</v>
      </c>
      <c r="G369">
        <f>ROUND(((E369/D369)*100),0)</f>
        <v>19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6">
        <f>(L369/86400)+DATE(1970,1,1)</f>
        <v>41930.208333333336</v>
      </c>
      <c r="O369" s="6">
        <f>(M369/86400)+DATE(1970,1,1)</f>
        <v>41954.25</v>
      </c>
      <c r="P369" t="b">
        <v>0</v>
      </c>
      <c r="Q369" t="b">
        <v>1</v>
      </c>
      <c r="R369" t="s">
        <v>33</v>
      </c>
      <c r="S369" t="str">
        <f>_xlfn.TEXTBEFORE(R369,"/",1)</f>
        <v>theater</v>
      </c>
      <c r="T369" t="str">
        <f>_xlfn.TEXTAFTER(R369,"/",1)</f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 s="18">
        <v>14394</v>
      </c>
      <c r="F370">
        <f>ROUND((E370/I370), 2)</f>
        <v>69.87</v>
      </c>
      <c r="G370">
        <f>ROUND(((E370/D370)*100),0)</f>
        <v>277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6">
        <f>(L370/86400)+DATE(1970,1,1)</f>
        <v>40464.208333333336</v>
      </c>
      <c r="O370" s="6">
        <f>(M370/86400)+DATE(1970,1,1)</f>
        <v>40487.208333333336</v>
      </c>
      <c r="P370" t="b">
        <v>0</v>
      </c>
      <c r="Q370" t="b">
        <v>1</v>
      </c>
      <c r="R370" t="s">
        <v>42</v>
      </c>
      <c r="S370" t="str">
        <f>_xlfn.TEXTBEFORE(R370,"/",1)</f>
        <v>film &amp; video</v>
      </c>
      <c r="T370" t="str">
        <f>_xlfn.TEXTAFTER(R370,"/",1)</f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 s="18">
        <v>14743</v>
      </c>
      <c r="F371">
        <f>ROUND((E371/I371), 2)</f>
        <v>95.73</v>
      </c>
      <c r="G371">
        <f>ROUND(((E371/D371)*100),0)</f>
        <v>273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6">
        <f>(L371/86400)+DATE(1970,1,1)</f>
        <v>41308.25</v>
      </c>
      <c r="O371" s="6">
        <f>(M371/86400)+DATE(1970,1,1)</f>
        <v>41347.208333333336</v>
      </c>
      <c r="P371" t="b">
        <v>0</v>
      </c>
      <c r="Q371" t="b">
        <v>1</v>
      </c>
      <c r="R371" t="s">
        <v>269</v>
      </c>
      <c r="S371" t="str">
        <f>_xlfn.TEXTBEFORE(R371,"/",1)</f>
        <v>film &amp; video</v>
      </c>
      <c r="T371" t="str">
        <f>_xlfn.TEXTAFTER(R371,"/",1)</f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 s="18">
        <v>178965</v>
      </c>
      <c r="F372">
        <f>ROUND((E372/I372), 2)</f>
        <v>30</v>
      </c>
      <c r="G372">
        <f>ROUND(((E372/D372)*100),0)</f>
        <v>159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6">
        <f>(L372/86400)+DATE(1970,1,1)</f>
        <v>43570.208333333328</v>
      </c>
      <c r="O372" s="6">
        <f>(M372/86400)+DATE(1970,1,1)</f>
        <v>43576.208333333328</v>
      </c>
      <c r="P372" t="b">
        <v>0</v>
      </c>
      <c r="Q372" t="b">
        <v>0</v>
      </c>
      <c r="R372" t="s">
        <v>33</v>
      </c>
      <c r="S372" t="str">
        <f>_xlfn.TEXTBEFORE(R372,"/",1)</f>
        <v>theater</v>
      </c>
      <c r="T372" t="str">
        <f>_xlfn.TEXTAFTER(R372,"/",1)</f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 s="18">
        <v>128410</v>
      </c>
      <c r="F373">
        <f>ROUND((E373/I373), 2)</f>
        <v>59.01</v>
      </c>
      <c r="G373">
        <f>ROUND(((E373/D373)*100),0)</f>
        <v>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6">
        <f>(L373/86400)+DATE(1970,1,1)</f>
        <v>42043.25</v>
      </c>
      <c r="O373" s="6">
        <f>(M373/86400)+DATE(1970,1,1)</f>
        <v>42094.208333333328</v>
      </c>
      <c r="P373" t="b">
        <v>0</v>
      </c>
      <c r="Q373" t="b">
        <v>0</v>
      </c>
      <c r="R373" t="s">
        <v>33</v>
      </c>
      <c r="S373" t="str">
        <f>_xlfn.TEXTBEFORE(R373,"/",1)</f>
        <v>theater</v>
      </c>
      <c r="T373" t="str">
        <f>_xlfn.TEXTAFTER(R373,"/",1)</f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 s="18">
        <v>14324</v>
      </c>
      <c r="F374">
        <f>ROUND((E374/I374), 2)</f>
        <v>84.76</v>
      </c>
      <c r="G374">
        <f>ROUND(((E374/D374)*100),0)</f>
        <v>1592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6">
        <f>(L374/86400)+DATE(1970,1,1)</f>
        <v>42012.25</v>
      </c>
      <c r="O374" s="6">
        <f>(M374/86400)+DATE(1970,1,1)</f>
        <v>42032.25</v>
      </c>
      <c r="P374" t="b">
        <v>0</v>
      </c>
      <c r="Q374" t="b">
        <v>1</v>
      </c>
      <c r="R374" t="s">
        <v>42</v>
      </c>
      <c r="S374" t="str">
        <f>_xlfn.TEXTBEFORE(R374,"/",1)</f>
        <v>film &amp; video</v>
      </c>
      <c r="T374" t="str">
        <f>_xlfn.TEXTAFTER(R374,"/",1)</f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 s="18">
        <v>164291</v>
      </c>
      <c r="F375">
        <f>ROUND((E375/I375), 2)</f>
        <v>78.010000000000005</v>
      </c>
      <c r="G375">
        <f>ROUND(((E375/D375)*100),0)</f>
        <v>730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6">
        <f>(L375/86400)+DATE(1970,1,1)</f>
        <v>42964.208333333328</v>
      </c>
      <c r="O375" s="6">
        <f>(M375/86400)+DATE(1970,1,1)</f>
        <v>42972.208333333328</v>
      </c>
      <c r="P375" t="b">
        <v>0</v>
      </c>
      <c r="Q375" t="b">
        <v>0</v>
      </c>
      <c r="R375" t="s">
        <v>33</v>
      </c>
      <c r="S375" t="str">
        <f>_xlfn.TEXTBEFORE(R375,"/",1)</f>
        <v>theater</v>
      </c>
      <c r="T375" t="str">
        <f>_xlfn.TEXTAFTER(R375,"/",1)</f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 s="18">
        <v>22073</v>
      </c>
      <c r="F376">
        <f>ROUND((E376/I376), 2)</f>
        <v>50.05</v>
      </c>
      <c r="G376">
        <f>ROUND(((E376/D376)*100),0)</f>
        <v>13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6">
        <f>(L376/86400)+DATE(1970,1,1)</f>
        <v>43476.25</v>
      </c>
      <c r="O376" s="6">
        <f>(M376/86400)+DATE(1970,1,1)</f>
        <v>43481.25</v>
      </c>
      <c r="P376" t="b">
        <v>0</v>
      </c>
      <c r="Q376" t="b">
        <v>1</v>
      </c>
      <c r="R376" t="s">
        <v>42</v>
      </c>
      <c r="S376" t="str">
        <f>_xlfn.TEXTBEFORE(R376,"/",1)</f>
        <v>film &amp; video</v>
      </c>
      <c r="T376" t="str">
        <f>_xlfn.TEXTAFTER(R376,"/",1)</f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 s="18">
        <v>1479</v>
      </c>
      <c r="F377">
        <f>ROUND((E377/I377), 2)</f>
        <v>59.16</v>
      </c>
      <c r="G377">
        <f>ROUND(((E377/D377)*100),0)</f>
        <v>55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6">
        <f>(L377/86400)+DATE(1970,1,1)</f>
        <v>42293.208333333328</v>
      </c>
      <c r="O377" s="6">
        <f>(M377/86400)+DATE(1970,1,1)</f>
        <v>42350.25</v>
      </c>
      <c r="P377" t="b">
        <v>0</v>
      </c>
      <c r="Q377" t="b">
        <v>0</v>
      </c>
      <c r="R377" t="s">
        <v>60</v>
      </c>
      <c r="S377" t="str">
        <f>_xlfn.TEXTBEFORE(R377,"/",1)</f>
        <v>music</v>
      </c>
      <c r="T377" t="str">
        <f>_xlfn.TEXTAFTER(R377,"/",1)</f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 s="18">
        <v>12275</v>
      </c>
      <c r="F378">
        <f>ROUND((E378/I378), 2)</f>
        <v>93.7</v>
      </c>
      <c r="G378">
        <f>ROUND(((E378/D378)*100),0)</f>
        <v>361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6">
        <f>(L378/86400)+DATE(1970,1,1)</f>
        <v>41826.208333333336</v>
      </c>
      <c r="O378" s="6">
        <f>(M378/86400)+DATE(1970,1,1)</f>
        <v>41832.208333333336</v>
      </c>
      <c r="P378" t="b">
        <v>0</v>
      </c>
      <c r="Q378" t="b">
        <v>0</v>
      </c>
      <c r="R378" t="s">
        <v>23</v>
      </c>
      <c r="S378" t="str">
        <f>_xlfn.TEXTBEFORE(R378,"/",1)</f>
        <v>music</v>
      </c>
      <c r="T378" t="str">
        <f>_xlfn.TEXTAFTER(R378,"/",1)</f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 s="18">
        <v>5098</v>
      </c>
      <c r="F379">
        <f>ROUND((E379/I379), 2)</f>
        <v>40.14</v>
      </c>
      <c r="G379">
        <f>ROUND(((E379/D379)*100),0)</f>
        <v>10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6">
        <f>(L379/86400)+DATE(1970,1,1)</f>
        <v>43760.208333333328</v>
      </c>
      <c r="O379" s="6">
        <f>(M379/86400)+DATE(1970,1,1)</f>
        <v>43774.25</v>
      </c>
      <c r="P379" t="b">
        <v>0</v>
      </c>
      <c r="Q379" t="b">
        <v>0</v>
      </c>
      <c r="R379" t="s">
        <v>33</v>
      </c>
      <c r="S379" t="str">
        <f>_xlfn.TEXTBEFORE(R379,"/",1)</f>
        <v>theater</v>
      </c>
      <c r="T379" t="str">
        <f>_xlfn.TEXTAFTER(R379,"/",1)</f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 s="18">
        <v>24882</v>
      </c>
      <c r="F380">
        <f>ROUND((E380/I380), 2)</f>
        <v>70.09</v>
      </c>
      <c r="G380">
        <f>ROUND(((E380/D380)*100),0)</f>
        <v>14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6">
        <f>(L380/86400)+DATE(1970,1,1)</f>
        <v>43241.208333333328</v>
      </c>
      <c r="O380" s="6">
        <f>(M380/86400)+DATE(1970,1,1)</f>
        <v>43279.208333333328</v>
      </c>
      <c r="P380" t="b">
        <v>0</v>
      </c>
      <c r="Q380" t="b">
        <v>0</v>
      </c>
      <c r="R380" t="s">
        <v>42</v>
      </c>
      <c r="S380" t="str">
        <f>_xlfn.TEXTBEFORE(R380,"/",1)</f>
        <v>film &amp; video</v>
      </c>
      <c r="T380" t="str">
        <f>_xlfn.TEXTAFTER(R380,"/",1)</f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 s="18">
        <v>2912</v>
      </c>
      <c r="F381">
        <f>ROUND((E381/I381), 2)</f>
        <v>66.180000000000007</v>
      </c>
      <c r="G381">
        <f>ROUND(((E381/D381)*100),0)</f>
        <v>40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6">
        <f>(L381/86400)+DATE(1970,1,1)</f>
        <v>40843.208333333336</v>
      </c>
      <c r="O381" s="6">
        <f>(M381/86400)+DATE(1970,1,1)</f>
        <v>40857.25</v>
      </c>
      <c r="P381" t="b">
        <v>0</v>
      </c>
      <c r="Q381" t="b">
        <v>0</v>
      </c>
      <c r="R381" t="s">
        <v>33</v>
      </c>
      <c r="S381" t="str">
        <f>_xlfn.TEXTBEFORE(R381,"/",1)</f>
        <v>theater</v>
      </c>
      <c r="T381" t="str">
        <f>_xlfn.TEXTAFTER(R381,"/",1)</f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 s="18">
        <v>4008</v>
      </c>
      <c r="F382">
        <f>ROUND((E382/I382), 2)</f>
        <v>47.71</v>
      </c>
      <c r="G382">
        <f>ROUND(((E382/D382)*100),0)</f>
        <v>160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6">
        <f>(L382/86400)+DATE(1970,1,1)</f>
        <v>41448.208333333336</v>
      </c>
      <c r="O382" s="6">
        <f>(M382/86400)+DATE(1970,1,1)</f>
        <v>41453.208333333336</v>
      </c>
      <c r="P382" t="b">
        <v>0</v>
      </c>
      <c r="Q382" t="b">
        <v>0</v>
      </c>
      <c r="R382" t="s">
        <v>33</v>
      </c>
      <c r="S382" t="str">
        <f>_xlfn.TEXTBEFORE(R382,"/",1)</f>
        <v>theater</v>
      </c>
      <c r="T382" t="str">
        <f>_xlfn.TEXTAFTER(R382,"/",1)</f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 s="18">
        <v>9749</v>
      </c>
      <c r="F383">
        <f>ROUND((E383/I383), 2)</f>
        <v>62.9</v>
      </c>
      <c r="G383">
        <f>ROUND(((E383/D383)*100),0)</f>
        <v>184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6">
        <f>(L383/86400)+DATE(1970,1,1)</f>
        <v>42163.208333333328</v>
      </c>
      <c r="O383" s="6">
        <f>(M383/86400)+DATE(1970,1,1)</f>
        <v>42209.208333333328</v>
      </c>
      <c r="P383" t="b">
        <v>0</v>
      </c>
      <c r="Q383" t="b">
        <v>0</v>
      </c>
      <c r="R383" t="s">
        <v>33</v>
      </c>
      <c r="S383" t="str">
        <f>_xlfn.TEXTBEFORE(R383,"/",1)</f>
        <v>theater</v>
      </c>
      <c r="T383" t="str">
        <f>_xlfn.TEXTAFTER(R383,"/",1)</f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 s="18">
        <v>5803</v>
      </c>
      <c r="F384">
        <f>ROUND((E384/I384), 2)</f>
        <v>86.61</v>
      </c>
      <c r="G384">
        <f>ROUND(((E384/D384)*100),0)</f>
        <v>64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6">
        <f>(L384/86400)+DATE(1970,1,1)</f>
        <v>43024.208333333328</v>
      </c>
      <c r="O384" s="6">
        <f>(M384/86400)+DATE(1970,1,1)</f>
        <v>43043.208333333328</v>
      </c>
      <c r="P384" t="b">
        <v>0</v>
      </c>
      <c r="Q384" t="b">
        <v>0</v>
      </c>
      <c r="R384" t="s">
        <v>122</v>
      </c>
      <c r="S384" t="str">
        <f>_xlfn.TEXTBEFORE(R384,"/",1)</f>
        <v>photography</v>
      </c>
      <c r="T384" t="str">
        <f>_xlfn.TEXTAFTER(R384,"/",1)</f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 s="18">
        <v>14199</v>
      </c>
      <c r="F385">
        <f>ROUND((E385/I385), 2)</f>
        <v>75.13</v>
      </c>
      <c r="G385">
        <f>ROUND(((E385/D385)*100),0)</f>
        <v>225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6">
        <f>(L385/86400)+DATE(1970,1,1)</f>
        <v>43509.25</v>
      </c>
      <c r="O385" s="6">
        <f>(M385/86400)+DATE(1970,1,1)</f>
        <v>43515.25</v>
      </c>
      <c r="P385" t="b">
        <v>0</v>
      </c>
      <c r="Q385" t="b">
        <v>1</v>
      </c>
      <c r="R385" t="s">
        <v>17</v>
      </c>
      <c r="S385" t="str">
        <f>_xlfn.TEXTBEFORE(R385,"/",1)</f>
        <v>food</v>
      </c>
      <c r="T385" t="str">
        <f>_xlfn.TEXTAFTER(R385,"/",1)</f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 s="18">
        <v>196779</v>
      </c>
      <c r="F386">
        <f>ROUND((E386/I386), 2)</f>
        <v>41</v>
      </c>
      <c r="G386">
        <f>ROUND(((E386/D386)*100),0)</f>
        <v>172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6">
        <f>(L386/86400)+DATE(1970,1,1)</f>
        <v>42776.25</v>
      </c>
      <c r="O386" s="6">
        <f>(M386/86400)+DATE(1970,1,1)</f>
        <v>42803.25</v>
      </c>
      <c r="P386" t="b">
        <v>1</v>
      </c>
      <c r="Q386" t="b">
        <v>1</v>
      </c>
      <c r="R386" t="s">
        <v>42</v>
      </c>
      <c r="S386" t="str">
        <f>_xlfn.TEXTBEFORE(R386,"/",1)</f>
        <v>film &amp; video</v>
      </c>
      <c r="T386" t="str">
        <f>_xlfn.TEXTAFTER(R386,"/",1)</f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 s="18">
        <v>56859</v>
      </c>
      <c r="F387">
        <f>ROUND((E387/I387), 2)</f>
        <v>50.01</v>
      </c>
      <c r="G387">
        <f>ROUND(((E387/D387)*100),0)</f>
        <v>146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6">
        <f>(L387/86400)+DATE(1970,1,1)</f>
        <v>43553.208333333328</v>
      </c>
      <c r="O387" s="6">
        <f>(M387/86400)+DATE(1970,1,1)</f>
        <v>43585.208333333328</v>
      </c>
      <c r="P387" t="b">
        <v>0</v>
      </c>
      <c r="Q387" t="b">
        <v>0</v>
      </c>
      <c r="R387" t="s">
        <v>68</v>
      </c>
      <c r="S387" t="str">
        <f>_xlfn.TEXTBEFORE(R387,"/",1)</f>
        <v>publishing</v>
      </c>
      <c r="T387" t="str">
        <f>_xlfn.TEXTAFTER(R387,"/",1)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 s="18">
        <v>103554</v>
      </c>
      <c r="F388">
        <f>ROUND((E388/I388), 2)</f>
        <v>96.96</v>
      </c>
      <c r="G388">
        <f>ROUND(((E388/D388)*100),0)</f>
        <v>76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6">
        <f>(L388/86400)+DATE(1970,1,1)</f>
        <v>40355.208333333336</v>
      </c>
      <c r="O388" s="6">
        <f>(M388/86400)+DATE(1970,1,1)</f>
        <v>40367.208333333336</v>
      </c>
      <c r="P388" t="b">
        <v>0</v>
      </c>
      <c r="Q388" t="b">
        <v>0</v>
      </c>
      <c r="R388" t="s">
        <v>33</v>
      </c>
      <c r="S388" t="str">
        <f>_xlfn.TEXTBEFORE(R388,"/",1)</f>
        <v>theater</v>
      </c>
      <c r="T388" t="str">
        <f>_xlfn.TEXTAFTER(R388,"/",1)</f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 s="18">
        <v>42795</v>
      </c>
      <c r="F389">
        <f>ROUND((E389/I389), 2)</f>
        <v>100.93</v>
      </c>
      <c r="G389">
        <f>ROUND(((E389/D389)*100),0)</f>
        <v>39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6">
        <f>(L389/86400)+DATE(1970,1,1)</f>
        <v>41072.208333333336</v>
      </c>
      <c r="O389" s="6">
        <f>(M389/86400)+DATE(1970,1,1)</f>
        <v>41077.208333333336</v>
      </c>
      <c r="P389" t="b">
        <v>0</v>
      </c>
      <c r="Q389" t="b">
        <v>0</v>
      </c>
      <c r="R389" t="s">
        <v>65</v>
      </c>
      <c r="S389" t="str">
        <f>_xlfn.TEXTBEFORE(R389,"/",1)</f>
        <v>technology</v>
      </c>
      <c r="T389" t="str">
        <f>_xlfn.TEXTAFTER(R389,"/",1)</f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 s="18">
        <v>12938</v>
      </c>
      <c r="F390">
        <f>ROUND((E390/I390), 2)</f>
        <v>89.23</v>
      </c>
      <c r="G390">
        <f>ROUND(((E390/D390)*100),0)</f>
        <v>11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6">
        <f>(L390/86400)+DATE(1970,1,1)</f>
        <v>40912.25</v>
      </c>
      <c r="O390" s="6">
        <f>(M390/86400)+DATE(1970,1,1)</f>
        <v>40914.25</v>
      </c>
      <c r="P390" t="b">
        <v>0</v>
      </c>
      <c r="Q390" t="b">
        <v>0</v>
      </c>
      <c r="R390" t="s">
        <v>60</v>
      </c>
      <c r="S390" t="str">
        <f>_xlfn.TEXTBEFORE(R390,"/",1)</f>
        <v>music</v>
      </c>
      <c r="T390" t="str">
        <f>_xlfn.TEXTAFTER(R390,"/",1)</f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 s="18">
        <v>101352</v>
      </c>
      <c r="F391">
        <f>ROUND((E391/I391), 2)</f>
        <v>87.98</v>
      </c>
      <c r="G391">
        <f>ROUND(((E391/D391)*100),0)</f>
        <v>122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6">
        <f>(L391/86400)+DATE(1970,1,1)</f>
        <v>40479.208333333336</v>
      </c>
      <c r="O391" s="6">
        <f>(M391/86400)+DATE(1970,1,1)</f>
        <v>40506.25</v>
      </c>
      <c r="P391" t="b">
        <v>0</v>
      </c>
      <c r="Q391" t="b">
        <v>0</v>
      </c>
      <c r="R391" t="s">
        <v>33</v>
      </c>
      <c r="S391" t="str">
        <f>_xlfn.TEXTBEFORE(R391,"/",1)</f>
        <v>theater</v>
      </c>
      <c r="T391" t="str">
        <f>_xlfn.TEXTAFTER(R391,"/",1)</f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 s="18">
        <v>4477</v>
      </c>
      <c r="F392">
        <f>ROUND((E392/I392), 2)</f>
        <v>89.54</v>
      </c>
      <c r="G392">
        <f>ROUND(((E392/D392)*100),0)</f>
        <v>187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6">
        <f>(L392/86400)+DATE(1970,1,1)</f>
        <v>41530.208333333336</v>
      </c>
      <c r="O392" s="6">
        <f>(M392/86400)+DATE(1970,1,1)</f>
        <v>41545.208333333336</v>
      </c>
      <c r="P392" t="b">
        <v>0</v>
      </c>
      <c r="Q392" t="b">
        <v>0</v>
      </c>
      <c r="R392" t="s">
        <v>122</v>
      </c>
      <c r="S392" t="str">
        <f>_xlfn.TEXTBEFORE(R392,"/",1)</f>
        <v>photography</v>
      </c>
      <c r="T392" t="str">
        <f>_xlfn.TEXTAFTER(R392,"/",1)</f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 s="18">
        <v>4393</v>
      </c>
      <c r="F393">
        <f>ROUND((E393/I393), 2)</f>
        <v>29.09</v>
      </c>
      <c r="G393">
        <f>ROUND(((E393/D393)*100),0)</f>
        <v>7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6">
        <f>(L393/86400)+DATE(1970,1,1)</f>
        <v>41653.25</v>
      </c>
      <c r="O393" s="6">
        <f>(M393/86400)+DATE(1970,1,1)</f>
        <v>41655.25</v>
      </c>
      <c r="P393" t="b">
        <v>0</v>
      </c>
      <c r="Q393" t="b">
        <v>0</v>
      </c>
      <c r="R393" t="s">
        <v>68</v>
      </c>
      <c r="S393" t="str">
        <f>_xlfn.TEXTBEFORE(R393,"/",1)</f>
        <v>publishing</v>
      </c>
      <c r="T393" t="str">
        <f>_xlfn.TEXTAFTER(R393,"/",1)</f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 s="18">
        <v>67546</v>
      </c>
      <c r="F394">
        <f>ROUND((E394/I394), 2)</f>
        <v>42.01</v>
      </c>
      <c r="G394">
        <f>ROUND(((E394/D394)*100),0)</f>
        <v>66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6">
        <f>(L394/86400)+DATE(1970,1,1)</f>
        <v>40549.25</v>
      </c>
      <c r="O394" s="6">
        <f>(M394/86400)+DATE(1970,1,1)</f>
        <v>40551.25</v>
      </c>
      <c r="P394" t="b">
        <v>0</v>
      </c>
      <c r="Q394" t="b">
        <v>0</v>
      </c>
      <c r="R394" t="s">
        <v>65</v>
      </c>
      <c r="S394" t="str">
        <f>_xlfn.TEXTBEFORE(R394,"/",1)</f>
        <v>technology</v>
      </c>
      <c r="T394" t="str">
        <f>_xlfn.TEXTAFTER(R394,"/",1)</f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 s="18">
        <v>143788</v>
      </c>
      <c r="F395">
        <f>ROUND((E395/I395), 2)</f>
        <v>47</v>
      </c>
      <c r="G395">
        <f>ROUND(((E395/D395)*100),0)</f>
        <v>229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6">
        <f>(L395/86400)+DATE(1970,1,1)</f>
        <v>42933.208333333328</v>
      </c>
      <c r="O395" s="6">
        <f>(M395/86400)+DATE(1970,1,1)</f>
        <v>42934.208333333328</v>
      </c>
      <c r="P395" t="b">
        <v>0</v>
      </c>
      <c r="Q395" t="b">
        <v>0</v>
      </c>
      <c r="R395" t="s">
        <v>159</v>
      </c>
      <c r="S395" t="str">
        <f>_xlfn.TEXTBEFORE(R395,"/",1)</f>
        <v>music</v>
      </c>
      <c r="T395" t="str">
        <f>_xlfn.TEXTAFTER(R395,"/",1)</f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 s="18">
        <v>3755</v>
      </c>
      <c r="F396">
        <f>ROUND((E396/I396), 2)</f>
        <v>110.44</v>
      </c>
      <c r="G396">
        <f>ROUND(((E396/D396)*100),0)</f>
        <v>469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6">
        <f>(L396/86400)+DATE(1970,1,1)</f>
        <v>41484.208333333336</v>
      </c>
      <c r="O396" s="6">
        <f>(M396/86400)+DATE(1970,1,1)</f>
        <v>41494.208333333336</v>
      </c>
      <c r="P396" t="b">
        <v>0</v>
      </c>
      <c r="Q396" t="b">
        <v>1</v>
      </c>
      <c r="R396" t="s">
        <v>42</v>
      </c>
      <c r="S396" t="str">
        <f>_xlfn.TEXTBEFORE(R396,"/",1)</f>
        <v>film &amp; video</v>
      </c>
      <c r="T396" t="str">
        <f>_xlfn.TEXTAFTER(R396,"/",1)</f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 s="18">
        <v>9238</v>
      </c>
      <c r="F397">
        <f>ROUND((E397/I397), 2)</f>
        <v>41.99</v>
      </c>
      <c r="G397">
        <f>ROUND(((E397/D397)*100),0)</f>
        <v>130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6">
        <f>(L397/86400)+DATE(1970,1,1)</f>
        <v>40885.25</v>
      </c>
      <c r="O397" s="6">
        <f>(M397/86400)+DATE(1970,1,1)</f>
        <v>40886.25</v>
      </c>
      <c r="P397" t="b">
        <v>1</v>
      </c>
      <c r="Q397" t="b">
        <v>0</v>
      </c>
      <c r="R397" t="s">
        <v>33</v>
      </c>
      <c r="S397" t="str">
        <f>_xlfn.TEXTBEFORE(R397,"/",1)</f>
        <v>theater</v>
      </c>
      <c r="T397" t="str">
        <f>_xlfn.TEXTAFTER(R397,"/",1)</f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 s="18">
        <v>77012</v>
      </c>
      <c r="F398">
        <f>ROUND((E398/I398), 2)</f>
        <v>48.01</v>
      </c>
      <c r="G398">
        <f>ROUND(((E398/D398)*100),0)</f>
        <v>167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6">
        <f>(L398/86400)+DATE(1970,1,1)</f>
        <v>43378.208333333328</v>
      </c>
      <c r="O398" s="6">
        <f>(M398/86400)+DATE(1970,1,1)</f>
        <v>43386.208333333328</v>
      </c>
      <c r="P398" t="b">
        <v>0</v>
      </c>
      <c r="Q398" t="b">
        <v>0</v>
      </c>
      <c r="R398" t="s">
        <v>53</v>
      </c>
      <c r="S398" t="str">
        <f>_xlfn.TEXTBEFORE(R398,"/",1)</f>
        <v>film &amp; video</v>
      </c>
      <c r="T398" t="str">
        <f>_xlfn.TEXTAFTER(R398,"/",1)</f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 s="18">
        <v>14083</v>
      </c>
      <c r="F399">
        <f>ROUND((E399/I399), 2)</f>
        <v>31.02</v>
      </c>
      <c r="G399">
        <f>ROUND(((E399/D399)*100),0)</f>
        <v>174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6">
        <f>(L399/86400)+DATE(1970,1,1)</f>
        <v>41417.208333333336</v>
      </c>
      <c r="O399" s="6">
        <f>(M399/86400)+DATE(1970,1,1)</f>
        <v>41423.208333333336</v>
      </c>
      <c r="P399" t="b">
        <v>0</v>
      </c>
      <c r="Q399" t="b">
        <v>0</v>
      </c>
      <c r="R399" t="s">
        <v>23</v>
      </c>
      <c r="S399" t="str">
        <f>_xlfn.TEXTBEFORE(R399,"/",1)</f>
        <v>music</v>
      </c>
      <c r="T399" t="str">
        <f>_xlfn.TEXTAFTER(R399,"/",1)</f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 s="18">
        <v>12202</v>
      </c>
      <c r="F400">
        <f>ROUND((E400/I400), 2)</f>
        <v>99.2</v>
      </c>
      <c r="G400">
        <f>ROUND(((E400/D400)*100),0)</f>
        <v>718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6">
        <f>(L400/86400)+DATE(1970,1,1)</f>
        <v>43228.208333333328</v>
      </c>
      <c r="O400" s="6">
        <f>(M400/86400)+DATE(1970,1,1)</f>
        <v>43230.208333333328</v>
      </c>
      <c r="P400" t="b">
        <v>0</v>
      </c>
      <c r="Q400" t="b">
        <v>1</v>
      </c>
      <c r="R400" t="s">
        <v>71</v>
      </c>
      <c r="S400" t="str">
        <f>_xlfn.TEXTBEFORE(R400,"/",1)</f>
        <v>film &amp; video</v>
      </c>
      <c r="T400" t="str">
        <f>_xlfn.TEXTAFTER(R400,"/",1)</f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 s="18">
        <v>62127</v>
      </c>
      <c r="F401">
        <f>ROUND((E401/I401), 2)</f>
        <v>66.02</v>
      </c>
      <c r="G401">
        <f>ROUND(((E401/D401)*100),0)</f>
        <v>64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6">
        <f>(L401/86400)+DATE(1970,1,1)</f>
        <v>40576.25</v>
      </c>
      <c r="O401" s="6">
        <f>(M401/86400)+DATE(1970,1,1)</f>
        <v>40583.25</v>
      </c>
      <c r="P401" t="b">
        <v>0</v>
      </c>
      <c r="Q401" t="b">
        <v>0</v>
      </c>
      <c r="R401" t="s">
        <v>60</v>
      </c>
      <c r="S401" t="str">
        <f>_xlfn.TEXTBEFORE(R401,"/",1)</f>
        <v>music</v>
      </c>
      <c r="T401" t="str">
        <f>_xlfn.TEXTAFTER(R401,"/",1)</f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 s="18">
        <v>2</v>
      </c>
      <c r="F402">
        <f>ROUND((E402/I402), 2)</f>
        <v>2</v>
      </c>
      <c r="G402">
        <f>ROUND(((E402/D402)*100),0)</f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6">
        <f>(L402/86400)+DATE(1970,1,1)</f>
        <v>41502.208333333336</v>
      </c>
      <c r="O402" s="6">
        <f>(M402/86400)+DATE(1970,1,1)</f>
        <v>41524.208333333336</v>
      </c>
      <c r="P402" t="b">
        <v>0</v>
      </c>
      <c r="Q402" t="b">
        <v>1</v>
      </c>
      <c r="R402" t="s">
        <v>122</v>
      </c>
      <c r="S402" t="str">
        <f>_xlfn.TEXTBEFORE(R402,"/",1)</f>
        <v>photography</v>
      </c>
      <c r="T402" t="str">
        <f>_xlfn.TEXTAFTER(R402,"/",1)</f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 s="18">
        <v>13772</v>
      </c>
      <c r="F403">
        <f>ROUND((E403/I403), 2)</f>
        <v>46.06</v>
      </c>
      <c r="G403">
        <f>ROUND(((E403/D403)*100),0)</f>
        <v>1530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6">
        <f>(L403/86400)+DATE(1970,1,1)</f>
        <v>43765.208333333328</v>
      </c>
      <c r="O403" s="6">
        <f>(M403/86400)+DATE(1970,1,1)</f>
        <v>43765.208333333328</v>
      </c>
      <c r="P403" t="b">
        <v>0</v>
      </c>
      <c r="Q403" t="b">
        <v>0</v>
      </c>
      <c r="R403" t="s">
        <v>33</v>
      </c>
      <c r="S403" t="str">
        <f>_xlfn.TEXTBEFORE(R403,"/",1)</f>
        <v>theater</v>
      </c>
      <c r="T403" t="str">
        <f>_xlfn.TEXTAFTER(R403,"/",1)</f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 s="18">
        <v>2946</v>
      </c>
      <c r="F404">
        <f>ROUND((E404/I404), 2)</f>
        <v>73.650000000000006</v>
      </c>
      <c r="G404">
        <f>ROUND(((E404/D404)*100),0)</f>
        <v>40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6">
        <f>(L404/86400)+DATE(1970,1,1)</f>
        <v>40914.25</v>
      </c>
      <c r="O404" s="6">
        <f>(M404/86400)+DATE(1970,1,1)</f>
        <v>40961.25</v>
      </c>
      <c r="P404" t="b">
        <v>0</v>
      </c>
      <c r="Q404" t="b">
        <v>1</v>
      </c>
      <c r="R404" t="s">
        <v>100</v>
      </c>
      <c r="S404" t="str">
        <f>_xlfn.TEXTBEFORE(R404,"/",1)</f>
        <v>film &amp; video</v>
      </c>
      <c r="T404" t="str">
        <f>_xlfn.TEXTAFTER(R404,"/",1)</f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 s="18">
        <v>168820</v>
      </c>
      <c r="F405">
        <f>ROUND((E405/I405), 2)</f>
        <v>55.99</v>
      </c>
      <c r="G405">
        <f>ROUND(((E405/D405)*100),0)</f>
        <v>86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6">
        <f>(L405/86400)+DATE(1970,1,1)</f>
        <v>40310.208333333336</v>
      </c>
      <c r="O405" s="6">
        <f>(M405/86400)+DATE(1970,1,1)</f>
        <v>40346.208333333336</v>
      </c>
      <c r="P405" t="b">
        <v>0</v>
      </c>
      <c r="Q405" t="b">
        <v>1</v>
      </c>
      <c r="R405" t="s">
        <v>33</v>
      </c>
      <c r="S405" t="str">
        <f>_xlfn.TEXTBEFORE(R405,"/",1)</f>
        <v>theater</v>
      </c>
      <c r="T405" t="str">
        <f>_xlfn.TEXTAFTER(R405,"/",1)</f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 s="18">
        <v>154321</v>
      </c>
      <c r="F406">
        <f>ROUND((E406/I406), 2)</f>
        <v>68.989999999999995</v>
      </c>
      <c r="G406">
        <f>ROUND(((E406/D406)*100),0)</f>
        <v>316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6">
        <f>(L406/86400)+DATE(1970,1,1)</f>
        <v>43053.25</v>
      </c>
      <c r="O406" s="6">
        <f>(M406/86400)+DATE(1970,1,1)</f>
        <v>43056.25</v>
      </c>
      <c r="P406" t="b">
        <v>0</v>
      </c>
      <c r="Q406" t="b">
        <v>0</v>
      </c>
      <c r="R406" t="s">
        <v>33</v>
      </c>
      <c r="S406" t="str">
        <f>_xlfn.TEXTBEFORE(R406,"/",1)</f>
        <v>theater</v>
      </c>
      <c r="T406" t="str">
        <f>_xlfn.TEXTAFTER(R406,"/",1)</f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 s="18">
        <v>26527</v>
      </c>
      <c r="F407">
        <f>ROUND((E407/I407), 2)</f>
        <v>60.98</v>
      </c>
      <c r="G407">
        <f>ROUND(((E407/D407)*100),0)</f>
        <v>90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6">
        <f>(L407/86400)+DATE(1970,1,1)</f>
        <v>43255.208333333328</v>
      </c>
      <c r="O407" s="6">
        <f>(M407/86400)+DATE(1970,1,1)</f>
        <v>43305.208333333328</v>
      </c>
      <c r="P407" t="b">
        <v>0</v>
      </c>
      <c r="Q407" t="b">
        <v>0</v>
      </c>
      <c r="R407" t="s">
        <v>33</v>
      </c>
      <c r="S407" t="str">
        <f>_xlfn.TEXTBEFORE(R407,"/",1)</f>
        <v>theater</v>
      </c>
      <c r="T407" t="str">
        <f>_xlfn.TEXTAFTER(R407,"/",1)</f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 s="18">
        <v>71583</v>
      </c>
      <c r="F408">
        <f>ROUND((E408/I408), 2)</f>
        <v>110.98</v>
      </c>
      <c r="G408">
        <f>ROUND(((E408/D408)*100),0)</f>
        <v>182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6">
        <f>(L408/86400)+DATE(1970,1,1)</f>
        <v>41304.25</v>
      </c>
      <c r="O408" s="6">
        <f>(M408/86400)+DATE(1970,1,1)</f>
        <v>41316.25</v>
      </c>
      <c r="P408" t="b">
        <v>1</v>
      </c>
      <c r="Q408" t="b">
        <v>0</v>
      </c>
      <c r="R408" t="s">
        <v>42</v>
      </c>
      <c r="S408" t="str">
        <f>_xlfn.TEXTBEFORE(R408,"/",1)</f>
        <v>film &amp; video</v>
      </c>
      <c r="T408" t="str">
        <f>_xlfn.TEXTAFTER(R408,"/",1)</f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 s="18">
        <v>12100</v>
      </c>
      <c r="F409">
        <f>ROUND((E409/I409), 2)</f>
        <v>25</v>
      </c>
      <c r="G409">
        <f>ROUND(((E409/D409)*100),0)</f>
        <v>356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6">
        <f>(L409/86400)+DATE(1970,1,1)</f>
        <v>43751.208333333328</v>
      </c>
      <c r="O409" s="6">
        <f>(M409/86400)+DATE(1970,1,1)</f>
        <v>43758.208333333328</v>
      </c>
      <c r="P409" t="b">
        <v>0</v>
      </c>
      <c r="Q409" t="b">
        <v>0</v>
      </c>
      <c r="R409" t="s">
        <v>33</v>
      </c>
      <c r="S409" t="str">
        <f>_xlfn.TEXTBEFORE(R409,"/",1)</f>
        <v>theater</v>
      </c>
      <c r="T409" t="str">
        <f>_xlfn.TEXTAFTER(R409,"/",1)</f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 s="18">
        <v>12129</v>
      </c>
      <c r="F410">
        <f>ROUND((E410/I410), 2)</f>
        <v>78.760000000000005</v>
      </c>
      <c r="G410">
        <f>ROUND(((E410/D410)*100),0)</f>
        <v>132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6">
        <f>(L410/86400)+DATE(1970,1,1)</f>
        <v>42541.208333333328</v>
      </c>
      <c r="O410" s="6">
        <f>(M410/86400)+DATE(1970,1,1)</f>
        <v>42561.208333333328</v>
      </c>
      <c r="P410" t="b">
        <v>0</v>
      </c>
      <c r="Q410" t="b">
        <v>0</v>
      </c>
      <c r="R410" t="s">
        <v>42</v>
      </c>
      <c r="S410" t="str">
        <f>_xlfn.TEXTBEFORE(R410,"/",1)</f>
        <v>film &amp; video</v>
      </c>
      <c r="T410" t="str">
        <f>_xlfn.TEXTAFTER(R410,"/",1)</f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 s="18">
        <v>62804</v>
      </c>
      <c r="F411">
        <f>ROUND((E411/I411), 2)</f>
        <v>87.96</v>
      </c>
      <c r="G411">
        <f>ROUND(((E411/D411)*100),0)</f>
        <v>46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6">
        <f>(L411/86400)+DATE(1970,1,1)</f>
        <v>42843.208333333328</v>
      </c>
      <c r="O411" s="6">
        <f>(M411/86400)+DATE(1970,1,1)</f>
        <v>42847.208333333328</v>
      </c>
      <c r="P411" t="b">
        <v>0</v>
      </c>
      <c r="Q411" t="b">
        <v>0</v>
      </c>
      <c r="R411" t="s">
        <v>23</v>
      </c>
      <c r="S411" t="str">
        <f>_xlfn.TEXTBEFORE(R411,"/",1)</f>
        <v>music</v>
      </c>
      <c r="T411" t="str">
        <f>_xlfn.TEXTAFTER(R411,"/",1)</f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 s="18">
        <v>55536</v>
      </c>
      <c r="F412">
        <f>ROUND((E412/I412), 2)</f>
        <v>49.99</v>
      </c>
      <c r="G412">
        <f>ROUND(((E412/D412)*100),0)</f>
        <v>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6">
        <f>(L412/86400)+DATE(1970,1,1)</f>
        <v>42122.208333333328</v>
      </c>
      <c r="O412" s="6">
        <f>(M412/86400)+DATE(1970,1,1)</f>
        <v>42122.208333333328</v>
      </c>
      <c r="P412" t="b">
        <v>0</v>
      </c>
      <c r="Q412" t="b">
        <v>0</v>
      </c>
      <c r="R412" t="s">
        <v>292</v>
      </c>
      <c r="S412" t="str">
        <f>_xlfn.TEXTBEFORE(R412,"/",1)</f>
        <v>games</v>
      </c>
      <c r="T412" t="str">
        <f>_xlfn.TEXTAFTER(R412,"/",1)</f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 s="18">
        <v>8161</v>
      </c>
      <c r="F413">
        <f>ROUND((E413/I413), 2)</f>
        <v>99.52</v>
      </c>
      <c r="G413">
        <f>ROUND(((E413/D413)*100),0)</f>
        <v>105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6">
        <f>(L413/86400)+DATE(1970,1,1)</f>
        <v>42884.208333333328</v>
      </c>
      <c r="O413" s="6">
        <f>(M413/86400)+DATE(1970,1,1)</f>
        <v>42886.208333333328</v>
      </c>
      <c r="P413" t="b">
        <v>0</v>
      </c>
      <c r="Q413" t="b">
        <v>0</v>
      </c>
      <c r="R413" t="s">
        <v>33</v>
      </c>
      <c r="S413" t="str">
        <f>_xlfn.TEXTBEFORE(R413,"/",1)</f>
        <v>theater</v>
      </c>
      <c r="T413" t="str">
        <f>_xlfn.TEXTAFTER(R413,"/",1)</f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 s="18">
        <v>14046</v>
      </c>
      <c r="F414">
        <f>ROUND((E414/I414), 2)</f>
        <v>104.82</v>
      </c>
      <c r="G414">
        <f>ROUND(((E414/D414)*100),0)</f>
        <v>669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6">
        <f>(L414/86400)+DATE(1970,1,1)</f>
        <v>41642.25</v>
      </c>
      <c r="O414" s="6">
        <f>(M414/86400)+DATE(1970,1,1)</f>
        <v>41652.25</v>
      </c>
      <c r="P414" t="b">
        <v>0</v>
      </c>
      <c r="Q414" t="b">
        <v>0</v>
      </c>
      <c r="R414" t="s">
        <v>119</v>
      </c>
      <c r="S414" t="str">
        <f>_xlfn.TEXTBEFORE(R414,"/",1)</f>
        <v>publishing</v>
      </c>
      <c r="T414" t="str">
        <f>_xlfn.TEXTAFTER(R414,"/",1)</f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 s="18">
        <v>117628</v>
      </c>
      <c r="F415">
        <f>ROUND((E415/I415), 2)</f>
        <v>108.01</v>
      </c>
      <c r="G415">
        <f>ROUND(((E415/D415)*100),0)</f>
        <v>62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6">
        <f>(L415/86400)+DATE(1970,1,1)</f>
        <v>43431.25</v>
      </c>
      <c r="O415" s="6">
        <f>(M415/86400)+DATE(1970,1,1)</f>
        <v>43458.25</v>
      </c>
      <c r="P415" t="b">
        <v>0</v>
      </c>
      <c r="Q415" t="b">
        <v>0</v>
      </c>
      <c r="R415" t="s">
        <v>71</v>
      </c>
      <c r="S415" t="str">
        <f>_xlfn.TEXTBEFORE(R415,"/",1)</f>
        <v>film &amp; video</v>
      </c>
      <c r="T415" t="str">
        <f>_xlfn.TEXTAFTER(R415,"/",1)</f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 s="18">
        <v>159405</v>
      </c>
      <c r="F416">
        <f>ROUND((E416/I416), 2)</f>
        <v>29</v>
      </c>
      <c r="G416">
        <f>ROUND(((E416/D416)*100),0)</f>
        <v>85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6">
        <f>(L416/86400)+DATE(1970,1,1)</f>
        <v>40288.208333333336</v>
      </c>
      <c r="O416" s="6">
        <f>(M416/86400)+DATE(1970,1,1)</f>
        <v>40296.208333333336</v>
      </c>
      <c r="P416" t="b">
        <v>0</v>
      </c>
      <c r="Q416" t="b">
        <v>1</v>
      </c>
      <c r="R416" t="s">
        <v>17</v>
      </c>
      <c r="S416" t="str">
        <f>_xlfn.TEXTBEFORE(R416,"/",1)</f>
        <v>food</v>
      </c>
      <c r="T416" t="str">
        <f>_xlfn.TEXTAFTER(R416,"/",1)</f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 s="18">
        <v>12552</v>
      </c>
      <c r="F417">
        <f>ROUND((E417/I417), 2)</f>
        <v>30.03</v>
      </c>
      <c r="G417">
        <f>ROUND(((E417/D417)*100),0)</f>
        <v>11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6">
        <f>(L417/86400)+DATE(1970,1,1)</f>
        <v>40921.25</v>
      </c>
      <c r="O417" s="6">
        <f>(M417/86400)+DATE(1970,1,1)</f>
        <v>40938.25</v>
      </c>
      <c r="P417" t="b">
        <v>0</v>
      </c>
      <c r="Q417" t="b">
        <v>0</v>
      </c>
      <c r="R417" t="s">
        <v>33</v>
      </c>
      <c r="S417" t="str">
        <f>_xlfn.TEXTBEFORE(R417,"/",1)</f>
        <v>theater</v>
      </c>
      <c r="T417" t="str">
        <f>_xlfn.TEXTAFTER(R417,"/",1)</f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 s="18">
        <v>59007</v>
      </c>
      <c r="F418">
        <f>ROUND((E418/I418), 2)</f>
        <v>41.01</v>
      </c>
      <c r="G418">
        <f>ROUND(((E418/D418)*100),0)</f>
        <v>44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6">
        <f>(L418/86400)+DATE(1970,1,1)</f>
        <v>40560.25</v>
      </c>
      <c r="O418" s="6">
        <f>(M418/86400)+DATE(1970,1,1)</f>
        <v>40569.25</v>
      </c>
      <c r="P418" t="b">
        <v>0</v>
      </c>
      <c r="Q418" t="b">
        <v>1</v>
      </c>
      <c r="R418" t="s">
        <v>42</v>
      </c>
      <c r="S418" t="str">
        <f>_xlfn.TEXTBEFORE(R418,"/",1)</f>
        <v>film &amp; video</v>
      </c>
      <c r="T418" t="str">
        <f>_xlfn.TEXTAFTER(R418,"/",1)</f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 s="18">
        <v>943</v>
      </c>
      <c r="F419">
        <f>ROUND((E419/I419), 2)</f>
        <v>62.87</v>
      </c>
      <c r="G419">
        <f>ROUND(((E419/D419)*100),0)</f>
        <v>55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6">
        <f>(L419/86400)+DATE(1970,1,1)</f>
        <v>43407.208333333328</v>
      </c>
      <c r="O419" s="6">
        <f>(M419/86400)+DATE(1970,1,1)</f>
        <v>43431.25</v>
      </c>
      <c r="P419" t="b">
        <v>0</v>
      </c>
      <c r="Q419" t="b">
        <v>0</v>
      </c>
      <c r="R419" t="s">
        <v>33</v>
      </c>
      <c r="S419" t="str">
        <f>_xlfn.TEXTBEFORE(R419,"/",1)</f>
        <v>theater</v>
      </c>
      <c r="T419" t="str">
        <f>_xlfn.TEXTAFTER(R419,"/",1)</f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 s="18">
        <v>93963</v>
      </c>
      <c r="F420">
        <f>ROUND((E420/I420), 2)</f>
        <v>47.01</v>
      </c>
      <c r="G420">
        <f>ROUND(((E420/D420)*100),0)</f>
        <v>57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6">
        <f>(L420/86400)+DATE(1970,1,1)</f>
        <v>41035.208333333336</v>
      </c>
      <c r="O420" s="6">
        <f>(M420/86400)+DATE(1970,1,1)</f>
        <v>41036.208333333336</v>
      </c>
      <c r="P420" t="b">
        <v>0</v>
      </c>
      <c r="Q420" t="b">
        <v>0</v>
      </c>
      <c r="R420" t="s">
        <v>42</v>
      </c>
      <c r="S420" t="str">
        <f>_xlfn.TEXTBEFORE(R420,"/",1)</f>
        <v>film &amp; video</v>
      </c>
      <c r="T420" t="str">
        <f>_xlfn.TEXTAFTER(R420,"/",1)</f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 s="18">
        <v>140469</v>
      </c>
      <c r="F421">
        <f>ROUND((E421/I421), 2)</f>
        <v>27</v>
      </c>
      <c r="G421">
        <f>ROUND(((E421/D421)*100),0)</f>
        <v>123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6">
        <f>(L421/86400)+DATE(1970,1,1)</f>
        <v>40899.25</v>
      </c>
      <c r="O421" s="6">
        <f>(M421/86400)+DATE(1970,1,1)</f>
        <v>40905.25</v>
      </c>
      <c r="P421" t="b">
        <v>0</v>
      </c>
      <c r="Q421" t="b">
        <v>0</v>
      </c>
      <c r="R421" t="s">
        <v>28</v>
      </c>
      <c r="S421" t="str">
        <f>_xlfn.TEXTBEFORE(R421,"/",1)</f>
        <v>technology</v>
      </c>
      <c r="T421" t="str">
        <f>_xlfn.TEXTAFTER(R421,"/",1)</f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 s="18">
        <v>6423</v>
      </c>
      <c r="F422">
        <f>ROUND((E422/I422), 2)</f>
        <v>68.33</v>
      </c>
      <c r="G422">
        <f>ROUND(((E422/D422)*100),0)</f>
        <v>128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6">
        <f>(L422/86400)+DATE(1970,1,1)</f>
        <v>42911.208333333328</v>
      </c>
      <c r="O422" s="6">
        <f>(M422/86400)+DATE(1970,1,1)</f>
        <v>42925.208333333328</v>
      </c>
      <c r="P422" t="b">
        <v>0</v>
      </c>
      <c r="Q422" t="b">
        <v>0</v>
      </c>
      <c r="R422" t="s">
        <v>33</v>
      </c>
      <c r="S422" t="str">
        <f>_xlfn.TEXTBEFORE(R422,"/",1)</f>
        <v>theater</v>
      </c>
      <c r="T422" t="str">
        <f>_xlfn.TEXTAFTER(R422,"/",1)</f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 s="18">
        <v>6015</v>
      </c>
      <c r="F423">
        <f>ROUND((E423/I423), 2)</f>
        <v>50.97</v>
      </c>
      <c r="G423">
        <f>ROUND(((E423/D423)*100),0)</f>
        <v>64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6">
        <f>(L423/86400)+DATE(1970,1,1)</f>
        <v>42915.208333333328</v>
      </c>
      <c r="O423" s="6">
        <f>(M423/86400)+DATE(1970,1,1)</f>
        <v>42945.208333333328</v>
      </c>
      <c r="P423" t="b">
        <v>0</v>
      </c>
      <c r="Q423" t="b">
        <v>1</v>
      </c>
      <c r="R423" t="s">
        <v>65</v>
      </c>
      <c r="S423" t="str">
        <f>_xlfn.TEXTBEFORE(R423,"/",1)</f>
        <v>technology</v>
      </c>
      <c r="T423" t="str">
        <f>_xlfn.TEXTAFTER(R423,"/",1)</f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 s="18">
        <v>11075</v>
      </c>
      <c r="F424">
        <f>ROUND((E424/I424), 2)</f>
        <v>54.02</v>
      </c>
      <c r="G424">
        <f>ROUND(((E424/D424)*100),0)</f>
        <v>127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6">
        <f>(L424/86400)+DATE(1970,1,1)</f>
        <v>40285.208333333336</v>
      </c>
      <c r="O424" s="6">
        <f>(M424/86400)+DATE(1970,1,1)</f>
        <v>40305.208333333336</v>
      </c>
      <c r="P424" t="b">
        <v>0</v>
      </c>
      <c r="Q424" t="b">
        <v>1</v>
      </c>
      <c r="R424" t="s">
        <v>33</v>
      </c>
      <c r="S424" t="str">
        <f>_xlfn.TEXTBEFORE(R424,"/",1)</f>
        <v>theater</v>
      </c>
      <c r="T424" t="str">
        <f>_xlfn.TEXTAFTER(R424,"/",1)</f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 s="18">
        <v>15723</v>
      </c>
      <c r="F425">
        <f>ROUND((E425/I425), 2)</f>
        <v>97.06</v>
      </c>
      <c r="G425">
        <f>ROUND(((E425/D425)*100),0)</f>
        <v>11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6">
        <f>(L425/86400)+DATE(1970,1,1)</f>
        <v>40808.208333333336</v>
      </c>
      <c r="O425" s="6">
        <f>(M425/86400)+DATE(1970,1,1)</f>
        <v>40810.208333333336</v>
      </c>
      <c r="P425" t="b">
        <v>0</v>
      </c>
      <c r="Q425" t="b">
        <v>1</v>
      </c>
      <c r="R425" t="s">
        <v>17</v>
      </c>
      <c r="S425" t="str">
        <f>_xlfn.TEXTBEFORE(R425,"/",1)</f>
        <v>food</v>
      </c>
      <c r="T425" t="str">
        <f>_xlfn.TEXTAFTER(R425,"/",1)</f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 s="18">
        <v>2064</v>
      </c>
      <c r="F426">
        <f>ROUND((E426/I426), 2)</f>
        <v>24.87</v>
      </c>
      <c r="G426">
        <f>ROUND(((E426/D426)*100),0)</f>
        <v>40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6">
        <f>(L426/86400)+DATE(1970,1,1)</f>
        <v>43208.208333333328</v>
      </c>
      <c r="O426" s="6">
        <f>(M426/86400)+DATE(1970,1,1)</f>
        <v>43214.208333333328</v>
      </c>
      <c r="P426" t="b">
        <v>0</v>
      </c>
      <c r="Q426" t="b">
        <v>0</v>
      </c>
      <c r="R426" t="s">
        <v>60</v>
      </c>
      <c r="S426" t="str">
        <f>_xlfn.TEXTBEFORE(R426,"/",1)</f>
        <v>music</v>
      </c>
      <c r="T426" t="str">
        <f>_xlfn.TEXTAFTER(R426,"/",1)</f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 s="18">
        <v>7767</v>
      </c>
      <c r="F427">
        <f>ROUND((E427/I427), 2)</f>
        <v>84.42</v>
      </c>
      <c r="G427">
        <f>ROUND(((E427/D427)*100),0)</f>
        <v>288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6">
        <f>(L427/86400)+DATE(1970,1,1)</f>
        <v>42213.208333333328</v>
      </c>
      <c r="O427" s="6">
        <f>(M427/86400)+DATE(1970,1,1)</f>
        <v>42219.208333333328</v>
      </c>
      <c r="P427" t="b">
        <v>0</v>
      </c>
      <c r="Q427" t="b">
        <v>0</v>
      </c>
      <c r="R427" t="s">
        <v>122</v>
      </c>
      <c r="S427" t="str">
        <f>_xlfn.TEXTBEFORE(R427,"/",1)</f>
        <v>photography</v>
      </c>
      <c r="T427" t="str">
        <f>_xlfn.TEXTAFTER(R427,"/",1)</f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 s="18">
        <v>10313</v>
      </c>
      <c r="F428">
        <f>ROUND((E428/I428), 2)</f>
        <v>47.09</v>
      </c>
      <c r="G428">
        <f>ROUND(((E428/D428)*100),0)</f>
        <v>573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6">
        <f>(L428/86400)+DATE(1970,1,1)</f>
        <v>41332.25</v>
      </c>
      <c r="O428" s="6">
        <f>(M428/86400)+DATE(1970,1,1)</f>
        <v>41339.25</v>
      </c>
      <c r="P428" t="b">
        <v>0</v>
      </c>
      <c r="Q428" t="b">
        <v>0</v>
      </c>
      <c r="R428" t="s">
        <v>33</v>
      </c>
      <c r="S428" t="str">
        <f>_xlfn.TEXTBEFORE(R428,"/",1)</f>
        <v>theater</v>
      </c>
      <c r="T428" t="str">
        <f>_xlfn.TEXTAFTER(R428,"/",1)</f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 s="18">
        <v>197018</v>
      </c>
      <c r="F429">
        <f>ROUND((E429/I429), 2)</f>
        <v>78</v>
      </c>
      <c r="G429">
        <f>ROUND(((E429/D429)*100),0)</f>
        <v>113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6">
        <f>(L429/86400)+DATE(1970,1,1)</f>
        <v>41895.208333333336</v>
      </c>
      <c r="O429" s="6">
        <f>(M429/86400)+DATE(1970,1,1)</f>
        <v>41927.208333333336</v>
      </c>
      <c r="P429" t="b">
        <v>0</v>
      </c>
      <c r="Q429" t="b">
        <v>1</v>
      </c>
      <c r="R429" t="s">
        <v>33</v>
      </c>
      <c r="S429" t="str">
        <f>_xlfn.TEXTBEFORE(R429,"/",1)</f>
        <v>theater</v>
      </c>
      <c r="T429" t="str">
        <f>_xlfn.TEXTAFTER(R429,"/",1)</f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 s="18">
        <v>47037</v>
      </c>
      <c r="F430">
        <f>ROUND((E430/I430), 2)</f>
        <v>62.97</v>
      </c>
      <c r="G430">
        <f>ROUND(((E430/D430)*100),0)</f>
        <v>46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6">
        <f>(L430/86400)+DATE(1970,1,1)</f>
        <v>40585.25</v>
      </c>
      <c r="O430" s="6">
        <f>(M430/86400)+DATE(1970,1,1)</f>
        <v>40592.25</v>
      </c>
      <c r="P430" t="b">
        <v>0</v>
      </c>
      <c r="Q430" t="b">
        <v>0</v>
      </c>
      <c r="R430" t="s">
        <v>71</v>
      </c>
      <c r="S430" t="str">
        <f>_xlfn.TEXTBEFORE(R430,"/",1)</f>
        <v>film &amp; video</v>
      </c>
      <c r="T430" t="str">
        <f>_xlfn.TEXTAFTER(R430,"/",1)</f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 s="18">
        <v>173191</v>
      </c>
      <c r="F431">
        <f>ROUND((E431/I431), 2)</f>
        <v>81.010000000000005</v>
      </c>
      <c r="G431">
        <f>ROUND(((E431/D431)*100),0)</f>
        <v>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6">
        <f>(L431/86400)+DATE(1970,1,1)</f>
        <v>41680.25</v>
      </c>
      <c r="O431" s="6">
        <f>(M431/86400)+DATE(1970,1,1)</f>
        <v>41708.208333333336</v>
      </c>
      <c r="P431" t="b">
        <v>0</v>
      </c>
      <c r="Q431" t="b">
        <v>1</v>
      </c>
      <c r="R431" t="s">
        <v>122</v>
      </c>
      <c r="S431" t="str">
        <f>_xlfn.TEXTBEFORE(R431,"/",1)</f>
        <v>photography</v>
      </c>
      <c r="T431" t="str">
        <f>_xlfn.TEXTAFTER(R431,"/",1)</f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 s="18">
        <v>5487</v>
      </c>
      <c r="F432">
        <f>ROUND((E432/I432), 2)</f>
        <v>65.319999999999993</v>
      </c>
      <c r="G432">
        <f>ROUND(((E432/D432)*100),0)</f>
        <v>68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6">
        <f>(L432/86400)+DATE(1970,1,1)</f>
        <v>43737.208333333328</v>
      </c>
      <c r="O432" s="6">
        <f>(M432/86400)+DATE(1970,1,1)</f>
        <v>43771.208333333328</v>
      </c>
      <c r="P432" t="b">
        <v>0</v>
      </c>
      <c r="Q432" t="b">
        <v>0</v>
      </c>
      <c r="R432" t="s">
        <v>33</v>
      </c>
      <c r="S432" t="str">
        <f>_xlfn.TEXTBEFORE(R432,"/",1)</f>
        <v>theater</v>
      </c>
      <c r="T432" t="str">
        <f>_xlfn.TEXTAFTER(R432,"/",1)</f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 s="18">
        <v>9817</v>
      </c>
      <c r="F433">
        <f>ROUND((E433/I433), 2)</f>
        <v>104.44</v>
      </c>
      <c r="G433">
        <f>ROUND(((E433/D433)*100),0)</f>
        <v>192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6">
        <f>(L433/86400)+DATE(1970,1,1)</f>
        <v>43273.208333333328</v>
      </c>
      <c r="O433" s="6">
        <f>(M433/86400)+DATE(1970,1,1)</f>
        <v>43290.208333333328</v>
      </c>
      <c r="P433" t="b">
        <v>1</v>
      </c>
      <c r="Q433" t="b">
        <v>0</v>
      </c>
      <c r="R433" t="s">
        <v>33</v>
      </c>
      <c r="S433" t="str">
        <f>_xlfn.TEXTBEFORE(R433,"/",1)</f>
        <v>theater</v>
      </c>
      <c r="T433" t="str">
        <f>_xlfn.TEXTAFTER(R433,"/",1)</f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 s="18">
        <v>6369</v>
      </c>
      <c r="F434">
        <f>ROUND((E434/I434), 2)</f>
        <v>69.989999999999995</v>
      </c>
      <c r="G434">
        <f>ROUND(((E434/D434)*100),0)</f>
        <v>83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6">
        <f>(L434/86400)+DATE(1970,1,1)</f>
        <v>41761.208333333336</v>
      </c>
      <c r="O434" s="6">
        <f>(M434/86400)+DATE(1970,1,1)</f>
        <v>41781.208333333336</v>
      </c>
      <c r="P434" t="b">
        <v>0</v>
      </c>
      <c r="Q434" t="b">
        <v>0</v>
      </c>
      <c r="R434" t="s">
        <v>33</v>
      </c>
      <c r="S434" t="str">
        <f>_xlfn.TEXTBEFORE(R434,"/",1)</f>
        <v>theater</v>
      </c>
      <c r="T434" t="str">
        <f>_xlfn.TEXTAFTER(R434,"/",1)</f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 s="18">
        <v>65755</v>
      </c>
      <c r="F435">
        <f>ROUND((E435/I435), 2)</f>
        <v>83.02</v>
      </c>
      <c r="G435">
        <f>ROUND(((E435/D435)*100),0)</f>
        <v>54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6">
        <f>(L435/86400)+DATE(1970,1,1)</f>
        <v>41603.25</v>
      </c>
      <c r="O435" s="6">
        <f>(M435/86400)+DATE(1970,1,1)</f>
        <v>41619.25</v>
      </c>
      <c r="P435" t="b">
        <v>0</v>
      </c>
      <c r="Q435" t="b">
        <v>1</v>
      </c>
      <c r="R435" t="s">
        <v>42</v>
      </c>
      <c r="S435" t="str">
        <f>_xlfn.TEXTBEFORE(R435,"/",1)</f>
        <v>film &amp; video</v>
      </c>
      <c r="T435" t="str">
        <f>_xlfn.TEXTAFTER(R435,"/",1)</f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 s="18">
        <v>903</v>
      </c>
      <c r="F436">
        <f>ROUND((E436/I436), 2)</f>
        <v>90.3</v>
      </c>
      <c r="G436">
        <f>ROUND(((E436/D436)*100),0)</f>
        <v>17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6">
        <f>(L436/86400)+DATE(1970,1,1)</f>
        <v>42705.25</v>
      </c>
      <c r="O436" s="6">
        <f>(M436/86400)+DATE(1970,1,1)</f>
        <v>42719.25</v>
      </c>
      <c r="P436" t="b">
        <v>1</v>
      </c>
      <c r="Q436" t="b">
        <v>0</v>
      </c>
      <c r="R436" t="s">
        <v>33</v>
      </c>
      <c r="S436" t="str">
        <f>_xlfn.TEXTBEFORE(R436,"/",1)</f>
        <v>theater</v>
      </c>
      <c r="T436" t="str">
        <f>_xlfn.TEXTAFTER(R436,"/",1)</f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 s="18">
        <v>178120</v>
      </c>
      <c r="F437">
        <f>ROUND((E437/I437), 2)</f>
        <v>103.98</v>
      </c>
      <c r="G437">
        <f>ROUND(((E437/D437)*100),0)</f>
        <v>117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6">
        <f>(L437/86400)+DATE(1970,1,1)</f>
        <v>41988.25</v>
      </c>
      <c r="O437" s="6">
        <f>(M437/86400)+DATE(1970,1,1)</f>
        <v>42000.25</v>
      </c>
      <c r="P437" t="b">
        <v>0</v>
      </c>
      <c r="Q437" t="b">
        <v>1</v>
      </c>
      <c r="R437" t="s">
        <v>33</v>
      </c>
      <c r="S437" t="str">
        <f>_xlfn.TEXTBEFORE(R437,"/",1)</f>
        <v>theater</v>
      </c>
      <c r="T437" t="str">
        <f>_xlfn.TEXTAFTER(R437,"/",1)</f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 s="18">
        <v>13678</v>
      </c>
      <c r="F438">
        <f>ROUND((E438/I438), 2)</f>
        <v>54.93</v>
      </c>
      <c r="G438">
        <f>ROUND(((E438/D438)*100),0)</f>
        <v>1052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6">
        <f>(L438/86400)+DATE(1970,1,1)</f>
        <v>43575.208333333328</v>
      </c>
      <c r="O438" s="6">
        <f>(M438/86400)+DATE(1970,1,1)</f>
        <v>43576.208333333328</v>
      </c>
      <c r="P438" t="b">
        <v>0</v>
      </c>
      <c r="Q438" t="b">
        <v>0</v>
      </c>
      <c r="R438" t="s">
        <v>159</v>
      </c>
      <c r="S438" t="str">
        <f>_xlfn.TEXTBEFORE(R438,"/",1)</f>
        <v>music</v>
      </c>
      <c r="T438" t="str">
        <f>_xlfn.TEXTAFTER(R438,"/",1)</f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 s="18">
        <v>9969</v>
      </c>
      <c r="F439">
        <f>ROUND((E439/I439), 2)</f>
        <v>51.92</v>
      </c>
      <c r="G439">
        <f>ROUND(((E439/D439)*100),0)</f>
        <v>123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6">
        <f>(L439/86400)+DATE(1970,1,1)</f>
        <v>42260.208333333328</v>
      </c>
      <c r="O439" s="6">
        <f>(M439/86400)+DATE(1970,1,1)</f>
        <v>42263.208333333328</v>
      </c>
      <c r="P439" t="b">
        <v>0</v>
      </c>
      <c r="Q439" t="b">
        <v>1</v>
      </c>
      <c r="R439" t="s">
        <v>71</v>
      </c>
      <c r="S439" t="str">
        <f>_xlfn.TEXTBEFORE(R439,"/",1)</f>
        <v>film &amp; video</v>
      </c>
      <c r="T439" t="str">
        <f>_xlfn.TEXTAFTER(R439,"/",1)</f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 s="18">
        <v>14827</v>
      </c>
      <c r="F440">
        <f>ROUND((E440/I440), 2)</f>
        <v>60.03</v>
      </c>
      <c r="G440">
        <f>ROUND(((E440/D440)*100),0)</f>
        <v>179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6">
        <f>(L440/86400)+DATE(1970,1,1)</f>
        <v>41337.25</v>
      </c>
      <c r="O440" s="6">
        <f>(M440/86400)+DATE(1970,1,1)</f>
        <v>41367.208333333336</v>
      </c>
      <c r="P440" t="b">
        <v>0</v>
      </c>
      <c r="Q440" t="b">
        <v>0</v>
      </c>
      <c r="R440" t="s">
        <v>33</v>
      </c>
      <c r="S440" t="str">
        <f>_xlfn.TEXTBEFORE(R440,"/",1)</f>
        <v>theater</v>
      </c>
      <c r="T440" t="str">
        <f>_xlfn.TEXTAFTER(R440,"/",1)</f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 s="18">
        <v>100900</v>
      </c>
      <c r="F441">
        <f>ROUND((E441/I441), 2)</f>
        <v>44</v>
      </c>
      <c r="G441">
        <f>ROUND(((E441/D441)*100),0)</f>
        <v>355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6">
        <f>(L441/86400)+DATE(1970,1,1)</f>
        <v>42680.208333333328</v>
      </c>
      <c r="O441" s="6">
        <f>(M441/86400)+DATE(1970,1,1)</f>
        <v>42687.25</v>
      </c>
      <c r="P441" t="b">
        <v>0</v>
      </c>
      <c r="Q441" t="b">
        <v>0</v>
      </c>
      <c r="R441" t="s">
        <v>474</v>
      </c>
      <c r="S441" t="str">
        <f>_xlfn.TEXTBEFORE(R441,"/",1)</f>
        <v>film &amp; video</v>
      </c>
      <c r="T441" t="str">
        <f>_xlfn.TEXTAFTER(R441,"/",1)</f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 s="18">
        <v>165954</v>
      </c>
      <c r="F442">
        <f>ROUND((E442/I442), 2)</f>
        <v>53</v>
      </c>
      <c r="G442">
        <f>ROUND(((E442/D442)*100),0)</f>
        <v>162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6">
        <f>(L442/86400)+DATE(1970,1,1)</f>
        <v>42916.208333333328</v>
      </c>
      <c r="O442" s="6">
        <f>(M442/86400)+DATE(1970,1,1)</f>
        <v>42926.208333333328</v>
      </c>
      <c r="P442" t="b">
        <v>0</v>
      </c>
      <c r="Q442" t="b">
        <v>0</v>
      </c>
      <c r="R442" t="s">
        <v>269</v>
      </c>
      <c r="S442" t="str">
        <f>_xlfn.TEXTBEFORE(R442,"/",1)</f>
        <v>film &amp; video</v>
      </c>
      <c r="T442" t="str">
        <f>_xlfn.TEXTAFTER(R442,"/",1)</f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 s="18">
        <v>1744</v>
      </c>
      <c r="F443">
        <f>ROUND((E443/I443), 2)</f>
        <v>54.5</v>
      </c>
      <c r="G443">
        <f>ROUND(((E443/D443)*100),0)</f>
        <v>25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6">
        <f>(L443/86400)+DATE(1970,1,1)</f>
        <v>41025.208333333336</v>
      </c>
      <c r="O443" s="6">
        <f>(M443/86400)+DATE(1970,1,1)</f>
        <v>41053.208333333336</v>
      </c>
      <c r="P443" t="b">
        <v>0</v>
      </c>
      <c r="Q443" t="b">
        <v>0</v>
      </c>
      <c r="R443" t="s">
        <v>65</v>
      </c>
      <c r="S443" t="str">
        <f>_xlfn.TEXTBEFORE(R443,"/",1)</f>
        <v>technology</v>
      </c>
      <c r="T443" t="str">
        <f>_xlfn.TEXTAFTER(R443,"/",1)</f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 s="18">
        <v>10731</v>
      </c>
      <c r="F444">
        <f>ROUND((E444/I444), 2)</f>
        <v>75.040000000000006</v>
      </c>
      <c r="G444">
        <f>ROUND(((E444/D444)*100),0)</f>
        <v>199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6">
        <f>(L444/86400)+DATE(1970,1,1)</f>
        <v>42980.208333333328</v>
      </c>
      <c r="O444" s="6">
        <f>(M444/86400)+DATE(1970,1,1)</f>
        <v>42996.208333333328</v>
      </c>
      <c r="P444" t="b">
        <v>0</v>
      </c>
      <c r="Q444" t="b">
        <v>0</v>
      </c>
      <c r="R444" t="s">
        <v>33</v>
      </c>
      <c r="S444" t="str">
        <f>_xlfn.TEXTBEFORE(R444,"/",1)</f>
        <v>theater</v>
      </c>
      <c r="T444" t="str">
        <f>_xlfn.TEXTAFTER(R444,"/",1)</f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 s="18">
        <v>3232</v>
      </c>
      <c r="F445">
        <f>ROUND((E445/I445), 2)</f>
        <v>35.909999999999997</v>
      </c>
      <c r="G445">
        <f>ROUND(((E445/D445)*100),0)</f>
        <v>35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6">
        <f>(L445/86400)+DATE(1970,1,1)</f>
        <v>40451.208333333336</v>
      </c>
      <c r="O445" s="6">
        <f>(M445/86400)+DATE(1970,1,1)</f>
        <v>40470.208333333336</v>
      </c>
      <c r="P445" t="b">
        <v>0</v>
      </c>
      <c r="Q445" t="b">
        <v>0</v>
      </c>
      <c r="R445" t="s">
        <v>33</v>
      </c>
      <c r="S445" t="str">
        <f>_xlfn.TEXTBEFORE(R445,"/",1)</f>
        <v>theater</v>
      </c>
      <c r="T445" t="str">
        <f>_xlfn.TEXTAFTER(R445,"/",1)</f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 s="18">
        <v>10938</v>
      </c>
      <c r="F446">
        <f>ROUND((E446/I446), 2)</f>
        <v>36.950000000000003</v>
      </c>
      <c r="G446">
        <f>ROUND(((E446/D446)*100),0)</f>
        <v>176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6">
        <f>(L446/86400)+DATE(1970,1,1)</f>
        <v>40748.208333333336</v>
      </c>
      <c r="O446" s="6">
        <f>(M446/86400)+DATE(1970,1,1)</f>
        <v>40750.208333333336</v>
      </c>
      <c r="P446" t="b">
        <v>0</v>
      </c>
      <c r="Q446" t="b">
        <v>1</v>
      </c>
      <c r="R446" t="s">
        <v>60</v>
      </c>
      <c r="S446" t="str">
        <f>_xlfn.TEXTBEFORE(R446,"/",1)</f>
        <v>music</v>
      </c>
      <c r="T446" t="str">
        <f>_xlfn.TEXTAFTER(R446,"/",1)</f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 s="18">
        <v>10739</v>
      </c>
      <c r="F447">
        <f>ROUND((E447/I447), 2)</f>
        <v>63.17</v>
      </c>
      <c r="G447">
        <f>ROUND(((E447/D447)*100),0)</f>
        <v>511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6">
        <f>(L447/86400)+DATE(1970,1,1)</f>
        <v>40515.25</v>
      </c>
      <c r="O447" s="6">
        <f>(M447/86400)+DATE(1970,1,1)</f>
        <v>40536.25</v>
      </c>
      <c r="P447" t="b">
        <v>0</v>
      </c>
      <c r="Q447" t="b">
        <v>1</v>
      </c>
      <c r="R447" t="s">
        <v>33</v>
      </c>
      <c r="S447" t="str">
        <f>_xlfn.TEXTBEFORE(R447,"/",1)</f>
        <v>theater</v>
      </c>
      <c r="T447" t="str">
        <f>_xlfn.TEXTAFTER(R447,"/",1)</f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 s="18">
        <v>5579</v>
      </c>
      <c r="F448">
        <f>ROUND((E448/I448), 2)</f>
        <v>29.99</v>
      </c>
      <c r="G448">
        <f>ROUND(((E448/D448)*100),0)</f>
        <v>82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6">
        <f>(L448/86400)+DATE(1970,1,1)</f>
        <v>41261.25</v>
      </c>
      <c r="O448" s="6">
        <f>(M448/86400)+DATE(1970,1,1)</f>
        <v>41263.25</v>
      </c>
      <c r="P448" t="b">
        <v>0</v>
      </c>
      <c r="Q448" t="b">
        <v>0</v>
      </c>
      <c r="R448" t="s">
        <v>65</v>
      </c>
      <c r="S448" t="str">
        <f>_xlfn.TEXTBEFORE(R448,"/",1)</f>
        <v>technology</v>
      </c>
      <c r="T448" t="str">
        <f>_xlfn.TEXTAFTER(R448,"/",1)</f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 s="18">
        <v>37754</v>
      </c>
      <c r="F449">
        <f>ROUND((E449/I449), 2)</f>
        <v>86</v>
      </c>
      <c r="G449">
        <f>ROUND(((E449/D449)*100),0)</f>
        <v>24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6">
        <f>(L449/86400)+DATE(1970,1,1)</f>
        <v>43088.25</v>
      </c>
      <c r="O449" s="6">
        <f>(M449/86400)+DATE(1970,1,1)</f>
        <v>43104.25</v>
      </c>
      <c r="P449" t="b">
        <v>0</v>
      </c>
      <c r="Q449" t="b">
        <v>0</v>
      </c>
      <c r="R449" t="s">
        <v>269</v>
      </c>
      <c r="S449" t="str">
        <f>_xlfn.TEXTBEFORE(R449,"/",1)</f>
        <v>film &amp; video</v>
      </c>
      <c r="T449" t="str">
        <f>_xlfn.TEXTAFTER(R449,"/",1)</f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 s="18">
        <v>45384</v>
      </c>
      <c r="F450">
        <f>ROUND((E450/I450), 2)</f>
        <v>75.010000000000005</v>
      </c>
      <c r="G450">
        <f>ROUND(((E450/D450)*100),0)</f>
        <v>50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6">
        <f>(L450/86400)+DATE(1970,1,1)</f>
        <v>41378.208333333336</v>
      </c>
      <c r="O450" s="6">
        <f>(M450/86400)+DATE(1970,1,1)</f>
        <v>41380.208333333336</v>
      </c>
      <c r="P450" t="b">
        <v>0</v>
      </c>
      <c r="Q450" t="b">
        <v>1</v>
      </c>
      <c r="R450" t="s">
        <v>89</v>
      </c>
      <c r="S450" t="str">
        <f>_xlfn.TEXTBEFORE(R450,"/",1)</f>
        <v>games</v>
      </c>
      <c r="T450" t="str">
        <f>_xlfn.TEXTAFTER(R450,"/",1)</f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 s="18">
        <v>8703</v>
      </c>
      <c r="F451">
        <f>ROUND((E451/I451), 2)</f>
        <v>101.2</v>
      </c>
      <c r="G451">
        <f>ROUND(((E451/D451)*100),0)</f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6">
        <f>(L451/86400)+DATE(1970,1,1)</f>
        <v>43530.25</v>
      </c>
      <c r="O451" s="6">
        <f>(M451/86400)+DATE(1970,1,1)</f>
        <v>43547.208333333328</v>
      </c>
      <c r="P451" t="b">
        <v>0</v>
      </c>
      <c r="Q451" t="b">
        <v>0</v>
      </c>
      <c r="R451" t="s">
        <v>89</v>
      </c>
      <c r="S451" t="str">
        <f>_xlfn.TEXTBEFORE(R451,"/",1)</f>
        <v>games</v>
      </c>
      <c r="T451" t="str">
        <f>_xlfn.TEXTAFTER(R451,"/",1)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 s="18">
        <v>4</v>
      </c>
      <c r="F452">
        <f>ROUND((E452/I452), 2)</f>
        <v>4</v>
      </c>
      <c r="G452">
        <f>ROUND(((E452/D452)*100),0)</f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6">
        <f>(L452/86400)+DATE(1970,1,1)</f>
        <v>43394.208333333328</v>
      </c>
      <c r="O452" s="6">
        <f>(M452/86400)+DATE(1970,1,1)</f>
        <v>43417.25</v>
      </c>
      <c r="P452" t="b">
        <v>0</v>
      </c>
      <c r="Q452" t="b">
        <v>0</v>
      </c>
      <c r="R452" t="s">
        <v>71</v>
      </c>
      <c r="S452" t="str">
        <f>_xlfn.TEXTBEFORE(R452,"/",1)</f>
        <v>film &amp; video</v>
      </c>
      <c r="T452" t="str">
        <f>_xlfn.TEXTAFTER(R452,"/",1)</f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 s="18">
        <v>182302</v>
      </c>
      <c r="F453">
        <f>ROUND((E453/I453), 2)</f>
        <v>29</v>
      </c>
      <c r="G453">
        <f>ROUND(((E453/D453)*100),0)</f>
        <v>123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6">
        <f>(L453/86400)+DATE(1970,1,1)</f>
        <v>42935.208333333328</v>
      </c>
      <c r="O453" s="6">
        <f>(M453/86400)+DATE(1970,1,1)</f>
        <v>42966.208333333328</v>
      </c>
      <c r="P453" t="b">
        <v>0</v>
      </c>
      <c r="Q453" t="b">
        <v>0</v>
      </c>
      <c r="R453" t="s">
        <v>23</v>
      </c>
      <c r="S453" t="str">
        <f>_xlfn.TEXTBEFORE(R453,"/",1)</f>
        <v>music</v>
      </c>
      <c r="T453" t="str">
        <f>_xlfn.TEXTAFTER(R453,"/",1)</f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 s="18">
        <v>3045</v>
      </c>
      <c r="F454">
        <f>ROUND((E454/I454), 2)</f>
        <v>98.23</v>
      </c>
      <c r="G454">
        <f>ROUND(((E454/D454)*100),0)</f>
        <v>63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6">
        <f>(L454/86400)+DATE(1970,1,1)</f>
        <v>40365.208333333336</v>
      </c>
      <c r="O454" s="6">
        <f>(M454/86400)+DATE(1970,1,1)</f>
        <v>40366.208333333336</v>
      </c>
      <c r="P454" t="b">
        <v>0</v>
      </c>
      <c r="Q454" t="b">
        <v>0</v>
      </c>
      <c r="R454" t="s">
        <v>53</v>
      </c>
      <c r="S454" t="str">
        <f>_xlfn.TEXTBEFORE(R454,"/",1)</f>
        <v>film &amp; video</v>
      </c>
      <c r="T454" t="str">
        <f>_xlfn.TEXTAFTER(R454,"/",1)</f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 s="18">
        <v>102749</v>
      </c>
      <c r="F455">
        <f>ROUND((E455/I455), 2)</f>
        <v>87</v>
      </c>
      <c r="G455">
        <f>ROUND(((E455/D455)*100),0)</f>
        <v>56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6">
        <f>(L455/86400)+DATE(1970,1,1)</f>
        <v>42705.25</v>
      </c>
      <c r="O455" s="6">
        <f>(M455/86400)+DATE(1970,1,1)</f>
        <v>42746.25</v>
      </c>
      <c r="P455" t="b">
        <v>0</v>
      </c>
      <c r="Q455" t="b">
        <v>0</v>
      </c>
      <c r="R455" t="s">
        <v>474</v>
      </c>
      <c r="S455" t="str">
        <f>_xlfn.TEXTBEFORE(R455,"/",1)</f>
        <v>film &amp; video</v>
      </c>
      <c r="T455" t="str">
        <f>_xlfn.TEXTAFTER(R455,"/",1)</f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 s="18">
        <v>1763</v>
      </c>
      <c r="F456">
        <f>ROUND((E456/I456), 2)</f>
        <v>45.21</v>
      </c>
      <c r="G456">
        <f>ROUND(((E456/D456)*100),0)</f>
        <v>44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6">
        <f>(L456/86400)+DATE(1970,1,1)</f>
        <v>41568.208333333336</v>
      </c>
      <c r="O456" s="6">
        <f>(M456/86400)+DATE(1970,1,1)</f>
        <v>41604.25</v>
      </c>
      <c r="P456" t="b">
        <v>0</v>
      </c>
      <c r="Q456" t="b">
        <v>1</v>
      </c>
      <c r="R456" t="s">
        <v>53</v>
      </c>
      <c r="S456" t="str">
        <f>_xlfn.TEXTBEFORE(R456,"/",1)</f>
        <v>film &amp; video</v>
      </c>
      <c r="T456" t="str">
        <f>_xlfn.TEXTAFTER(R456,"/",1)</f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 s="18">
        <v>137904</v>
      </c>
      <c r="F457">
        <f>ROUND((E457/I457), 2)</f>
        <v>37</v>
      </c>
      <c r="G457">
        <f>ROUND(((E457/D457)*100),0)</f>
        <v>118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6">
        <f>(L457/86400)+DATE(1970,1,1)</f>
        <v>40809.208333333336</v>
      </c>
      <c r="O457" s="6">
        <f>(M457/86400)+DATE(1970,1,1)</f>
        <v>40832.208333333336</v>
      </c>
      <c r="P457" t="b">
        <v>0</v>
      </c>
      <c r="Q457" t="b">
        <v>0</v>
      </c>
      <c r="R457" t="s">
        <v>33</v>
      </c>
      <c r="S457" t="str">
        <f>_xlfn.TEXTBEFORE(R457,"/",1)</f>
        <v>theater</v>
      </c>
      <c r="T457" t="str">
        <f>_xlfn.TEXTAFTER(R457,"/",1)</f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 s="18">
        <v>152438</v>
      </c>
      <c r="F458">
        <f>ROUND((E458/I458), 2)</f>
        <v>94.98</v>
      </c>
      <c r="G458">
        <f>ROUND(((E458/D458)*100),0)</f>
        <v>104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6">
        <f>(L458/86400)+DATE(1970,1,1)</f>
        <v>43141.25</v>
      </c>
      <c r="O458" s="6">
        <f>(M458/86400)+DATE(1970,1,1)</f>
        <v>43141.25</v>
      </c>
      <c r="P458" t="b">
        <v>0</v>
      </c>
      <c r="Q458" t="b">
        <v>1</v>
      </c>
      <c r="R458" t="s">
        <v>60</v>
      </c>
      <c r="S458" t="str">
        <f>_xlfn.TEXTBEFORE(R458,"/",1)</f>
        <v>music</v>
      </c>
      <c r="T458" t="str">
        <f>_xlfn.TEXTAFTER(R458,"/",1)</f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 s="18">
        <v>1332</v>
      </c>
      <c r="F459">
        <f>ROUND((E459/I459), 2)</f>
        <v>28.96</v>
      </c>
      <c r="G459">
        <f>ROUND(((E459/D459)*100),0)</f>
        <v>27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6">
        <f>(L459/86400)+DATE(1970,1,1)</f>
        <v>42657.208333333328</v>
      </c>
      <c r="O459" s="6">
        <f>(M459/86400)+DATE(1970,1,1)</f>
        <v>42659.208333333328</v>
      </c>
      <c r="P459" t="b">
        <v>0</v>
      </c>
      <c r="Q459" t="b">
        <v>0</v>
      </c>
      <c r="R459" t="s">
        <v>33</v>
      </c>
      <c r="S459" t="str">
        <f>_xlfn.TEXTBEFORE(R459,"/",1)</f>
        <v>theater</v>
      </c>
      <c r="T459" t="str">
        <f>_xlfn.TEXTAFTER(R459,"/",1)</f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 s="18">
        <v>118706</v>
      </c>
      <c r="F460">
        <f>ROUND((E460/I460), 2)</f>
        <v>55.99</v>
      </c>
      <c r="G460">
        <f>ROUND(((E460/D460)*100),0)</f>
        <v>351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6">
        <f>(L460/86400)+DATE(1970,1,1)</f>
        <v>40265.208333333336</v>
      </c>
      <c r="O460" s="6">
        <f>(M460/86400)+DATE(1970,1,1)</f>
        <v>40309.208333333336</v>
      </c>
      <c r="P460" t="b">
        <v>0</v>
      </c>
      <c r="Q460" t="b">
        <v>0</v>
      </c>
      <c r="R460" t="s">
        <v>33</v>
      </c>
      <c r="S460" t="str">
        <f>_xlfn.TEXTBEFORE(R460,"/",1)</f>
        <v>theater</v>
      </c>
      <c r="T460" t="str">
        <f>_xlfn.TEXTAFTER(R460,"/",1)</f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 s="18">
        <v>5674</v>
      </c>
      <c r="F461">
        <f>ROUND((E461/I461), 2)</f>
        <v>54.04</v>
      </c>
      <c r="G461">
        <f>ROUND(((E461/D461)*100),0)</f>
        <v>90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6">
        <f>(L461/86400)+DATE(1970,1,1)</f>
        <v>42001.25</v>
      </c>
      <c r="O461" s="6">
        <f>(M461/86400)+DATE(1970,1,1)</f>
        <v>42026.25</v>
      </c>
      <c r="P461" t="b">
        <v>0</v>
      </c>
      <c r="Q461" t="b">
        <v>0</v>
      </c>
      <c r="R461" t="s">
        <v>42</v>
      </c>
      <c r="S461" t="str">
        <f>_xlfn.TEXTBEFORE(R461,"/",1)</f>
        <v>film &amp; video</v>
      </c>
      <c r="T461" t="str">
        <f>_xlfn.TEXTAFTER(R461,"/",1)</f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 s="18">
        <v>4119</v>
      </c>
      <c r="F462">
        <f>ROUND((E462/I462), 2)</f>
        <v>82.38</v>
      </c>
      <c r="G462">
        <f>ROUND(((E462/D462)*100),0)</f>
        <v>172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6">
        <f>(L462/86400)+DATE(1970,1,1)</f>
        <v>40399.208333333336</v>
      </c>
      <c r="O462" s="6">
        <f>(M462/86400)+DATE(1970,1,1)</f>
        <v>40402.208333333336</v>
      </c>
      <c r="P462" t="b">
        <v>0</v>
      </c>
      <c r="Q462" t="b">
        <v>0</v>
      </c>
      <c r="R462" t="s">
        <v>33</v>
      </c>
      <c r="S462" t="str">
        <f>_xlfn.TEXTBEFORE(R462,"/",1)</f>
        <v>theater</v>
      </c>
      <c r="T462" t="str">
        <f>_xlfn.TEXTAFTER(R462,"/",1)</f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 s="18">
        <v>139354</v>
      </c>
      <c r="F463">
        <f>ROUND((E463/I463), 2)</f>
        <v>67</v>
      </c>
      <c r="G463">
        <f>ROUND(((E463/D463)*100),0)</f>
        <v>141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6">
        <f>(L463/86400)+DATE(1970,1,1)</f>
        <v>41757.208333333336</v>
      </c>
      <c r="O463" s="6">
        <f>(M463/86400)+DATE(1970,1,1)</f>
        <v>41777.208333333336</v>
      </c>
      <c r="P463" t="b">
        <v>0</v>
      </c>
      <c r="Q463" t="b">
        <v>0</v>
      </c>
      <c r="R463" t="s">
        <v>53</v>
      </c>
      <c r="S463" t="str">
        <f>_xlfn.TEXTBEFORE(R463,"/",1)</f>
        <v>film &amp; video</v>
      </c>
      <c r="T463" t="str">
        <f>_xlfn.TEXTAFTER(R463,"/",1)</f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 s="18">
        <v>57734</v>
      </c>
      <c r="F464">
        <f>ROUND((E464/I464), 2)</f>
        <v>107.91</v>
      </c>
      <c r="G464">
        <f>ROUND(((E464/D464)*100),0)</f>
        <v>31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6">
        <f>(L464/86400)+DATE(1970,1,1)</f>
        <v>41304.25</v>
      </c>
      <c r="O464" s="6">
        <f>(M464/86400)+DATE(1970,1,1)</f>
        <v>41342.25</v>
      </c>
      <c r="P464" t="b">
        <v>0</v>
      </c>
      <c r="Q464" t="b">
        <v>0</v>
      </c>
      <c r="R464" t="s">
        <v>292</v>
      </c>
      <c r="S464" t="str">
        <f>_xlfn.TEXTBEFORE(R464,"/",1)</f>
        <v>games</v>
      </c>
      <c r="T464" t="str">
        <f>_xlfn.TEXTAFTER(R464,"/",1)</f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 s="18">
        <v>145265</v>
      </c>
      <c r="F465">
        <f>ROUND((E465/I465), 2)</f>
        <v>69.010000000000005</v>
      </c>
      <c r="G465">
        <f>ROUND(((E465/D465)*100),0)</f>
        <v>108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6">
        <f>(L465/86400)+DATE(1970,1,1)</f>
        <v>41639.25</v>
      </c>
      <c r="O465" s="6">
        <f>(M465/86400)+DATE(1970,1,1)</f>
        <v>41643.25</v>
      </c>
      <c r="P465" t="b">
        <v>0</v>
      </c>
      <c r="Q465" t="b">
        <v>0</v>
      </c>
      <c r="R465" t="s">
        <v>71</v>
      </c>
      <c r="S465" t="str">
        <f>_xlfn.TEXTBEFORE(R465,"/",1)</f>
        <v>film &amp; video</v>
      </c>
      <c r="T465" t="str">
        <f>_xlfn.TEXTAFTER(R465,"/",1)</f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 s="18">
        <v>95020</v>
      </c>
      <c r="F466">
        <f>ROUND((E466/I466), 2)</f>
        <v>39.01</v>
      </c>
      <c r="G466">
        <f>ROUND(((E466/D466)*100),0)</f>
        <v>133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6">
        <f>(L466/86400)+DATE(1970,1,1)</f>
        <v>43142.25</v>
      </c>
      <c r="O466" s="6">
        <f>(M466/86400)+DATE(1970,1,1)</f>
        <v>43156.25</v>
      </c>
      <c r="P466" t="b">
        <v>0</v>
      </c>
      <c r="Q466" t="b">
        <v>0</v>
      </c>
      <c r="R466" t="s">
        <v>33</v>
      </c>
      <c r="S466" t="str">
        <f>_xlfn.TEXTBEFORE(R466,"/",1)</f>
        <v>theater</v>
      </c>
      <c r="T466" t="str">
        <f>_xlfn.TEXTAFTER(R466,"/",1)</f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 s="18">
        <v>8829</v>
      </c>
      <c r="F467">
        <f>ROUND((E467/I467), 2)</f>
        <v>110.36</v>
      </c>
      <c r="G467">
        <f>ROUND(((E467/D467)*100),0)</f>
        <v>188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6">
        <f>(L467/86400)+DATE(1970,1,1)</f>
        <v>43127.25</v>
      </c>
      <c r="O467" s="6">
        <f>(M467/86400)+DATE(1970,1,1)</f>
        <v>43136.25</v>
      </c>
      <c r="P467" t="b">
        <v>0</v>
      </c>
      <c r="Q467" t="b">
        <v>0</v>
      </c>
      <c r="R467" t="s">
        <v>206</v>
      </c>
      <c r="S467" t="str">
        <f>_xlfn.TEXTBEFORE(R467,"/",1)</f>
        <v>publishing</v>
      </c>
      <c r="T467" t="str">
        <f>_xlfn.TEXTAFTER(R467,"/",1)</f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 s="18">
        <v>3984</v>
      </c>
      <c r="F468">
        <f>ROUND((E468/I468), 2)</f>
        <v>94.86</v>
      </c>
      <c r="G468">
        <f>ROUND(((E468/D468)*100),0)</f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6">
        <f>(L468/86400)+DATE(1970,1,1)</f>
        <v>41409.208333333336</v>
      </c>
      <c r="O468" s="6">
        <f>(M468/86400)+DATE(1970,1,1)</f>
        <v>41432.208333333336</v>
      </c>
      <c r="P468" t="b">
        <v>0</v>
      </c>
      <c r="Q468" t="b">
        <v>1</v>
      </c>
      <c r="R468" t="s">
        <v>65</v>
      </c>
      <c r="S468" t="str">
        <f>_xlfn.TEXTBEFORE(R468,"/",1)</f>
        <v>technology</v>
      </c>
      <c r="T468" t="str">
        <f>_xlfn.TEXTAFTER(R468,"/",1)</f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 s="18">
        <v>8053</v>
      </c>
      <c r="F469">
        <f>ROUND((E469/I469), 2)</f>
        <v>57.94</v>
      </c>
      <c r="G469">
        <f>ROUND(((E469/D469)*100),0)</f>
        <v>575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6">
        <f>(L469/86400)+DATE(1970,1,1)</f>
        <v>42331.25</v>
      </c>
      <c r="O469" s="6">
        <f>(M469/86400)+DATE(1970,1,1)</f>
        <v>42338.25</v>
      </c>
      <c r="P469" t="b">
        <v>0</v>
      </c>
      <c r="Q469" t="b">
        <v>1</v>
      </c>
      <c r="R469" t="s">
        <v>28</v>
      </c>
      <c r="S469" t="str">
        <f>_xlfn.TEXTBEFORE(R469,"/",1)</f>
        <v>technology</v>
      </c>
      <c r="T469" t="str">
        <f>_xlfn.TEXTAFTER(R469,"/",1)</f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 s="18">
        <v>1620</v>
      </c>
      <c r="F470">
        <f>ROUND((E470/I470), 2)</f>
        <v>101.25</v>
      </c>
      <c r="G470">
        <f>ROUND(((E470/D470)*100),0)</f>
        <v>41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6">
        <f>(L470/86400)+DATE(1970,1,1)</f>
        <v>43569.208333333328</v>
      </c>
      <c r="O470" s="6">
        <f>(M470/86400)+DATE(1970,1,1)</f>
        <v>43585.208333333328</v>
      </c>
      <c r="P470" t="b">
        <v>0</v>
      </c>
      <c r="Q470" t="b">
        <v>0</v>
      </c>
      <c r="R470" t="s">
        <v>33</v>
      </c>
      <c r="S470" t="str">
        <f>_xlfn.TEXTBEFORE(R470,"/",1)</f>
        <v>theater</v>
      </c>
      <c r="T470" t="str">
        <f>_xlfn.TEXTAFTER(R470,"/",1)</f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 s="18">
        <v>10328</v>
      </c>
      <c r="F471">
        <f>ROUND((E471/I471), 2)</f>
        <v>64.959999999999994</v>
      </c>
      <c r="G471">
        <f>ROUND(((E471/D471)*100),0)</f>
        <v>184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6">
        <f>(L471/86400)+DATE(1970,1,1)</f>
        <v>42142.208333333328</v>
      </c>
      <c r="O471" s="6">
        <f>(M471/86400)+DATE(1970,1,1)</f>
        <v>42144.208333333328</v>
      </c>
      <c r="P471" t="b">
        <v>0</v>
      </c>
      <c r="Q471" t="b">
        <v>0</v>
      </c>
      <c r="R471" t="s">
        <v>53</v>
      </c>
      <c r="S471" t="str">
        <f>_xlfn.TEXTBEFORE(R471,"/",1)</f>
        <v>film &amp; video</v>
      </c>
      <c r="T471" t="str">
        <f>_xlfn.TEXTAFTER(R471,"/",1)</f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 s="18">
        <v>10289</v>
      </c>
      <c r="F472">
        <f>ROUND((E472/I472), 2)</f>
        <v>27.01</v>
      </c>
      <c r="G472">
        <f>ROUND(((E472/D472)*100),0)</f>
        <v>286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6">
        <f>(L472/86400)+DATE(1970,1,1)</f>
        <v>42716.25</v>
      </c>
      <c r="O472" s="6">
        <f>(M472/86400)+DATE(1970,1,1)</f>
        <v>42723.25</v>
      </c>
      <c r="P472" t="b">
        <v>0</v>
      </c>
      <c r="Q472" t="b">
        <v>0</v>
      </c>
      <c r="R472" t="s">
        <v>65</v>
      </c>
      <c r="S472" t="str">
        <f>_xlfn.TEXTBEFORE(R472,"/",1)</f>
        <v>technology</v>
      </c>
      <c r="T472" t="str">
        <f>_xlfn.TEXTAFTER(R472,"/",1)</f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 s="18">
        <v>9889</v>
      </c>
      <c r="F473">
        <f>ROUND((E473/I473), 2)</f>
        <v>50.97</v>
      </c>
      <c r="G473">
        <f>ROUND(((E473/D473)*100),0)</f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6">
        <f>(L473/86400)+DATE(1970,1,1)</f>
        <v>41031.208333333336</v>
      </c>
      <c r="O473" s="6">
        <f>(M473/86400)+DATE(1970,1,1)</f>
        <v>41031.208333333336</v>
      </c>
      <c r="P473" t="b">
        <v>0</v>
      </c>
      <c r="Q473" t="b">
        <v>1</v>
      </c>
      <c r="R473" t="s">
        <v>17</v>
      </c>
      <c r="S473" t="str">
        <f>_xlfn.TEXTBEFORE(R473,"/",1)</f>
        <v>food</v>
      </c>
      <c r="T473" t="str">
        <f>_xlfn.TEXTAFTER(R473,"/",1)</f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 s="18">
        <v>60342</v>
      </c>
      <c r="F474">
        <f>ROUND((E474/I474), 2)</f>
        <v>104.94</v>
      </c>
      <c r="G474">
        <f>ROUND(((E474/D474)*100),0)</f>
        <v>39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6">
        <f>(L474/86400)+DATE(1970,1,1)</f>
        <v>43535.208333333328</v>
      </c>
      <c r="O474" s="6">
        <f>(M474/86400)+DATE(1970,1,1)</f>
        <v>43589.208333333328</v>
      </c>
      <c r="P474" t="b">
        <v>0</v>
      </c>
      <c r="Q474" t="b">
        <v>0</v>
      </c>
      <c r="R474" t="s">
        <v>23</v>
      </c>
      <c r="S474" t="str">
        <f>_xlfn.TEXTBEFORE(R474,"/",1)</f>
        <v>music</v>
      </c>
      <c r="T474" t="str">
        <f>_xlfn.TEXTAFTER(R474,"/",1)</f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 s="18">
        <v>8907</v>
      </c>
      <c r="F475">
        <f>ROUND((E475/I475), 2)</f>
        <v>84.03</v>
      </c>
      <c r="G475">
        <f>ROUND(((E475/D475)*100),0)</f>
        <v>178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6">
        <f>(L475/86400)+DATE(1970,1,1)</f>
        <v>43277.208333333328</v>
      </c>
      <c r="O475" s="6">
        <f>(M475/86400)+DATE(1970,1,1)</f>
        <v>43278.208333333328</v>
      </c>
      <c r="P475" t="b">
        <v>0</v>
      </c>
      <c r="Q475" t="b">
        <v>0</v>
      </c>
      <c r="R475" t="s">
        <v>50</v>
      </c>
      <c r="S475" t="str">
        <f>_xlfn.TEXTBEFORE(R475,"/",1)</f>
        <v>music</v>
      </c>
      <c r="T475" t="str">
        <f>_xlfn.TEXTAFTER(R475,"/",1)</f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 s="18">
        <v>14606</v>
      </c>
      <c r="F476">
        <f>ROUND((E476/I476), 2)</f>
        <v>102.86</v>
      </c>
      <c r="G476">
        <f>ROUND(((E476/D476)*100),0)</f>
        <v>365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6">
        <f>(L476/86400)+DATE(1970,1,1)</f>
        <v>41989.25</v>
      </c>
      <c r="O476" s="6">
        <f>(M476/86400)+DATE(1970,1,1)</f>
        <v>41990.25</v>
      </c>
      <c r="P476" t="b">
        <v>0</v>
      </c>
      <c r="Q476" t="b">
        <v>0</v>
      </c>
      <c r="R476" t="s">
        <v>269</v>
      </c>
      <c r="S476" t="str">
        <f>_xlfn.TEXTBEFORE(R476,"/",1)</f>
        <v>film &amp; video</v>
      </c>
      <c r="T476" t="str">
        <f>_xlfn.TEXTAFTER(R476,"/",1)</f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 s="18">
        <v>8432</v>
      </c>
      <c r="F477">
        <f>ROUND((E477/I477), 2)</f>
        <v>39.96</v>
      </c>
      <c r="G477">
        <f>ROUND(((E477/D477)*100),0)</f>
        <v>114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6">
        <f>(L477/86400)+DATE(1970,1,1)</f>
        <v>41450.208333333336</v>
      </c>
      <c r="O477" s="6">
        <f>(M477/86400)+DATE(1970,1,1)</f>
        <v>41454.208333333336</v>
      </c>
      <c r="P477" t="b">
        <v>0</v>
      </c>
      <c r="Q477" t="b">
        <v>1</v>
      </c>
      <c r="R477" t="s">
        <v>206</v>
      </c>
      <c r="S477" t="str">
        <f>_xlfn.TEXTBEFORE(R477,"/",1)</f>
        <v>publishing</v>
      </c>
      <c r="T477" t="str">
        <f>_xlfn.TEXTAFTER(R477,"/",1)</f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 s="18">
        <v>57122</v>
      </c>
      <c r="F478">
        <f>ROUND((E478/I478), 2)</f>
        <v>51</v>
      </c>
      <c r="G478">
        <f>ROUND(((E478/D478)*100),0)</f>
        <v>30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6">
        <f>(L478/86400)+DATE(1970,1,1)</f>
        <v>43322.208333333328</v>
      </c>
      <c r="O478" s="6">
        <f>(M478/86400)+DATE(1970,1,1)</f>
        <v>43328.208333333328</v>
      </c>
      <c r="P478" t="b">
        <v>0</v>
      </c>
      <c r="Q478" t="b">
        <v>0</v>
      </c>
      <c r="R478" t="s">
        <v>119</v>
      </c>
      <c r="S478" t="str">
        <f>_xlfn.TEXTBEFORE(R478,"/",1)</f>
        <v>publishing</v>
      </c>
      <c r="T478" t="str">
        <f>_xlfn.TEXTAFTER(R478,"/",1)</f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 s="18">
        <v>4613</v>
      </c>
      <c r="F479">
        <f>ROUND((E479/I479), 2)</f>
        <v>40.82</v>
      </c>
      <c r="G479">
        <f>ROUND(((E479/D479)*100),0)</f>
        <v>54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6">
        <f>(L479/86400)+DATE(1970,1,1)</f>
        <v>40720.208333333336</v>
      </c>
      <c r="O479" s="6">
        <f>(M479/86400)+DATE(1970,1,1)</f>
        <v>40747.208333333336</v>
      </c>
      <c r="P479" t="b">
        <v>0</v>
      </c>
      <c r="Q479" t="b">
        <v>0</v>
      </c>
      <c r="R479" t="s">
        <v>474</v>
      </c>
      <c r="S479" t="str">
        <f>_xlfn.TEXTBEFORE(R479,"/",1)</f>
        <v>film &amp; video</v>
      </c>
      <c r="T479" t="str">
        <f>_xlfn.TEXTAFTER(R479,"/",1)</f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 s="18">
        <v>162603</v>
      </c>
      <c r="F480">
        <f>ROUND((E480/I480), 2)</f>
        <v>59</v>
      </c>
      <c r="G480">
        <f>ROUND(((E480/D480)*100),0)</f>
        <v>236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6">
        <f>(L480/86400)+DATE(1970,1,1)</f>
        <v>42072.208333333328</v>
      </c>
      <c r="O480" s="6">
        <f>(M480/86400)+DATE(1970,1,1)</f>
        <v>42084.208333333328</v>
      </c>
      <c r="P480" t="b">
        <v>0</v>
      </c>
      <c r="Q480" t="b">
        <v>0</v>
      </c>
      <c r="R480" t="s">
        <v>65</v>
      </c>
      <c r="S480" t="str">
        <f>_xlfn.TEXTBEFORE(R480,"/",1)</f>
        <v>technology</v>
      </c>
      <c r="T480" t="str">
        <f>_xlfn.TEXTAFTER(R480,"/",1)</f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 s="18">
        <v>12310</v>
      </c>
      <c r="F481">
        <f>ROUND((E481/I481), 2)</f>
        <v>71.16</v>
      </c>
      <c r="G481">
        <f>ROUND(((E481/D481)*100),0)</f>
        <v>513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6">
        <f>(L481/86400)+DATE(1970,1,1)</f>
        <v>42945.208333333328</v>
      </c>
      <c r="O481" s="6">
        <f>(M481/86400)+DATE(1970,1,1)</f>
        <v>42947.208333333328</v>
      </c>
      <c r="P481" t="b">
        <v>0</v>
      </c>
      <c r="Q481" t="b">
        <v>0</v>
      </c>
      <c r="R481" t="s">
        <v>17</v>
      </c>
      <c r="S481" t="str">
        <f>_xlfn.TEXTBEFORE(R481,"/",1)</f>
        <v>food</v>
      </c>
      <c r="T481" t="str">
        <f>_xlfn.TEXTAFTER(R481,"/",1)</f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 s="18">
        <v>8656</v>
      </c>
      <c r="F482">
        <f>ROUND((E482/I482), 2)</f>
        <v>99.49</v>
      </c>
      <c r="G482">
        <f>ROUND(((E482/D482)*100),0)</f>
        <v>101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6">
        <f>(L482/86400)+DATE(1970,1,1)</f>
        <v>40248.25</v>
      </c>
      <c r="O482" s="6">
        <f>(M482/86400)+DATE(1970,1,1)</f>
        <v>40257.208333333336</v>
      </c>
      <c r="P482" t="b">
        <v>0</v>
      </c>
      <c r="Q482" t="b">
        <v>1</v>
      </c>
      <c r="R482" t="s">
        <v>122</v>
      </c>
      <c r="S482" t="str">
        <f>_xlfn.TEXTBEFORE(R482,"/",1)</f>
        <v>photography</v>
      </c>
      <c r="T482" t="str">
        <f>_xlfn.TEXTAFTER(R482,"/",1)</f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 s="18">
        <v>159931</v>
      </c>
      <c r="F483">
        <f>ROUND((E483/I483), 2)</f>
        <v>103.99</v>
      </c>
      <c r="G483">
        <f>ROUND(((E483/D483)*100),0)</f>
        <v>81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6">
        <f>(L483/86400)+DATE(1970,1,1)</f>
        <v>41913.208333333336</v>
      </c>
      <c r="O483" s="6">
        <f>(M483/86400)+DATE(1970,1,1)</f>
        <v>41955.25</v>
      </c>
      <c r="P483" t="b">
        <v>0</v>
      </c>
      <c r="Q483" t="b">
        <v>1</v>
      </c>
      <c r="R483" t="s">
        <v>33</v>
      </c>
      <c r="S483" t="str">
        <f>_xlfn.TEXTBEFORE(R483,"/",1)</f>
        <v>theater</v>
      </c>
      <c r="T483" t="str">
        <f>_xlfn.TEXTAFTER(R483,"/",1)</f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 s="18">
        <v>689</v>
      </c>
      <c r="F484">
        <f>ROUND((E484/I484), 2)</f>
        <v>76.56</v>
      </c>
      <c r="G484">
        <f>ROUND(((E484/D484)*100),0)</f>
        <v>16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6">
        <f>(L484/86400)+DATE(1970,1,1)</f>
        <v>40963.25</v>
      </c>
      <c r="O484" s="6">
        <f>(M484/86400)+DATE(1970,1,1)</f>
        <v>40974.25</v>
      </c>
      <c r="P484" t="b">
        <v>0</v>
      </c>
      <c r="Q484" t="b">
        <v>1</v>
      </c>
      <c r="R484" t="s">
        <v>119</v>
      </c>
      <c r="S484" t="str">
        <f>_xlfn.TEXTBEFORE(R484,"/",1)</f>
        <v>publishing</v>
      </c>
      <c r="T484" t="str">
        <f>_xlfn.TEXTAFTER(R484,"/",1)</f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 s="18">
        <v>48236</v>
      </c>
      <c r="F485">
        <f>ROUND((E485/I485), 2)</f>
        <v>87.07</v>
      </c>
      <c r="G485">
        <f>ROUND(((E485/D485)*100),0)</f>
        <v>53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6">
        <f>(L485/86400)+DATE(1970,1,1)</f>
        <v>43811.25</v>
      </c>
      <c r="O485" s="6">
        <f>(M485/86400)+DATE(1970,1,1)</f>
        <v>43818.25</v>
      </c>
      <c r="P485" t="b">
        <v>0</v>
      </c>
      <c r="Q485" t="b">
        <v>0</v>
      </c>
      <c r="R485" t="s">
        <v>33</v>
      </c>
      <c r="S485" t="str">
        <f>_xlfn.TEXTBEFORE(R485,"/",1)</f>
        <v>theater</v>
      </c>
      <c r="T485" t="str">
        <f>_xlfn.TEXTAFTER(R485,"/",1)</f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 s="18">
        <v>77021</v>
      </c>
      <c r="F486">
        <f>ROUND((E486/I486), 2)</f>
        <v>49</v>
      </c>
      <c r="G486">
        <f>ROUND(((E486/D486)*100),0)</f>
        <v>260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6">
        <f>(L486/86400)+DATE(1970,1,1)</f>
        <v>41855.208333333336</v>
      </c>
      <c r="O486" s="6">
        <f>(M486/86400)+DATE(1970,1,1)</f>
        <v>41904.208333333336</v>
      </c>
      <c r="P486" t="b">
        <v>0</v>
      </c>
      <c r="Q486" t="b">
        <v>1</v>
      </c>
      <c r="R486" t="s">
        <v>17</v>
      </c>
      <c r="S486" t="str">
        <f>_xlfn.TEXTBEFORE(R486,"/",1)</f>
        <v>food</v>
      </c>
      <c r="T486" t="str">
        <f>_xlfn.TEXTAFTER(R486,"/",1)</f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 s="18">
        <v>27844</v>
      </c>
      <c r="F487">
        <f>ROUND((E487/I487), 2)</f>
        <v>42.97</v>
      </c>
      <c r="G487">
        <f>ROUND(((E487/D487)*100),0)</f>
        <v>31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6">
        <f>(L487/86400)+DATE(1970,1,1)</f>
        <v>43626.208333333328</v>
      </c>
      <c r="O487" s="6">
        <f>(M487/86400)+DATE(1970,1,1)</f>
        <v>43667.208333333328</v>
      </c>
      <c r="P487" t="b">
        <v>0</v>
      </c>
      <c r="Q487" t="b">
        <v>0</v>
      </c>
      <c r="R487" t="s">
        <v>33</v>
      </c>
      <c r="S487" t="str">
        <f>_xlfn.TEXTBEFORE(R487,"/",1)</f>
        <v>theater</v>
      </c>
      <c r="T487" t="str">
        <f>_xlfn.TEXTAFTER(R487,"/",1)</f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 s="18">
        <v>702</v>
      </c>
      <c r="F488">
        <f>ROUND((E488/I488), 2)</f>
        <v>33.43</v>
      </c>
      <c r="G488">
        <f>ROUND(((E488/D488)*100),0)</f>
        <v>14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6">
        <f>(L488/86400)+DATE(1970,1,1)</f>
        <v>43168.25</v>
      </c>
      <c r="O488" s="6">
        <f>(M488/86400)+DATE(1970,1,1)</f>
        <v>43183.208333333328</v>
      </c>
      <c r="P488" t="b">
        <v>0</v>
      </c>
      <c r="Q488" t="b">
        <v>1</v>
      </c>
      <c r="R488" t="s">
        <v>206</v>
      </c>
      <c r="S488" t="str">
        <f>_xlfn.TEXTBEFORE(R488,"/",1)</f>
        <v>publishing</v>
      </c>
      <c r="T488" t="str">
        <f>_xlfn.TEXTAFTER(R488,"/",1)</f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 s="18">
        <v>197024</v>
      </c>
      <c r="F489">
        <f>ROUND((E489/I489), 2)</f>
        <v>83.98</v>
      </c>
      <c r="G489">
        <f>ROUND(((E489/D489)*100),0)</f>
        <v>179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6">
        <f>(L489/86400)+DATE(1970,1,1)</f>
        <v>42845.208333333328</v>
      </c>
      <c r="O489" s="6">
        <f>(M489/86400)+DATE(1970,1,1)</f>
        <v>42878.208333333328</v>
      </c>
      <c r="P489" t="b">
        <v>0</v>
      </c>
      <c r="Q489" t="b">
        <v>0</v>
      </c>
      <c r="R489" t="s">
        <v>33</v>
      </c>
      <c r="S489" t="str">
        <f>_xlfn.TEXTBEFORE(R489,"/",1)</f>
        <v>theater</v>
      </c>
      <c r="T489" t="str">
        <f>_xlfn.TEXTAFTER(R489,"/",1)</f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 s="18">
        <v>11663</v>
      </c>
      <c r="F490">
        <f>ROUND((E490/I490), 2)</f>
        <v>101.42</v>
      </c>
      <c r="G490">
        <f>ROUND(((E490/D490)*100),0)</f>
        <v>220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6">
        <f>(L490/86400)+DATE(1970,1,1)</f>
        <v>42403.25</v>
      </c>
      <c r="O490" s="6">
        <f>(M490/86400)+DATE(1970,1,1)</f>
        <v>42420.25</v>
      </c>
      <c r="P490" t="b">
        <v>0</v>
      </c>
      <c r="Q490" t="b">
        <v>0</v>
      </c>
      <c r="R490" t="s">
        <v>33</v>
      </c>
      <c r="S490" t="str">
        <f>_xlfn.TEXTBEFORE(R490,"/",1)</f>
        <v>theater</v>
      </c>
      <c r="T490" t="str">
        <f>_xlfn.TEXTAFTER(R490,"/",1)</f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 s="18">
        <v>9339</v>
      </c>
      <c r="F491">
        <f>ROUND((E491/I491), 2)</f>
        <v>109.87</v>
      </c>
      <c r="G491">
        <f>ROUND(((E491/D491)*100),0)</f>
        <v>102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6">
        <f>(L491/86400)+DATE(1970,1,1)</f>
        <v>40406.208333333336</v>
      </c>
      <c r="O491" s="6">
        <f>(M491/86400)+DATE(1970,1,1)</f>
        <v>40411.208333333336</v>
      </c>
      <c r="P491" t="b">
        <v>0</v>
      </c>
      <c r="Q491" t="b">
        <v>0</v>
      </c>
      <c r="R491" t="s">
        <v>65</v>
      </c>
      <c r="S491" t="str">
        <f>_xlfn.TEXTBEFORE(R491,"/",1)</f>
        <v>technology</v>
      </c>
      <c r="T491" t="str">
        <f>_xlfn.TEXTAFTER(R491,"/",1)</f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 s="18">
        <v>4596</v>
      </c>
      <c r="F492">
        <f>ROUND((E492/I492), 2)</f>
        <v>31.92</v>
      </c>
      <c r="G492">
        <f>ROUND(((E492/D492)*100),0)</f>
        <v>192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6">
        <f>(L492/86400)+DATE(1970,1,1)</f>
        <v>43786.25</v>
      </c>
      <c r="O492" s="6">
        <f>(M492/86400)+DATE(1970,1,1)</f>
        <v>43793.25</v>
      </c>
      <c r="P492" t="b">
        <v>0</v>
      </c>
      <c r="Q492" t="b">
        <v>0</v>
      </c>
      <c r="R492" t="s">
        <v>1029</v>
      </c>
      <c r="S492" t="str">
        <f>_xlfn.TEXTBEFORE(R492,"/",1)</f>
        <v>journalism</v>
      </c>
      <c r="T492" t="str">
        <f>_xlfn.TEXTAFTER(R492,"/",1)</f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 s="18">
        <v>173437</v>
      </c>
      <c r="F493">
        <f>ROUND((E493/I493), 2)</f>
        <v>70.989999999999995</v>
      </c>
      <c r="G493">
        <f>ROUND(((E493/D493)*100),0)</f>
        <v>305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6">
        <f>(L493/86400)+DATE(1970,1,1)</f>
        <v>41456.208333333336</v>
      </c>
      <c r="O493" s="6">
        <f>(M493/86400)+DATE(1970,1,1)</f>
        <v>41482.208333333336</v>
      </c>
      <c r="P493" t="b">
        <v>0</v>
      </c>
      <c r="Q493" t="b">
        <v>1</v>
      </c>
      <c r="R493" t="s">
        <v>17</v>
      </c>
      <c r="S493" t="str">
        <f>_xlfn.TEXTBEFORE(R493,"/",1)</f>
        <v>food</v>
      </c>
      <c r="T493" t="str">
        <f>_xlfn.TEXTAFTER(R493,"/",1)</f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 s="18">
        <v>45831</v>
      </c>
      <c r="F494">
        <f>ROUND((E494/I494), 2)</f>
        <v>77.03</v>
      </c>
      <c r="G494">
        <f>ROUND(((E494/D494)*100),0)</f>
        <v>24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6">
        <f>(L494/86400)+DATE(1970,1,1)</f>
        <v>40336.208333333336</v>
      </c>
      <c r="O494" s="6">
        <f>(M494/86400)+DATE(1970,1,1)</f>
        <v>40371.208333333336</v>
      </c>
      <c r="P494" t="b">
        <v>1</v>
      </c>
      <c r="Q494" t="b">
        <v>1</v>
      </c>
      <c r="R494" t="s">
        <v>100</v>
      </c>
      <c r="S494" t="str">
        <f>_xlfn.TEXTBEFORE(R494,"/",1)</f>
        <v>film &amp; video</v>
      </c>
      <c r="T494" t="str">
        <f>_xlfn.TEXTAFTER(R494,"/",1)</f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 s="18">
        <v>6514</v>
      </c>
      <c r="F495">
        <f>ROUND((E495/I495), 2)</f>
        <v>101.78</v>
      </c>
      <c r="G495">
        <f>ROUND(((E495/D495)*100),0)</f>
        <v>724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6">
        <f>(L495/86400)+DATE(1970,1,1)</f>
        <v>43645.208333333328</v>
      </c>
      <c r="O495" s="6">
        <f>(M495/86400)+DATE(1970,1,1)</f>
        <v>43658.208333333328</v>
      </c>
      <c r="P495" t="b">
        <v>0</v>
      </c>
      <c r="Q495" t="b">
        <v>0</v>
      </c>
      <c r="R495" t="s">
        <v>122</v>
      </c>
      <c r="S495" t="str">
        <f>_xlfn.TEXTBEFORE(R495,"/",1)</f>
        <v>photography</v>
      </c>
      <c r="T495" t="str">
        <f>_xlfn.TEXTAFTER(R495,"/",1)</f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 s="18">
        <v>13684</v>
      </c>
      <c r="F496">
        <f>ROUND((E496/I496), 2)</f>
        <v>51.06</v>
      </c>
      <c r="G496">
        <f>ROUND(((E496/D496)*100),0)</f>
        <v>547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6">
        <f>(L496/86400)+DATE(1970,1,1)</f>
        <v>40990.208333333336</v>
      </c>
      <c r="O496" s="6">
        <f>(M496/86400)+DATE(1970,1,1)</f>
        <v>40991.208333333336</v>
      </c>
      <c r="P496" t="b">
        <v>0</v>
      </c>
      <c r="Q496" t="b">
        <v>0</v>
      </c>
      <c r="R496" t="s">
        <v>65</v>
      </c>
      <c r="S496" t="str">
        <f>_xlfn.TEXTBEFORE(R496,"/",1)</f>
        <v>technology</v>
      </c>
      <c r="T496" t="str">
        <f>_xlfn.TEXTAFTER(R496,"/",1)</f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 s="18">
        <v>13264</v>
      </c>
      <c r="F497">
        <f>ROUND((E497/I497), 2)</f>
        <v>68.02</v>
      </c>
      <c r="G497">
        <f>ROUND(((E497/D497)*100),0)</f>
        <v>415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6">
        <f>(L497/86400)+DATE(1970,1,1)</f>
        <v>41800.208333333336</v>
      </c>
      <c r="O497" s="6">
        <f>(M497/86400)+DATE(1970,1,1)</f>
        <v>41804.208333333336</v>
      </c>
      <c r="P497" t="b">
        <v>0</v>
      </c>
      <c r="Q497" t="b">
        <v>0</v>
      </c>
      <c r="R497" t="s">
        <v>33</v>
      </c>
      <c r="S497" t="str">
        <f>_xlfn.TEXTBEFORE(R497,"/",1)</f>
        <v>theater</v>
      </c>
      <c r="T497" t="str">
        <f>_xlfn.TEXTAFTER(R497,"/",1)</f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 s="18">
        <v>1667</v>
      </c>
      <c r="F498">
        <f>ROUND((E498/I498), 2)</f>
        <v>30.87</v>
      </c>
      <c r="G498">
        <f>ROUND(((E498/D498)*100),0)</f>
        <v>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6">
        <f>(L498/86400)+DATE(1970,1,1)</f>
        <v>42876.208333333328</v>
      </c>
      <c r="O498" s="6">
        <f>(M498/86400)+DATE(1970,1,1)</f>
        <v>42893.208333333328</v>
      </c>
      <c r="P498" t="b">
        <v>0</v>
      </c>
      <c r="Q498" t="b">
        <v>0</v>
      </c>
      <c r="R498" t="s">
        <v>71</v>
      </c>
      <c r="S498" t="str">
        <f>_xlfn.TEXTBEFORE(R498,"/",1)</f>
        <v>film &amp; video</v>
      </c>
      <c r="T498" t="str">
        <f>_xlfn.TEXTAFTER(R498,"/",1)</f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 s="18">
        <v>3349</v>
      </c>
      <c r="F499">
        <f>ROUND((E499/I499), 2)</f>
        <v>27.91</v>
      </c>
      <c r="G499">
        <f>ROUND(((E499/D499)*100),0)</f>
        <v>34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6">
        <f>(L499/86400)+DATE(1970,1,1)</f>
        <v>42724.25</v>
      </c>
      <c r="O499" s="6">
        <f>(M499/86400)+DATE(1970,1,1)</f>
        <v>42724.25</v>
      </c>
      <c r="P499" t="b">
        <v>0</v>
      </c>
      <c r="Q499" t="b">
        <v>1</v>
      </c>
      <c r="R499" t="s">
        <v>65</v>
      </c>
      <c r="S499" t="str">
        <f>_xlfn.TEXTBEFORE(R499,"/",1)</f>
        <v>technology</v>
      </c>
      <c r="T499" t="str">
        <f>_xlfn.TEXTAFTER(R499,"/",1)</f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 s="18">
        <v>46317</v>
      </c>
      <c r="F500">
        <f>ROUND((E500/I500), 2)</f>
        <v>79.989999999999995</v>
      </c>
      <c r="G500">
        <f>ROUND(((E500/D500)*100),0)</f>
        <v>24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6">
        <f>(L500/86400)+DATE(1970,1,1)</f>
        <v>42005.25</v>
      </c>
      <c r="O500" s="6">
        <f>(M500/86400)+DATE(1970,1,1)</f>
        <v>42007.25</v>
      </c>
      <c r="P500" t="b">
        <v>0</v>
      </c>
      <c r="Q500" t="b">
        <v>0</v>
      </c>
      <c r="R500" t="s">
        <v>28</v>
      </c>
      <c r="S500" t="str">
        <f>_xlfn.TEXTBEFORE(R500,"/",1)</f>
        <v>technology</v>
      </c>
      <c r="T500" t="str">
        <f>_xlfn.TEXTAFTER(R500,"/",1)</f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 s="18">
        <v>78743</v>
      </c>
      <c r="F501">
        <f>ROUND((E501/I501), 2)</f>
        <v>38</v>
      </c>
      <c r="G501">
        <f>ROUND(((E501/D501)*100),0)</f>
        <v>48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6">
        <f>(L501/86400)+DATE(1970,1,1)</f>
        <v>42444.208333333328</v>
      </c>
      <c r="O501" s="6">
        <f>(M501/86400)+DATE(1970,1,1)</f>
        <v>42449.208333333328</v>
      </c>
      <c r="P501" t="b">
        <v>0</v>
      </c>
      <c r="Q501" t="b">
        <v>1</v>
      </c>
      <c r="R501" t="s">
        <v>42</v>
      </c>
      <c r="S501" t="str">
        <f>_xlfn.TEXTBEFORE(R501,"/",1)</f>
        <v>film &amp; video</v>
      </c>
      <c r="T501" t="str">
        <f>_xlfn.TEXTAFTER(R501,"/",1)</f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 s="18">
        <v>0</v>
      </c>
      <c r="F502" t="e">
        <f>ROUND((E502/I502), 2)</f>
        <v>#DIV/0!</v>
      </c>
      <c r="G502">
        <f>ROUND(((E502/D502)*100),0)</f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>(L502/86400)+DATE(1970,1,1)</f>
        <v>41395.208333333336</v>
      </c>
      <c r="O502" s="6">
        <f>(M502/86400)+DATE(1970,1,1)</f>
        <v>41423.208333333336</v>
      </c>
      <c r="P502" t="b">
        <v>0</v>
      </c>
      <c r="Q502" t="b">
        <v>1</v>
      </c>
      <c r="R502" t="s">
        <v>33</v>
      </c>
      <c r="S502" t="str">
        <f>_xlfn.TEXTBEFORE(R502,"/",1)</f>
        <v>theater</v>
      </c>
      <c r="T502" t="str">
        <f>_xlfn.TEXTAFTER(R502,"/",1)</f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 s="18">
        <v>107743</v>
      </c>
      <c r="F503">
        <f>ROUND((E503/I503), 2)</f>
        <v>59.99</v>
      </c>
      <c r="G503">
        <f>ROUND(((E503/D503)*100),0)</f>
        <v>70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6">
        <f>(L503/86400)+DATE(1970,1,1)</f>
        <v>41345.208333333336</v>
      </c>
      <c r="O503" s="6">
        <f>(M503/86400)+DATE(1970,1,1)</f>
        <v>41347.208333333336</v>
      </c>
      <c r="P503" t="b">
        <v>0</v>
      </c>
      <c r="Q503" t="b">
        <v>0</v>
      </c>
      <c r="R503" t="s">
        <v>42</v>
      </c>
      <c r="S503" t="str">
        <f>_xlfn.TEXTBEFORE(R503,"/",1)</f>
        <v>film &amp; video</v>
      </c>
      <c r="T503" t="str">
        <f>_xlfn.TEXTAFTER(R503,"/",1)</f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 s="18">
        <v>6889</v>
      </c>
      <c r="F504">
        <f>ROUND((E504/I504), 2)</f>
        <v>37.04</v>
      </c>
      <c r="G504">
        <f>ROUND(((E504/D504)*100),0)</f>
        <v>530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6">
        <f>(L504/86400)+DATE(1970,1,1)</f>
        <v>41117.208333333336</v>
      </c>
      <c r="O504" s="6">
        <f>(M504/86400)+DATE(1970,1,1)</f>
        <v>41146.208333333336</v>
      </c>
      <c r="P504" t="b">
        <v>0</v>
      </c>
      <c r="Q504" t="b">
        <v>1</v>
      </c>
      <c r="R504" t="s">
        <v>89</v>
      </c>
      <c r="S504" t="str">
        <f>_xlfn.TEXTBEFORE(R504,"/",1)</f>
        <v>games</v>
      </c>
      <c r="T504" t="str">
        <f>_xlfn.TEXTAFTER(R504,"/",1)</f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 s="18">
        <v>45983</v>
      </c>
      <c r="F505">
        <f>ROUND((E505/I505), 2)</f>
        <v>99.96</v>
      </c>
      <c r="G505">
        <f>ROUND(((E505/D505)*100),0)</f>
        <v>180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6">
        <f>(L505/86400)+DATE(1970,1,1)</f>
        <v>42186.208333333328</v>
      </c>
      <c r="O505" s="6">
        <f>(M505/86400)+DATE(1970,1,1)</f>
        <v>42206.208333333328</v>
      </c>
      <c r="P505" t="b">
        <v>0</v>
      </c>
      <c r="Q505" t="b">
        <v>0</v>
      </c>
      <c r="R505" t="s">
        <v>53</v>
      </c>
      <c r="S505" t="str">
        <f>_xlfn.TEXTBEFORE(R505,"/",1)</f>
        <v>film &amp; video</v>
      </c>
      <c r="T505" t="str">
        <f>_xlfn.TEXTAFTER(R505,"/",1)</f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 s="18">
        <v>6924</v>
      </c>
      <c r="F506">
        <f>ROUND((E506/I506), 2)</f>
        <v>111.68</v>
      </c>
      <c r="G506">
        <f>ROUND(((E506/D506)*100),0)</f>
        <v>92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6">
        <f>(L506/86400)+DATE(1970,1,1)</f>
        <v>42142.208333333328</v>
      </c>
      <c r="O506" s="6">
        <f>(M506/86400)+DATE(1970,1,1)</f>
        <v>42143.208333333328</v>
      </c>
      <c r="P506" t="b">
        <v>0</v>
      </c>
      <c r="Q506" t="b">
        <v>0</v>
      </c>
      <c r="R506" t="s">
        <v>23</v>
      </c>
      <c r="S506" t="str">
        <f>_xlfn.TEXTBEFORE(R506,"/",1)</f>
        <v>music</v>
      </c>
      <c r="T506" t="str">
        <f>_xlfn.TEXTAFTER(R506,"/",1)</f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 s="18">
        <v>12497</v>
      </c>
      <c r="F507">
        <f>ROUND((E507/I507), 2)</f>
        <v>36.01</v>
      </c>
      <c r="G507">
        <f>ROUND(((E507/D507)*100),0)</f>
        <v>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6">
        <f>(L507/86400)+DATE(1970,1,1)</f>
        <v>41341.25</v>
      </c>
      <c r="O507" s="6">
        <f>(M507/86400)+DATE(1970,1,1)</f>
        <v>41383.208333333336</v>
      </c>
      <c r="P507" t="b">
        <v>0</v>
      </c>
      <c r="Q507" t="b">
        <v>1</v>
      </c>
      <c r="R507" t="s">
        <v>133</v>
      </c>
      <c r="S507" t="str">
        <f>_xlfn.TEXTBEFORE(R507,"/",1)</f>
        <v>publishing</v>
      </c>
      <c r="T507" t="str">
        <f>_xlfn.TEXTAFTER(R507,"/",1)</f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 s="18">
        <v>166874</v>
      </c>
      <c r="F508">
        <f>ROUND((E508/I508), 2)</f>
        <v>66.010000000000005</v>
      </c>
      <c r="G508">
        <f>ROUND(((E508/D508)*100),0)</f>
        <v>927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6">
        <f>(L508/86400)+DATE(1970,1,1)</f>
        <v>43062.25</v>
      </c>
      <c r="O508" s="6">
        <f>(M508/86400)+DATE(1970,1,1)</f>
        <v>43079.25</v>
      </c>
      <c r="P508" t="b">
        <v>0</v>
      </c>
      <c r="Q508" t="b">
        <v>1</v>
      </c>
      <c r="R508" t="s">
        <v>33</v>
      </c>
      <c r="S508" t="str">
        <f>_xlfn.TEXTBEFORE(R508,"/",1)</f>
        <v>theater</v>
      </c>
      <c r="T508" t="str">
        <f>_xlfn.TEXTAFTER(R508,"/",1)</f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 s="18">
        <v>837</v>
      </c>
      <c r="F509">
        <f>ROUND((E509/I509), 2)</f>
        <v>44.05</v>
      </c>
      <c r="G509">
        <f>ROUND(((E509/D509)*100),0)</f>
        <v>40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6">
        <f>(L509/86400)+DATE(1970,1,1)</f>
        <v>41373.208333333336</v>
      </c>
      <c r="O509" s="6">
        <f>(M509/86400)+DATE(1970,1,1)</f>
        <v>41422.208333333336</v>
      </c>
      <c r="P509" t="b">
        <v>0</v>
      </c>
      <c r="Q509" t="b">
        <v>1</v>
      </c>
      <c r="R509" t="s">
        <v>28</v>
      </c>
      <c r="S509" t="str">
        <f>_xlfn.TEXTBEFORE(R509,"/",1)</f>
        <v>technology</v>
      </c>
      <c r="T509" t="str">
        <f>_xlfn.TEXTAFTER(R509,"/",1)</f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 s="18">
        <v>193820</v>
      </c>
      <c r="F510">
        <f>ROUND((E510/I510), 2)</f>
        <v>53</v>
      </c>
      <c r="G510">
        <f>ROUND(((E510/D510)*100),0)</f>
        <v>112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6">
        <f>(L510/86400)+DATE(1970,1,1)</f>
        <v>43310.208333333328</v>
      </c>
      <c r="O510" s="6">
        <f>(M510/86400)+DATE(1970,1,1)</f>
        <v>43331.208333333328</v>
      </c>
      <c r="P510" t="b">
        <v>0</v>
      </c>
      <c r="Q510" t="b">
        <v>0</v>
      </c>
      <c r="R510" t="s">
        <v>33</v>
      </c>
      <c r="S510" t="str">
        <f>_xlfn.TEXTBEFORE(R510,"/",1)</f>
        <v>theater</v>
      </c>
      <c r="T510" t="str">
        <f>_xlfn.TEXTAFTER(R510,"/",1)</f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 s="18">
        <v>119510</v>
      </c>
      <c r="F511">
        <f>ROUND((E511/I511), 2)</f>
        <v>95</v>
      </c>
      <c r="G511">
        <f>ROUND(((E511/D511)*100),0)</f>
        <v>71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6">
        <f>(L511/86400)+DATE(1970,1,1)</f>
        <v>41034.208333333336</v>
      </c>
      <c r="O511" s="6">
        <f>(M511/86400)+DATE(1970,1,1)</f>
        <v>41044.208333333336</v>
      </c>
      <c r="P511" t="b">
        <v>0</v>
      </c>
      <c r="Q511" t="b">
        <v>0</v>
      </c>
      <c r="R511" t="s">
        <v>33</v>
      </c>
      <c r="S511" t="str">
        <f>_xlfn.TEXTBEFORE(R511,"/",1)</f>
        <v>theater</v>
      </c>
      <c r="T511" t="str">
        <f>_xlfn.TEXTAFTER(R511,"/",1)</f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 s="18">
        <v>9289</v>
      </c>
      <c r="F512">
        <f>ROUND((E512/I512), 2)</f>
        <v>70.91</v>
      </c>
      <c r="G512">
        <f>ROUND(((E512/D512)*100),0)</f>
        <v>119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6">
        <f>(L512/86400)+DATE(1970,1,1)</f>
        <v>43251.208333333328</v>
      </c>
      <c r="O512" s="6">
        <f>(M512/86400)+DATE(1970,1,1)</f>
        <v>43275.208333333328</v>
      </c>
      <c r="P512" t="b">
        <v>0</v>
      </c>
      <c r="Q512" t="b">
        <v>0</v>
      </c>
      <c r="R512" t="s">
        <v>53</v>
      </c>
      <c r="S512" t="str">
        <f>_xlfn.TEXTBEFORE(R512,"/",1)</f>
        <v>film &amp; video</v>
      </c>
      <c r="T512" t="str">
        <f>_xlfn.TEXTAFTER(R512,"/",1)</f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 s="18">
        <v>35498</v>
      </c>
      <c r="F513">
        <f>ROUND((E513/I513), 2)</f>
        <v>98.06</v>
      </c>
      <c r="G513">
        <f>ROUND(((E513/D513)*100),0)</f>
        <v>24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6">
        <f>(L513/86400)+DATE(1970,1,1)</f>
        <v>43671.208333333328</v>
      </c>
      <c r="O513" s="6">
        <f>(M513/86400)+DATE(1970,1,1)</f>
        <v>43681.208333333328</v>
      </c>
      <c r="P513" t="b">
        <v>0</v>
      </c>
      <c r="Q513" t="b">
        <v>0</v>
      </c>
      <c r="R513" t="s">
        <v>33</v>
      </c>
      <c r="S513" t="str">
        <f>_xlfn.TEXTBEFORE(R513,"/",1)</f>
        <v>theater</v>
      </c>
      <c r="T513" t="str">
        <f>_xlfn.TEXTAFTER(R513,"/",1)</f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 s="18">
        <v>12678</v>
      </c>
      <c r="F514">
        <f>ROUND((E514/I514), 2)</f>
        <v>53.05</v>
      </c>
      <c r="G514">
        <f>ROUND(((E514/D514)*100),0)</f>
        <v>139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6">
        <f>(L514/86400)+DATE(1970,1,1)</f>
        <v>41825.208333333336</v>
      </c>
      <c r="O514" s="6">
        <f>(M514/86400)+DATE(1970,1,1)</f>
        <v>41826.208333333336</v>
      </c>
      <c r="P514" t="b">
        <v>0</v>
      </c>
      <c r="Q514" t="b">
        <v>1</v>
      </c>
      <c r="R514" t="s">
        <v>89</v>
      </c>
      <c r="S514" t="str">
        <f>_xlfn.TEXTBEFORE(R514,"/",1)</f>
        <v>games</v>
      </c>
      <c r="T514" t="str">
        <f>_xlfn.TEXTAFTER(R514,"/",1)</f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 s="18">
        <v>3260</v>
      </c>
      <c r="F515">
        <f>ROUND((E515/I515), 2)</f>
        <v>93.14</v>
      </c>
      <c r="G515">
        <f>ROUND(((E515/D515)*100),0)</f>
        <v>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6">
        <f>(L515/86400)+DATE(1970,1,1)</f>
        <v>40430.208333333336</v>
      </c>
      <c r="O515" s="6">
        <f>(M515/86400)+DATE(1970,1,1)</f>
        <v>40432.208333333336</v>
      </c>
      <c r="P515" t="b">
        <v>0</v>
      </c>
      <c r="Q515" t="b">
        <v>0</v>
      </c>
      <c r="R515" t="s">
        <v>269</v>
      </c>
      <c r="S515" t="str">
        <f>_xlfn.TEXTBEFORE(R515,"/",1)</f>
        <v>film &amp; video</v>
      </c>
      <c r="T515" t="str">
        <f>_xlfn.TEXTAFTER(R515,"/",1)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 s="18">
        <v>31123</v>
      </c>
      <c r="F516">
        <f>ROUND((E516/I516), 2)</f>
        <v>58.95</v>
      </c>
      <c r="G516">
        <f>ROUND(((E516/D516)*100),0)</f>
        <v>22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6">
        <f>(L516/86400)+DATE(1970,1,1)</f>
        <v>41614.25</v>
      </c>
      <c r="O516" s="6">
        <f>(M516/86400)+DATE(1970,1,1)</f>
        <v>41619.25</v>
      </c>
      <c r="P516" t="b">
        <v>0</v>
      </c>
      <c r="Q516" t="b">
        <v>1</v>
      </c>
      <c r="R516" t="s">
        <v>23</v>
      </c>
      <c r="S516" t="str">
        <f>_xlfn.TEXTBEFORE(R516,"/",1)</f>
        <v>music</v>
      </c>
      <c r="T516" t="str">
        <f>_xlfn.TEXTAFTER(R516,"/",1)</f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 s="18">
        <v>4797</v>
      </c>
      <c r="F517">
        <f>ROUND((E517/I517), 2)</f>
        <v>36.07</v>
      </c>
      <c r="G517">
        <f>ROUND(((E517/D517)*100),0)</f>
        <v>56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6">
        <f>(L517/86400)+DATE(1970,1,1)</f>
        <v>40900.25</v>
      </c>
      <c r="O517" s="6">
        <f>(M517/86400)+DATE(1970,1,1)</f>
        <v>40902.25</v>
      </c>
      <c r="P517" t="b">
        <v>0</v>
      </c>
      <c r="Q517" t="b">
        <v>1</v>
      </c>
      <c r="R517" t="s">
        <v>33</v>
      </c>
      <c r="S517" t="str">
        <f>_xlfn.TEXTBEFORE(R517,"/",1)</f>
        <v>theater</v>
      </c>
      <c r="T517" t="str">
        <f>_xlfn.TEXTAFTER(R517,"/",1)</f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 s="18">
        <v>53324</v>
      </c>
      <c r="F518">
        <f>ROUND((E518/I518), 2)</f>
        <v>63.03</v>
      </c>
      <c r="G518">
        <f>ROUND(((E518/D518)*100),0)</f>
        <v>43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6">
        <f>(L518/86400)+DATE(1970,1,1)</f>
        <v>40396.208333333336</v>
      </c>
      <c r="O518" s="6">
        <f>(M518/86400)+DATE(1970,1,1)</f>
        <v>40434.208333333336</v>
      </c>
      <c r="P518" t="b">
        <v>0</v>
      </c>
      <c r="Q518" t="b">
        <v>0</v>
      </c>
      <c r="R518" t="s">
        <v>68</v>
      </c>
      <c r="S518" t="str">
        <f>_xlfn.TEXTBEFORE(R518,"/",1)</f>
        <v>publishing</v>
      </c>
      <c r="T518" t="str">
        <f>_xlfn.TEXTAFTER(R518,"/",1)</f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 s="18">
        <v>6608</v>
      </c>
      <c r="F519">
        <f>ROUND((E519/I519), 2)</f>
        <v>84.72</v>
      </c>
      <c r="G519">
        <f>ROUND(((E519/D519)*100),0)</f>
        <v>112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6">
        <f>(L519/86400)+DATE(1970,1,1)</f>
        <v>42860.208333333328</v>
      </c>
      <c r="O519" s="6">
        <f>(M519/86400)+DATE(1970,1,1)</f>
        <v>42865.208333333328</v>
      </c>
      <c r="P519" t="b">
        <v>0</v>
      </c>
      <c r="Q519" t="b">
        <v>0</v>
      </c>
      <c r="R519" t="s">
        <v>17</v>
      </c>
      <c r="S519" t="str">
        <f>_xlfn.TEXTBEFORE(R519,"/",1)</f>
        <v>food</v>
      </c>
      <c r="T519" t="str">
        <f>_xlfn.TEXTAFTER(R519,"/",1)</f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 s="18">
        <v>622</v>
      </c>
      <c r="F520">
        <f>ROUND((E520/I520), 2)</f>
        <v>62.2</v>
      </c>
      <c r="G520">
        <f>ROUND(((E520/D520)*100),0)</f>
        <v>7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6">
        <f>(L520/86400)+DATE(1970,1,1)</f>
        <v>43154.25</v>
      </c>
      <c r="O520" s="6">
        <f>(M520/86400)+DATE(1970,1,1)</f>
        <v>43156.25</v>
      </c>
      <c r="P520" t="b">
        <v>0</v>
      </c>
      <c r="Q520" t="b">
        <v>1</v>
      </c>
      <c r="R520" t="s">
        <v>71</v>
      </c>
      <c r="S520" t="str">
        <f>_xlfn.TEXTBEFORE(R520,"/",1)</f>
        <v>film &amp; video</v>
      </c>
      <c r="T520" t="str">
        <f>_xlfn.TEXTAFTER(R520,"/",1)</f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 s="18">
        <v>180802</v>
      </c>
      <c r="F521">
        <f>ROUND((E521/I521), 2)</f>
        <v>101.98</v>
      </c>
      <c r="G521">
        <f>ROUND(((E521/D521)*100),0)</f>
        <v>102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6">
        <f>(L521/86400)+DATE(1970,1,1)</f>
        <v>42012.25</v>
      </c>
      <c r="O521" s="6">
        <f>(M521/86400)+DATE(1970,1,1)</f>
        <v>42026.25</v>
      </c>
      <c r="P521" t="b">
        <v>0</v>
      </c>
      <c r="Q521" t="b">
        <v>1</v>
      </c>
      <c r="R521" t="s">
        <v>23</v>
      </c>
      <c r="S521" t="str">
        <f>_xlfn.TEXTBEFORE(R521,"/",1)</f>
        <v>music</v>
      </c>
      <c r="T521" t="str">
        <f>_xlfn.TEXTAFTER(R521,"/",1)</f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 s="18">
        <v>3406</v>
      </c>
      <c r="F522">
        <f>ROUND((E522/I522), 2)</f>
        <v>106.44</v>
      </c>
      <c r="G522">
        <f>ROUND(((E522/D522)*100),0)</f>
        <v>426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6">
        <f>(L522/86400)+DATE(1970,1,1)</f>
        <v>43574.208333333328</v>
      </c>
      <c r="O522" s="6">
        <f>(M522/86400)+DATE(1970,1,1)</f>
        <v>43577.208333333328</v>
      </c>
      <c r="P522" t="b">
        <v>0</v>
      </c>
      <c r="Q522" t="b">
        <v>0</v>
      </c>
      <c r="R522" t="s">
        <v>33</v>
      </c>
      <c r="S522" t="str">
        <f>_xlfn.TEXTBEFORE(R522,"/",1)</f>
        <v>theater</v>
      </c>
      <c r="T522" t="str">
        <f>_xlfn.TEXTAFTER(R522,"/",1)</f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 s="18">
        <v>11061</v>
      </c>
      <c r="F523">
        <f>ROUND((E523/I523), 2)</f>
        <v>29.98</v>
      </c>
      <c r="G523">
        <f>ROUND(((E523/D523)*100),0)</f>
        <v>146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6">
        <f>(L523/86400)+DATE(1970,1,1)</f>
        <v>42605.208333333328</v>
      </c>
      <c r="O523" s="6">
        <f>(M523/86400)+DATE(1970,1,1)</f>
        <v>42611.208333333328</v>
      </c>
      <c r="P523" t="b">
        <v>0</v>
      </c>
      <c r="Q523" t="b">
        <v>1</v>
      </c>
      <c r="R523" t="s">
        <v>53</v>
      </c>
      <c r="S523" t="str">
        <f>_xlfn.TEXTBEFORE(R523,"/",1)</f>
        <v>film &amp; video</v>
      </c>
      <c r="T523" t="str">
        <f>_xlfn.TEXTAFTER(R523,"/",1)</f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 s="18">
        <v>16389</v>
      </c>
      <c r="F524">
        <f>ROUND((E524/I524), 2)</f>
        <v>85.81</v>
      </c>
      <c r="G524">
        <f>ROUND(((E524/D524)*100),0)</f>
        <v>32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6">
        <f>(L524/86400)+DATE(1970,1,1)</f>
        <v>41093.208333333336</v>
      </c>
      <c r="O524" s="6">
        <f>(M524/86400)+DATE(1970,1,1)</f>
        <v>41105.208333333336</v>
      </c>
      <c r="P524" t="b">
        <v>0</v>
      </c>
      <c r="Q524" t="b">
        <v>0</v>
      </c>
      <c r="R524" t="s">
        <v>100</v>
      </c>
      <c r="S524" t="str">
        <f>_xlfn.TEXTBEFORE(R524,"/",1)</f>
        <v>film &amp; video</v>
      </c>
      <c r="T524" t="str">
        <f>_xlfn.TEXTAFTER(R524,"/",1)</f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 s="18">
        <v>6303</v>
      </c>
      <c r="F525">
        <f>ROUND((E525/I525), 2)</f>
        <v>70.819999999999993</v>
      </c>
      <c r="G525">
        <f>ROUND(((E525/D525)*100),0)</f>
        <v>700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6">
        <f>(L525/86400)+DATE(1970,1,1)</f>
        <v>40241.25</v>
      </c>
      <c r="O525" s="6">
        <f>(M525/86400)+DATE(1970,1,1)</f>
        <v>40246.25</v>
      </c>
      <c r="P525" t="b">
        <v>0</v>
      </c>
      <c r="Q525" t="b">
        <v>0</v>
      </c>
      <c r="R525" t="s">
        <v>100</v>
      </c>
      <c r="S525" t="str">
        <f>_xlfn.TEXTBEFORE(R525,"/",1)</f>
        <v>film &amp; video</v>
      </c>
      <c r="T525" t="str">
        <f>_xlfn.TEXTAFTER(R525,"/",1)</f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 s="18">
        <v>81136</v>
      </c>
      <c r="F526">
        <f>ROUND((E526/I526), 2)</f>
        <v>41</v>
      </c>
      <c r="G526">
        <f>ROUND(((E526/D526)*100),0)</f>
        <v>84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6">
        <f>(L526/86400)+DATE(1970,1,1)</f>
        <v>40294.208333333336</v>
      </c>
      <c r="O526" s="6">
        <f>(M526/86400)+DATE(1970,1,1)</f>
        <v>40307.208333333336</v>
      </c>
      <c r="P526" t="b">
        <v>0</v>
      </c>
      <c r="Q526" t="b">
        <v>0</v>
      </c>
      <c r="R526" t="s">
        <v>33</v>
      </c>
      <c r="S526" t="str">
        <f>_xlfn.TEXTBEFORE(R526,"/",1)</f>
        <v>theater</v>
      </c>
      <c r="T526" t="str">
        <f>_xlfn.TEXTAFTER(R526,"/",1)</f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 s="18">
        <v>1768</v>
      </c>
      <c r="F527">
        <f>ROUND((E527/I527), 2)</f>
        <v>28.06</v>
      </c>
      <c r="G527">
        <f>ROUND(((E527/D527)*100),0)</f>
        <v>84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6">
        <f>(L527/86400)+DATE(1970,1,1)</f>
        <v>40505.25</v>
      </c>
      <c r="O527" s="6">
        <f>(M527/86400)+DATE(1970,1,1)</f>
        <v>40509.25</v>
      </c>
      <c r="P527" t="b">
        <v>0</v>
      </c>
      <c r="Q527" t="b">
        <v>0</v>
      </c>
      <c r="R527" t="s">
        <v>65</v>
      </c>
      <c r="S527" t="str">
        <f>_xlfn.TEXTBEFORE(R527,"/",1)</f>
        <v>technology</v>
      </c>
      <c r="T527" t="str">
        <f>_xlfn.TEXTAFTER(R527,"/",1)</f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 s="18">
        <v>12944</v>
      </c>
      <c r="F528">
        <f>ROUND((E528/I528), 2)</f>
        <v>88.05</v>
      </c>
      <c r="G528">
        <f>ROUND(((E528/D528)*100),0)</f>
        <v>156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6">
        <f>(L528/86400)+DATE(1970,1,1)</f>
        <v>42364.25</v>
      </c>
      <c r="O528" s="6">
        <f>(M528/86400)+DATE(1970,1,1)</f>
        <v>42401.25</v>
      </c>
      <c r="P528" t="b">
        <v>0</v>
      </c>
      <c r="Q528" t="b">
        <v>1</v>
      </c>
      <c r="R528" t="s">
        <v>33</v>
      </c>
      <c r="S528" t="str">
        <f>_xlfn.TEXTBEFORE(R528,"/",1)</f>
        <v>theater</v>
      </c>
      <c r="T528" t="str">
        <f>_xlfn.TEXTAFTER(R528,"/",1)</f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 s="18">
        <v>188480</v>
      </c>
      <c r="F529">
        <f>ROUND((E529/I529), 2)</f>
        <v>31</v>
      </c>
      <c r="G529">
        <f>ROUND(((E529/D529)*100),0)</f>
        <v>100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6">
        <f>(L529/86400)+DATE(1970,1,1)</f>
        <v>42405.25</v>
      </c>
      <c r="O529" s="6">
        <f>(M529/86400)+DATE(1970,1,1)</f>
        <v>42441.25</v>
      </c>
      <c r="P529" t="b">
        <v>0</v>
      </c>
      <c r="Q529" t="b">
        <v>0</v>
      </c>
      <c r="R529" t="s">
        <v>71</v>
      </c>
      <c r="S529" t="str">
        <f>_xlfn.TEXTBEFORE(R529,"/",1)</f>
        <v>film &amp; video</v>
      </c>
      <c r="T529" t="str">
        <f>_xlfn.TEXTAFTER(R529,"/",1)</f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 s="18">
        <v>7227</v>
      </c>
      <c r="F530">
        <f>ROUND((E530/I530), 2)</f>
        <v>90.34</v>
      </c>
      <c r="G530">
        <f>ROUND(((E530/D530)*100),0)</f>
        <v>80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6">
        <f>(L530/86400)+DATE(1970,1,1)</f>
        <v>41601.25</v>
      </c>
      <c r="O530" s="6">
        <f>(M530/86400)+DATE(1970,1,1)</f>
        <v>41646.25</v>
      </c>
      <c r="P530" t="b">
        <v>0</v>
      </c>
      <c r="Q530" t="b">
        <v>0</v>
      </c>
      <c r="R530" t="s">
        <v>60</v>
      </c>
      <c r="S530" t="str">
        <f>_xlfn.TEXTBEFORE(R530,"/",1)</f>
        <v>music</v>
      </c>
      <c r="T530" t="str">
        <f>_xlfn.TEXTAFTER(R530,"/",1)</f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 s="18">
        <v>574</v>
      </c>
      <c r="F531">
        <f>ROUND((E531/I531), 2)</f>
        <v>63.78</v>
      </c>
      <c r="G531">
        <f>ROUND(((E531/D531)*100),0)</f>
        <v>11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6">
        <f>(L531/86400)+DATE(1970,1,1)</f>
        <v>41769.208333333336</v>
      </c>
      <c r="O531" s="6">
        <f>(M531/86400)+DATE(1970,1,1)</f>
        <v>41797.208333333336</v>
      </c>
      <c r="P531" t="b">
        <v>0</v>
      </c>
      <c r="Q531" t="b">
        <v>0</v>
      </c>
      <c r="R531" t="s">
        <v>89</v>
      </c>
      <c r="S531" t="str">
        <f>_xlfn.TEXTBEFORE(R531,"/",1)</f>
        <v>games</v>
      </c>
      <c r="T531" t="str">
        <f>_xlfn.TEXTAFTER(R531,"/",1)</f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 s="18">
        <v>96328</v>
      </c>
      <c r="F532">
        <f>ROUND((E532/I532), 2)</f>
        <v>54</v>
      </c>
      <c r="G532">
        <f>ROUND(((E532/D532)*100),0)</f>
        <v>92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6">
        <f>(L532/86400)+DATE(1970,1,1)</f>
        <v>40421.208333333336</v>
      </c>
      <c r="O532" s="6">
        <f>(M532/86400)+DATE(1970,1,1)</f>
        <v>40435.208333333336</v>
      </c>
      <c r="P532" t="b">
        <v>0</v>
      </c>
      <c r="Q532" t="b">
        <v>1</v>
      </c>
      <c r="R532" t="s">
        <v>119</v>
      </c>
      <c r="S532" t="str">
        <f>_xlfn.TEXTBEFORE(R532,"/",1)</f>
        <v>publishing</v>
      </c>
      <c r="T532" t="str">
        <f>_xlfn.TEXTAFTER(R532,"/",1)</f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 s="18">
        <v>178338</v>
      </c>
      <c r="F533">
        <f>ROUND((E533/I533), 2)</f>
        <v>48.99</v>
      </c>
      <c r="G533">
        <f>ROUND(((E533/D533)*100),0)</f>
        <v>96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6">
        <f>(L533/86400)+DATE(1970,1,1)</f>
        <v>41589.25</v>
      </c>
      <c r="O533" s="6">
        <f>(M533/86400)+DATE(1970,1,1)</f>
        <v>41645.25</v>
      </c>
      <c r="P533" t="b">
        <v>0</v>
      </c>
      <c r="Q533" t="b">
        <v>0</v>
      </c>
      <c r="R533" t="s">
        <v>89</v>
      </c>
      <c r="S533" t="str">
        <f>_xlfn.TEXTBEFORE(R533,"/",1)</f>
        <v>games</v>
      </c>
      <c r="T533" t="str">
        <f>_xlfn.TEXTAFTER(R533,"/",1)</f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 s="18">
        <v>8046</v>
      </c>
      <c r="F534">
        <f>ROUND((E534/I534), 2)</f>
        <v>63.86</v>
      </c>
      <c r="G534">
        <f>ROUND(((E534/D534)*100),0)</f>
        <v>503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6">
        <f>(L534/86400)+DATE(1970,1,1)</f>
        <v>43125.25</v>
      </c>
      <c r="O534" s="6">
        <f>(M534/86400)+DATE(1970,1,1)</f>
        <v>43126.25</v>
      </c>
      <c r="P534" t="b">
        <v>0</v>
      </c>
      <c r="Q534" t="b">
        <v>0</v>
      </c>
      <c r="R534" t="s">
        <v>33</v>
      </c>
      <c r="S534" t="str">
        <f>_xlfn.TEXTBEFORE(R534,"/",1)</f>
        <v>theater</v>
      </c>
      <c r="T534" t="str">
        <f>_xlfn.TEXTAFTER(R534,"/",1)</f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 s="18">
        <v>184086</v>
      </c>
      <c r="F535">
        <f>ROUND((E535/I535), 2)</f>
        <v>83</v>
      </c>
      <c r="G535">
        <f>ROUND(((E535/D535)*100),0)</f>
        <v>159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6">
        <f>(L535/86400)+DATE(1970,1,1)</f>
        <v>41479.208333333336</v>
      </c>
      <c r="O535" s="6">
        <f>(M535/86400)+DATE(1970,1,1)</f>
        <v>41515.208333333336</v>
      </c>
      <c r="P535" t="b">
        <v>0</v>
      </c>
      <c r="Q535" t="b">
        <v>0</v>
      </c>
      <c r="R535" t="s">
        <v>60</v>
      </c>
      <c r="S535" t="str">
        <f>_xlfn.TEXTBEFORE(R535,"/",1)</f>
        <v>music</v>
      </c>
      <c r="T535" t="str">
        <f>_xlfn.TEXTAFTER(R535,"/",1)</f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 s="18">
        <v>13385</v>
      </c>
      <c r="F536">
        <f>ROUND((E536/I536), 2)</f>
        <v>55.08</v>
      </c>
      <c r="G536">
        <f>ROUND(((E536/D536)*100),0)</f>
        <v>15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6">
        <f>(L536/86400)+DATE(1970,1,1)</f>
        <v>43329.208333333328</v>
      </c>
      <c r="O536" s="6">
        <f>(M536/86400)+DATE(1970,1,1)</f>
        <v>43330.208333333328</v>
      </c>
      <c r="P536" t="b">
        <v>0</v>
      </c>
      <c r="Q536" t="b">
        <v>1</v>
      </c>
      <c r="R536" t="s">
        <v>53</v>
      </c>
      <c r="S536" t="str">
        <f>_xlfn.TEXTBEFORE(R536,"/",1)</f>
        <v>film &amp; video</v>
      </c>
      <c r="T536" t="str">
        <f>_xlfn.TEXTAFTER(R536,"/",1)</f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 s="18">
        <v>12533</v>
      </c>
      <c r="F537">
        <f>ROUND((E537/I537), 2)</f>
        <v>62.04</v>
      </c>
      <c r="G537">
        <f>ROUND(((E537/D537)*100),0)</f>
        <v>482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6">
        <f>(L537/86400)+DATE(1970,1,1)</f>
        <v>43259.208333333328</v>
      </c>
      <c r="O537" s="6">
        <f>(M537/86400)+DATE(1970,1,1)</f>
        <v>43261.208333333328</v>
      </c>
      <c r="P537" t="b">
        <v>0</v>
      </c>
      <c r="Q537" t="b">
        <v>1</v>
      </c>
      <c r="R537" t="s">
        <v>33</v>
      </c>
      <c r="S537" t="str">
        <f>_xlfn.TEXTBEFORE(R537,"/",1)</f>
        <v>theater</v>
      </c>
      <c r="T537" t="str">
        <f>_xlfn.TEXTAFTER(R537,"/",1)</f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 s="18">
        <v>14697</v>
      </c>
      <c r="F538">
        <f>ROUND((E538/I538), 2)</f>
        <v>104.98</v>
      </c>
      <c r="G538">
        <f>ROUND(((E538/D538)*100),0)</f>
        <v>150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6">
        <f>(L538/86400)+DATE(1970,1,1)</f>
        <v>40414.208333333336</v>
      </c>
      <c r="O538" s="6">
        <f>(M538/86400)+DATE(1970,1,1)</f>
        <v>40440.208333333336</v>
      </c>
      <c r="P538" t="b">
        <v>0</v>
      </c>
      <c r="Q538" t="b">
        <v>0</v>
      </c>
      <c r="R538" t="s">
        <v>119</v>
      </c>
      <c r="S538" t="str">
        <f>_xlfn.TEXTBEFORE(R538,"/",1)</f>
        <v>publishing</v>
      </c>
      <c r="T538" t="str">
        <f>_xlfn.TEXTAFTER(R538,"/",1)</f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 s="18">
        <v>98935</v>
      </c>
      <c r="F539">
        <f>ROUND((E539/I539), 2)</f>
        <v>94.04</v>
      </c>
      <c r="G539">
        <f>ROUND(((E539/D539)*100),0)</f>
        <v>117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6">
        <f>(L539/86400)+DATE(1970,1,1)</f>
        <v>43342.208333333328</v>
      </c>
      <c r="O539" s="6">
        <f>(M539/86400)+DATE(1970,1,1)</f>
        <v>43365.208333333328</v>
      </c>
      <c r="P539" t="b">
        <v>1</v>
      </c>
      <c r="Q539" t="b">
        <v>1</v>
      </c>
      <c r="R539" t="s">
        <v>42</v>
      </c>
      <c r="S539" t="str">
        <f>_xlfn.TEXTBEFORE(R539,"/",1)</f>
        <v>film &amp; video</v>
      </c>
      <c r="T539" t="str">
        <f>_xlfn.TEXTAFTER(R539,"/",1)</f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 s="18">
        <v>57034</v>
      </c>
      <c r="F540">
        <f>ROUND((E540/I540), 2)</f>
        <v>44.01</v>
      </c>
      <c r="G540">
        <f>ROUND(((E540/D540)*100),0)</f>
        <v>38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6">
        <f>(L540/86400)+DATE(1970,1,1)</f>
        <v>41539.208333333336</v>
      </c>
      <c r="O540" s="6">
        <f>(M540/86400)+DATE(1970,1,1)</f>
        <v>41555.208333333336</v>
      </c>
      <c r="P540" t="b">
        <v>0</v>
      </c>
      <c r="Q540" t="b">
        <v>0</v>
      </c>
      <c r="R540" t="s">
        <v>292</v>
      </c>
      <c r="S540" t="str">
        <f>_xlfn.TEXTBEFORE(R540,"/",1)</f>
        <v>games</v>
      </c>
      <c r="T540" t="str">
        <f>_xlfn.TEXTAFTER(R540,"/",1)</f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 s="18">
        <v>7120</v>
      </c>
      <c r="F541">
        <f>ROUND((E541/I541), 2)</f>
        <v>92.47</v>
      </c>
      <c r="G541">
        <f>ROUND(((E541/D541)*100),0)</f>
        <v>73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6">
        <f>(L541/86400)+DATE(1970,1,1)</f>
        <v>43647.208333333328</v>
      </c>
      <c r="O541" s="6">
        <f>(M541/86400)+DATE(1970,1,1)</f>
        <v>43653.208333333328</v>
      </c>
      <c r="P541" t="b">
        <v>0</v>
      </c>
      <c r="Q541" t="b">
        <v>1</v>
      </c>
      <c r="R541" t="s">
        <v>17</v>
      </c>
      <c r="S541" t="str">
        <f>_xlfn.TEXTBEFORE(R541,"/",1)</f>
        <v>food</v>
      </c>
      <c r="T541" t="str">
        <f>_xlfn.TEXTAFTER(R541,"/",1)</f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 s="18">
        <v>14097</v>
      </c>
      <c r="F542">
        <f>ROUND((E542/I542), 2)</f>
        <v>57.07</v>
      </c>
      <c r="G542">
        <f>ROUND(((E542/D542)*100),0)</f>
        <v>266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6">
        <f>(L542/86400)+DATE(1970,1,1)</f>
        <v>43225.208333333328</v>
      </c>
      <c r="O542" s="6">
        <f>(M542/86400)+DATE(1970,1,1)</f>
        <v>43247.208333333328</v>
      </c>
      <c r="P542" t="b">
        <v>0</v>
      </c>
      <c r="Q542" t="b">
        <v>0</v>
      </c>
      <c r="R542" t="s">
        <v>122</v>
      </c>
      <c r="S542" t="str">
        <f>_xlfn.TEXTBEFORE(R542,"/",1)</f>
        <v>photography</v>
      </c>
      <c r="T542" t="str">
        <f>_xlfn.TEXTAFTER(R542,"/",1)</f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 s="18">
        <v>43086</v>
      </c>
      <c r="F543">
        <f>ROUND((E543/I543), 2)</f>
        <v>109.08</v>
      </c>
      <c r="G543">
        <f>ROUND(((E543/D543)*100),0)</f>
        <v>24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6">
        <f>(L543/86400)+DATE(1970,1,1)</f>
        <v>42165.208333333328</v>
      </c>
      <c r="O543" s="6">
        <f>(M543/86400)+DATE(1970,1,1)</f>
        <v>42191.208333333328</v>
      </c>
      <c r="P543" t="b">
        <v>0</v>
      </c>
      <c r="Q543" t="b">
        <v>0</v>
      </c>
      <c r="R543" t="s">
        <v>292</v>
      </c>
      <c r="S543" t="str">
        <f>_xlfn.TEXTBEFORE(R543,"/",1)</f>
        <v>games</v>
      </c>
      <c r="T543" t="str">
        <f>_xlfn.TEXTAFTER(R543,"/",1)</f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 s="18">
        <v>1930</v>
      </c>
      <c r="F544">
        <f>ROUND((E544/I544), 2)</f>
        <v>39.39</v>
      </c>
      <c r="G544">
        <f>ROUND(((E544/D544)*100),0)</f>
        <v>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6">
        <f>(L544/86400)+DATE(1970,1,1)</f>
        <v>42391.25</v>
      </c>
      <c r="O544" s="6">
        <f>(M544/86400)+DATE(1970,1,1)</f>
        <v>42421.25</v>
      </c>
      <c r="P544" t="b">
        <v>0</v>
      </c>
      <c r="Q544" t="b">
        <v>0</v>
      </c>
      <c r="R544" t="s">
        <v>60</v>
      </c>
      <c r="S544" t="str">
        <f>_xlfn.TEXTBEFORE(R544,"/",1)</f>
        <v>music</v>
      </c>
      <c r="T544" t="str">
        <f>_xlfn.TEXTAFTER(R544,"/",1)</f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 s="18">
        <v>13864</v>
      </c>
      <c r="F545">
        <f>ROUND((E545/I545), 2)</f>
        <v>77.02</v>
      </c>
      <c r="G545">
        <f>ROUND(((E545/D545)*100),0)</f>
        <v>16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6">
        <f>(L545/86400)+DATE(1970,1,1)</f>
        <v>41528.208333333336</v>
      </c>
      <c r="O545" s="6">
        <f>(M545/86400)+DATE(1970,1,1)</f>
        <v>41543.208333333336</v>
      </c>
      <c r="P545" t="b">
        <v>0</v>
      </c>
      <c r="Q545" t="b">
        <v>0</v>
      </c>
      <c r="R545" t="s">
        <v>89</v>
      </c>
      <c r="S545" t="str">
        <f>_xlfn.TEXTBEFORE(R545,"/",1)</f>
        <v>games</v>
      </c>
      <c r="T545" t="str">
        <f>_xlfn.TEXTAFTER(R545,"/",1)</f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 s="18">
        <v>7742</v>
      </c>
      <c r="F546">
        <f>ROUND((E546/I546), 2)</f>
        <v>92.17</v>
      </c>
      <c r="G546">
        <f>ROUND(((E546/D546)*100),0)</f>
        <v>277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6">
        <f>(L546/86400)+DATE(1970,1,1)</f>
        <v>42377.25</v>
      </c>
      <c r="O546" s="6">
        <f>(M546/86400)+DATE(1970,1,1)</f>
        <v>42390.25</v>
      </c>
      <c r="P546" t="b">
        <v>0</v>
      </c>
      <c r="Q546" t="b">
        <v>0</v>
      </c>
      <c r="R546" t="s">
        <v>23</v>
      </c>
      <c r="S546" t="str">
        <f>_xlfn.TEXTBEFORE(R546,"/",1)</f>
        <v>music</v>
      </c>
      <c r="T546" t="str">
        <f>_xlfn.TEXTAFTER(R546,"/",1)</f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 s="18">
        <v>164109</v>
      </c>
      <c r="F547">
        <f>ROUND((E547/I547), 2)</f>
        <v>61.01</v>
      </c>
      <c r="G547">
        <f>ROUND(((E547/D547)*100),0)</f>
        <v>89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6">
        <f>(L547/86400)+DATE(1970,1,1)</f>
        <v>43824.25</v>
      </c>
      <c r="O547" s="6">
        <f>(M547/86400)+DATE(1970,1,1)</f>
        <v>43844.25</v>
      </c>
      <c r="P547" t="b">
        <v>0</v>
      </c>
      <c r="Q547" t="b">
        <v>0</v>
      </c>
      <c r="R547" t="s">
        <v>33</v>
      </c>
      <c r="S547" t="str">
        <f>_xlfn.TEXTBEFORE(R547,"/",1)</f>
        <v>theater</v>
      </c>
      <c r="T547" t="str">
        <f>_xlfn.TEXTAFTER(R547,"/",1)</f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 s="18">
        <v>6870</v>
      </c>
      <c r="F548">
        <f>ROUND((E548/I548), 2)</f>
        <v>78.069999999999993</v>
      </c>
      <c r="G548">
        <f>ROUND(((E548/D548)*100),0)</f>
        <v>164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6">
        <f>(L548/86400)+DATE(1970,1,1)</f>
        <v>43360.208333333328</v>
      </c>
      <c r="O548" s="6">
        <f>(M548/86400)+DATE(1970,1,1)</f>
        <v>43363.208333333328</v>
      </c>
      <c r="P548" t="b">
        <v>0</v>
      </c>
      <c r="Q548" t="b">
        <v>1</v>
      </c>
      <c r="R548" t="s">
        <v>33</v>
      </c>
      <c r="S548" t="str">
        <f>_xlfn.TEXTBEFORE(R548,"/",1)</f>
        <v>theater</v>
      </c>
      <c r="T548" t="str">
        <f>_xlfn.TEXTAFTER(R548,"/",1)</f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 s="18">
        <v>12597</v>
      </c>
      <c r="F549">
        <f>ROUND((E549/I549), 2)</f>
        <v>80.75</v>
      </c>
      <c r="G549">
        <f>ROUND(((E549/D549)*100),0)</f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6">
        <f>(L549/86400)+DATE(1970,1,1)</f>
        <v>42029.25</v>
      </c>
      <c r="O549" s="6">
        <f>(M549/86400)+DATE(1970,1,1)</f>
        <v>42041.25</v>
      </c>
      <c r="P549" t="b">
        <v>0</v>
      </c>
      <c r="Q549" t="b">
        <v>0</v>
      </c>
      <c r="R549" t="s">
        <v>53</v>
      </c>
      <c r="S549" t="str">
        <f>_xlfn.TEXTBEFORE(R549,"/",1)</f>
        <v>film &amp; video</v>
      </c>
      <c r="T549" t="str">
        <f>_xlfn.TEXTAFTER(R549,"/",1)</f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 s="18">
        <v>179074</v>
      </c>
      <c r="F550">
        <f>ROUND((E550/I550), 2)</f>
        <v>59.99</v>
      </c>
      <c r="G550">
        <f>ROUND(((E550/D550)*100),0)</f>
        <v>271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6">
        <f>(L550/86400)+DATE(1970,1,1)</f>
        <v>42461.208333333328</v>
      </c>
      <c r="O550" s="6">
        <f>(M550/86400)+DATE(1970,1,1)</f>
        <v>42474.208333333328</v>
      </c>
      <c r="P550" t="b">
        <v>0</v>
      </c>
      <c r="Q550" t="b">
        <v>0</v>
      </c>
      <c r="R550" t="s">
        <v>33</v>
      </c>
      <c r="S550" t="str">
        <f>_xlfn.TEXTBEFORE(R550,"/",1)</f>
        <v>theater</v>
      </c>
      <c r="T550" t="str">
        <f>_xlfn.TEXTAFTER(R550,"/",1)</f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 s="18">
        <v>83843</v>
      </c>
      <c r="F551">
        <f>ROUND((E551/I551), 2)</f>
        <v>110.03</v>
      </c>
      <c r="G551">
        <f>ROUND(((E551/D551)*100),0)</f>
        <v>284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6">
        <f>(L551/86400)+DATE(1970,1,1)</f>
        <v>41422.208333333336</v>
      </c>
      <c r="O551" s="6">
        <f>(M551/86400)+DATE(1970,1,1)</f>
        <v>41431.208333333336</v>
      </c>
      <c r="P551" t="b">
        <v>0</v>
      </c>
      <c r="Q551" t="b">
        <v>0</v>
      </c>
      <c r="R551" t="s">
        <v>65</v>
      </c>
      <c r="S551" t="str">
        <f>_xlfn.TEXTBEFORE(R551,"/",1)</f>
        <v>technology</v>
      </c>
      <c r="T551" t="str">
        <f>_xlfn.TEXTAFTER(R551,"/",1)</f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 s="18">
        <v>4</v>
      </c>
      <c r="F552">
        <f>ROUND((E552/I552), 2)</f>
        <v>4</v>
      </c>
      <c r="G552">
        <f>ROUND(((E552/D552)*100),0)</f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6">
        <f>(L552/86400)+DATE(1970,1,1)</f>
        <v>40968.25</v>
      </c>
      <c r="O552" s="6">
        <f>(M552/86400)+DATE(1970,1,1)</f>
        <v>40989.208333333336</v>
      </c>
      <c r="P552" t="b">
        <v>0</v>
      </c>
      <c r="Q552" t="b">
        <v>0</v>
      </c>
      <c r="R552" t="s">
        <v>60</v>
      </c>
      <c r="S552" t="str">
        <f>_xlfn.TEXTBEFORE(R552,"/",1)</f>
        <v>music</v>
      </c>
      <c r="T552" t="str">
        <f>_xlfn.TEXTAFTER(R552,"/",1)</f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 s="18">
        <v>105598</v>
      </c>
      <c r="F553">
        <f>ROUND((E553/I553), 2)</f>
        <v>38</v>
      </c>
      <c r="G553">
        <f>ROUND(((E553/D553)*100),0)</f>
        <v>59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6">
        <f>(L553/86400)+DATE(1970,1,1)</f>
        <v>41993.25</v>
      </c>
      <c r="O553" s="6">
        <f>(M553/86400)+DATE(1970,1,1)</f>
        <v>42033.25</v>
      </c>
      <c r="P553" t="b">
        <v>0</v>
      </c>
      <c r="Q553" t="b">
        <v>1</v>
      </c>
      <c r="R553" t="s">
        <v>28</v>
      </c>
      <c r="S553" t="str">
        <f>_xlfn.TEXTBEFORE(R553,"/",1)</f>
        <v>technology</v>
      </c>
      <c r="T553" t="str">
        <f>_xlfn.TEXTAFTER(R553,"/",1)</f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 s="18">
        <v>8866</v>
      </c>
      <c r="F554">
        <f>ROUND((E554/I554), 2)</f>
        <v>96.37</v>
      </c>
      <c r="G554">
        <f>ROUND(((E554/D554)*100),0)</f>
        <v>99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6">
        <f>(L554/86400)+DATE(1970,1,1)</f>
        <v>42700.25</v>
      </c>
      <c r="O554" s="6">
        <f>(M554/86400)+DATE(1970,1,1)</f>
        <v>42702.25</v>
      </c>
      <c r="P554" t="b">
        <v>0</v>
      </c>
      <c r="Q554" t="b">
        <v>0</v>
      </c>
      <c r="R554" t="s">
        <v>33</v>
      </c>
      <c r="S554" t="str">
        <f>_xlfn.TEXTBEFORE(R554,"/",1)</f>
        <v>theater</v>
      </c>
      <c r="T554" t="str">
        <f>_xlfn.TEXTAFTER(R554,"/",1)</f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 s="18">
        <v>75022</v>
      </c>
      <c r="F555">
        <f>ROUND((E555/I555), 2)</f>
        <v>72.98</v>
      </c>
      <c r="G555">
        <f>ROUND(((E555/D555)*100),0)</f>
        <v>44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6">
        <f>(L555/86400)+DATE(1970,1,1)</f>
        <v>40545.25</v>
      </c>
      <c r="O555" s="6">
        <f>(M555/86400)+DATE(1970,1,1)</f>
        <v>40546.25</v>
      </c>
      <c r="P555" t="b">
        <v>0</v>
      </c>
      <c r="Q555" t="b">
        <v>0</v>
      </c>
      <c r="R555" t="s">
        <v>23</v>
      </c>
      <c r="S555" t="str">
        <f>_xlfn.TEXTBEFORE(R555,"/",1)</f>
        <v>music</v>
      </c>
      <c r="T555" t="str">
        <f>_xlfn.TEXTAFTER(R555,"/",1)</f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 s="18">
        <v>14408</v>
      </c>
      <c r="F556">
        <f>ROUND((E556/I556), 2)</f>
        <v>26.01</v>
      </c>
      <c r="G556">
        <f>ROUND(((E556/D556)*100),0)</f>
        <v>152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6">
        <f>(L556/86400)+DATE(1970,1,1)</f>
        <v>42723.25</v>
      </c>
      <c r="O556" s="6">
        <f>(M556/86400)+DATE(1970,1,1)</f>
        <v>42729.25</v>
      </c>
      <c r="P556" t="b">
        <v>0</v>
      </c>
      <c r="Q556" t="b">
        <v>0</v>
      </c>
      <c r="R556" t="s">
        <v>60</v>
      </c>
      <c r="S556" t="str">
        <f>_xlfn.TEXTBEFORE(R556,"/",1)</f>
        <v>music</v>
      </c>
      <c r="T556" t="str">
        <f>_xlfn.TEXTAFTER(R556,"/",1)</f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 s="18">
        <v>14089</v>
      </c>
      <c r="F557">
        <f>ROUND((E557/I557), 2)</f>
        <v>104.36</v>
      </c>
      <c r="G557">
        <f>ROUND(((E557/D557)*100),0)</f>
        <v>224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6">
        <f>(L557/86400)+DATE(1970,1,1)</f>
        <v>41731.208333333336</v>
      </c>
      <c r="O557" s="6">
        <f>(M557/86400)+DATE(1970,1,1)</f>
        <v>41762.208333333336</v>
      </c>
      <c r="P557" t="b">
        <v>0</v>
      </c>
      <c r="Q557" t="b">
        <v>0</v>
      </c>
      <c r="R557" t="s">
        <v>23</v>
      </c>
      <c r="S557" t="str">
        <f>_xlfn.TEXTBEFORE(R557,"/",1)</f>
        <v>music</v>
      </c>
      <c r="T557" t="str">
        <f>_xlfn.TEXTAFTER(R557,"/",1)</f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 s="18">
        <v>12467</v>
      </c>
      <c r="F558">
        <f>ROUND((E558/I558), 2)</f>
        <v>102.19</v>
      </c>
      <c r="G558">
        <f>ROUND(((E558/D558)*100),0)</f>
        <v>240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6">
        <f>(L558/86400)+DATE(1970,1,1)</f>
        <v>40792.208333333336</v>
      </c>
      <c r="O558" s="6">
        <f>(M558/86400)+DATE(1970,1,1)</f>
        <v>40799.208333333336</v>
      </c>
      <c r="P558" t="b">
        <v>0</v>
      </c>
      <c r="Q558" t="b">
        <v>1</v>
      </c>
      <c r="R558" t="s">
        <v>206</v>
      </c>
      <c r="S558" t="str">
        <f>_xlfn.TEXTBEFORE(R558,"/",1)</f>
        <v>publishing</v>
      </c>
      <c r="T558" t="str">
        <f>_xlfn.TEXTAFTER(R558,"/",1)</f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 s="18">
        <v>11960</v>
      </c>
      <c r="F559">
        <f>ROUND((E559/I559), 2)</f>
        <v>54.12</v>
      </c>
      <c r="G559">
        <f>ROUND(((E559/D559)*100),0)</f>
        <v>199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6">
        <f>(L559/86400)+DATE(1970,1,1)</f>
        <v>42279.208333333328</v>
      </c>
      <c r="O559" s="6">
        <f>(M559/86400)+DATE(1970,1,1)</f>
        <v>42282.208333333328</v>
      </c>
      <c r="P559" t="b">
        <v>0</v>
      </c>
      <c r="Q559" t="b">
        <v>1</v>
      </c>
      <c r="R559" t="s">
        <v>474</v>
      </c>
      <c r="S559" t="str">
        <f>_xlfn.TEXTBEFORE(R559,"/",1)</f>
        <v>film &amp; video</v>
      </c>
      <c r="T559" t="str">
        <f>_xlfn.TEXTAFTER(R559,"/",1)</f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 s="18">
        <v>7966</v>
      </c>
      <c r="F560">
        <f>ROUND((E560/I560), 2)</f>
        <v>63.22</v>
      </c>
      <c r="G560">
        <f>ROUND(((E560/D560)*100),0)</f>
        <v>137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6">
        <f>(L560/86400)+DATE(1970,1,1)</f>
        <v>42424.25</v>
      </c>
      <c r="O560" s="6">
        <f>(M560/86400)+DATE(1970,1,1)</f>
        <v>42467.208333333328</v>
      </c>
      <c r="P560" t="b">
        <v>0</v>
      </c>
      <c r="Q560" t="b">
        <v>0</v>
      </c>
      <c r="R560" t="s">
        <v>33</v>
      </c>
      <c r="S560" t="str">
        <f>_xlfn.TEXTBEFORE(R560,"/",1)</f>
        <v>theater</v>
      </c>
      <c r="T560" t="str">
        <f>_xlfn.TEXTAFTER(R560,"/",1)</f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 s="18">
        <v>106321</v>
      </c>
      <c r="F561">
        <f>ROUND((E561/I561), 2)</f>
        <v>104.03</v>
      </c>
      <c r="G561">
        <f>ROUND(((E561/D561)*100),0)</f>
        <v>101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6">
        <f>(L561/86400)+DATE(1970,1,1)</f>
        <v>42584.208333333328</v>
      </c>
      <c r="O561" s="6">
        <f>(M561/86400)+DATE(1970,1,1)</f>
        <v>42591.208333333328</v>
      </c>
      <c r="P561" t="b">
        <v>0</v>
      </c>
      <c r="Q561" t="b">
        <v>0</v>
      </c>
      <c r="R561" t="s">
        <v>33</v>
      </c>
      <c r="S561" t="str">
        <f>_xlfn.TEXTBEFORE(R561,"/",1)</f>
        <v>theater</v>
      </c>
      <c r="T561" t="str">
        <f>_xlfn.TEXTAFTER(R561,"/",1)</f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 s="18">
        <v>158832</v>
      </c>
      <c r="F562">
        <f>ROUND((E562/I562), 2)</f>
        <v>49.99</v>
      </c>
      <c r="G562">
        <f>ROUND(((E562/D562)*100),0)</f>
        <v>794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6">
        <f>(L562/86400)+DATE(1970,1,1)</f>
        <v>40865.25</v>
      </c>
      <c r="O562" s="6">
        <f>(M562/86400)+DATE(1970,1,1)</f>
        <v>40905.25</v>
      </c>
      <c r="P562" t="b">
        <v>0</v>
      </c>
      <c r="Q562" t="b">
        <v>0</v>
      </c>
      <c r="R562" t="s">
        <v>71</v>
      </c>
      <c r="S562" t="str">
        <f>_xlfn.TEXTBEFORE(R562,"/",1)</f>
        <v>film &amp; video</v>
      </c>
      <c r="T562" t="str">
        <f>_xlfn.TEXTAFTER(R562,"/",1)</f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 s="18">
        <v>11091</v>
      </c>
      <c r="F563">
        <f>ROUND((E563/I563), 2)</f>
        <v>56.02</v>
      </c>
      <c r="G563">
        <f>ROUND(((E563/D563)*100),0)</f>
        <v>370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6">
        <f>(L563/86400)+DATE(1970,1,1)</f>
        <v>40833.208333333336</v>
      </c>
      <c r="O563" s="6">
        <f>(M563/86400)+DATE(1970,1,1)</f>
        <v>40835.208333333336</v>
      </c>
      <c r="P563" t="b">
        <v>0</v>
      </c>
      <c r="Q563" t="b">
        <v>0</v>
      </c>
      <c r="R563" t="s">
        <v>33</v>
      </c>
      <c r="S563" t="str">
        <f>_xlfn.TEXTBEFORE(R563,"/",1)</f>
        <v>theater</v>
      </c>
      <c r="T563" t="str">
        <f>_xlfn.TEXTAFTER(R563,"/",1)</f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 s="18">
        <v>1269</v>
      </c>
      <c r="F564">
        <f>ROUND((E564/I564), 2)</f>
        <v>48.81</v>
      </c>
      <c r="G564">
        <f>ROUND(((E564/D564)*100),0)</f>
        <v>13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6">
        <f>(L564/86400)+DATE(1970,1,1)</f>
        <v>43536.208333333328</v>
      </c>
      <c r="O564" s="6">
        <f>(M564/86400)+DATE(1970,1,1)</f>
        <v>43538.208333333328</v>
      </c>
      <c r="P564" t="b">
        <v>0</v>
      </c>
      <c r="Q564" t="b">
        <v>0</v>
      </c>
      <c r="R564" t="s">
        <v>23</v>
      </c>
      <c r="S564" t="str">
        <f>_xlfn.TEXTBEFORE(R564,"/",1)</f>
        <v>music</v>
      </c>
      <c r="T564" t="str">
        <f>_xlfn.TEXTAFTER(R564,"/",1)</f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 s="18">
        <v>5107</v>
      </c>
      <c r="F565">
        <f>ROUND((E565/I565), 2)</f>
        <v>60.08</v>
      </c>
      <c r="G565">
        <f>ROUND(((E565/D565)*100),0)</f>
        <v>138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6">
        <f>(L565/86400)+DATE(1970,1,1)</f>
        <v>43417.25</v>
      </c>
      <c r="O565" s="6">
        <f>(M565/86400)+DATE(1970,1,1)</f>
        <v>43437.25</v>
      </c>
      <c r="P565" t="b">
        <v>0</v>
      </c>
      <c r="Q565" t="b">
        <v>0</v>
      </c>
      <c r="R565" t="s">
        <v>42</v>
      </c>
      <c r="S565" t="str">
        <f>_xlfn.TEXTBEFORE(R565,"/",1)</f>
        <v>film &amp; video</v>
      </c>
      <c r="T565" t="str">
        <f>_xlfn.TEXTAFTER(R565,"/",1)</f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 s="18">
        <v>141393</v>
      </c>
      <c r="F566">
        <f>ROUND((E566/I566), 2)</f>
        <v>78.989999999999995</v>
      </c>
      <c r="G566">
        <f>ROUND(((E566/D566)*100),0)</f>
        <v>84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6">
        <f>(L566/86400)+DATE(1970,1,1)</f>
        <v>42078.208333333328</v>
      </c>
      <c r="O566" s="6">
        <f>(M566/86400)+DATE(1970,1,1)</f>
        <v>42086.208333333328</v>
      </c>
      <c r="P566" t="b">
        <v>0</v>
      </c>
      <c r="Q566" t="b">
        <v>0</v>
      </c>
      <c r="R566" t="s">
        <v>33</v>
      </c>
      <c r="S566" t="str">
        <f>_xlfn.TEXTBEFORE(R566,"/",1)</f>
        <v>theater</v>
      </c>
      <c r="T566" t="str">
        <f>_xlfn.TEXTAFTER(R566,"/",1)</f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 s="18">
        <v>194166</v>
      </c>
      <c r="F567">
        <f>ROUND((E567/I567), 2)</f>
        <v>53.99</v>
      </c>
      <c r="G567">
        <f>ROUND(((E567/D567)*100),0)</f>
        <v>205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6">
        <f>(L567/86400)+DATE(1970,1,1)</f>
        <v>40862.25</v>
      </c>
      <c r="O567" s="6">
        <f>(M567/86400)+DATE(1970,1,1)</f>
        <v>40882.25</v>
      </c>
      <c r="P567" t="b">
        <v>0</v>
      </c>
      <c r="Q567" t="b">
        <v>0</v>
      </c>
      <c r="R567" t="s">
        <v>33</v>
      </c>
      <c r="S567" t="str">
        <f>_xlfn.TEXTBEFORE(R567,"/",1)</f>
        <v>theater</v>
      </c>
      <c r="T567" t="str">
        <f>_xlfn.TEXTAFTER(R567,"/",1)</f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 s="18">
        <v>4124</v>
      </c>
      <c r="F568">
        <f>ROUND((E568/I568), 2)</f>
        <v>111.46</v>
      </c>
      <c r="G568">
        <f>ROUND(((E568/D568)*100),0)</f>
        <v>44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6">
        <f>(L568/86400)+DATE(1970,1,1)</f>
        <v>42424.25</v>
      </c>
      <c r="O568" s="6">
        <f>(M568/86400)+DATE(1970,1,1)</f>
        <v>42447.208333333328</v>
      </c>
      <c r="P568" t="b">
        <v>0</v>
      </c>
      <c r="Q568" t="b">
        <v>1</v>
      </c>
      <c r="R568" t="s">
        <v>50</v>
      </c>
      <c r="S568" t="str">
        <f>_xlfn.TEXTBEFORE(R568,"/",1)</f>
        <v>music</v>
      </c>
      <c r="T568" t="str">
        <f>_xlfn.TEXTAFTER(R568,"/",1)</f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 s="18">
        <v>14865</v>
      </c>
      <c r="F569">
        <f>ROUND((E569/I569), 2)</f>
        <v>60.92</v>
      </c>
      <c r="G569">
        <f>ROUND(((E569/D569)*100),0)</f>
        <v>219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6">
        <f>(L569/86400)+DATE(1970,1,1)</f>
        <v>41830.208333333336</v>
      </c>
      <c r="O569" s="6">
        <f>(M569/86400)+DATE(1970,1,1)</f>
        <v>41832.208333333336</v>
      </c>
      <c r="P569" t="b">
        <v>0</v>
      </c>
      <c r="Q569" t="b">
        <v>0</v>
      </c>
      <c r="R569" t="s">
        <v>23</v>
      </c>
      <c r="S569" t="str">
        <f>_xlfn.TEXTBEFORE(R569,"/",1)</f>
        <v>music</v>
      </c>
      <c r="T569" t="str">
        <f>_xlfn.TEXTAFTER(R569,"/",1)</f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 s="18">
        <v>134688</v>
      </c>
      <c r="F570">
        <f>ROUND((E570/I570), 2)</f>
        <v>26</v>
      </c>
      <c r="G570">
        <f>ROUND(((E570/D570)*100),0)</f>
        <v>186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6">
        <f>(L570/86400)+DATE(1970,1,1)</f>
        <v>40374.208333333336</v>
      </c>
      <c r="O570" s="6">
        <f>(M570/86400)+DATE(1970,1,1)</f>
        <v>40419.208333333336</v>
      </c>
      <c r="P570" t="b">
        <v>0</v>
      </c>
      <c r="Q570" t="b">
        <v>0</v>
      </c>
      <c r="R570" t="s">
        <v>33</v>
      </c>
      <c r="S570" t="str">
        <f>_xlfn.TEXTBEFORE(R570,"/",1)</f>
        <v>theater</v>
      </c>
      <c r="T570" t="str">
        <f>_xlfn.TEXTAFTER(R570,"/",1)</f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 s="18">
        <v>47705</v>
      </c>
      <c r="F571">
        <f>ROUND((E571/I571), 2)</f>
        <v>80.989999999999995</v>
      </c>
      <c r="G571">
        <f>ROUND(((E571/D571)*100),0)</f>
        <v>237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6">
        <f>(L571/86400)+DATE(1970,1,1)</f>
        <v>40554.25</v>
      </c>
      <c r="O571" s="6">
        <f>(M571/86400)+DATE(1970,1,1)</f>
        <v>40566.25</v>
      </c>
      <c r="P571" t="b">
        <v>0</v>
      </c>
      <c r="Q571" t="b">
        <v>0</v>
      </c>
      <c r="R571" t="s">
        <v>71</v>
      </c>
      <c r="S571" t="str">
        <f>_xlfn.TEXTBEFORE(R571,"/",1)</f>
        <v>film &amp; video</v>
      </c>
      <c r="T571" t="str">
        <f>_xlfn.TEXTAFTER(R571,"/",1)</f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 s="18">
        <v>95364</v>
      </c>
      <c r="F572">
        <f>ROUND((E572/I572), 2)</f>
        <v>35</v>
      </c>
      <c r="G572">
        <f>ROUND(((E572/D572)*100),0)</f>
        <v>306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6">
        <f>(L572/86400)+DATE(1970,1,1)</f>
        <v>41993.25</v>
      </c>
      <c r="O572" s="6">
        <f>(M572/86400)+DATE(1970,1,1)</f>
        <v>41999.25</v>
      </c>
      <c r="P572" t="b">
        <v>0</v>
      </c>
      <c r="Q572" t="b">
        <v>1</v>
      </c>
      <c r="R572" t="s">
        <v>23</v>
      </c>
      <c r="S572" t="str">
        <f>_xlfn.TEXTBEFORE(R572,"/",1)</f>
        <v>music</v>
      </c>
      <c r="T572" t="str">
        <f>_xlfn.TEXTAFTER(R572,"/",1)</f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 s="18">
        <v>3295</v>
      </c>
      <c r="F573">
        <f>ROUND((E573/I573), 2)</f>
        <v>94.14</v>
      </c>
      <c r="G573">
        <f>ROUND(((E573/D573)*100),0)</f>
        <v>94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6">
        <f>(L573/86400)+DATE(1970,1,1)</f>
        <v>42174.208333333328</v>
      </c>
      <c r="O573" s="6">
        <f>(M573/86400)+DATE(1970,1,1)</f>
        <v>42221.208333333328</v>
      </c>
      <c r="P573" t="b">
        <v>0</v>
      </c>
      <c r="Q573" t="b">
        <v>0</v>
      </c>
      <c r="R573" t="s">
        <v>100</v>
      </c>
      <c r="S573" t="str">
        <f>_xlfn.TEXTBEFORE(R573,"/",1)</f>
        <v>film &amp; video</v>
      </c>
      <c r="T573" t="str">
        <f>_xlfn.TEXTAFTER(R573,"/",1)</f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 s="18">
        <v>4896</v>
      </c>
      <c r="F574">
        <f>ROUND((E574/I574), 2)</f>
        <v>52.09</v>
      </c>
      <c r="G574">
        <f>ROUND(((E574/D574)*100),0)</f>
        <v>54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6">
        <f>(L574/86400)+DATE(1970,1,1)</f>
        <v>42275.208333333328</v>
      </c>
      <c r="O574" s="6">
        <f>(M574/86400)+DATE(1970,1,1)</f>
        <v>42291.208333333328</v>
      </c>
      <c r="P574" t="b">
        <v>0</v>
      </c>
      <c r="Q574" t="b">
        <v>1</v>
      </c>
      <c r="R574" t="s">
        <v>23</v>
      </c>
      <c r="S574" t="str">
        <f>_xlfn.TEXTBEFORE(R574,"/",1)</f>
        <v>music</v>
      </c>
      <c r="T574" t="str">
        <f>_xlfn.TEXTAFTER(R574,"/",1)</f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 s="18">
        <v>7496</v>
      </c>
      <c r="F575">
        <f>ROUND((E575/I575), 2)</f>
        <v>24.99</v>
      </c>
      <c r="G575">
        <f>ROUND(((E575/D575)*100),0)</f>
        <v>112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6">
        <f>(L575/86400)+DATE(1970,1,1)</f>
        <v>41761.208333333336</v>
      </c>
      <c r="O575" s="6">
        <f>(M575/86400)+DATE(1970,1,1)</f>
        <v>41763.208333333336</v>
      </c>
      <c r="P575" t="b">
        <v>0</v>
      </c>
      <c r="Q575" t="b">
        <v>0</v>
      </c>
      <c r="R575" t="s">
        <v>1029</v>
      </c>
      <c r="S575" t="str">
        <f>_xlfn.TEXTBEFORE(R575,"/",1)</f>
        <v>journalism</v>
      </c>
      <c r="T575" t="str">
        <f>_xlfn.TEXTAFTER(R575,"/",1)</f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 s="18">
        <v>9967</v>
      </c>
      <c r="F576">
        <f>ROUND((E576/I576), 2)</f>
        <v>69.22</v>
      </c>
      <c r="G576">
        <f>ROUND(((E576/D576)*100),0)</f>
        <v>369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6">
        <f>(L576/86400)+DATE(1970,1,1)</f>
        <v>43806.25</v>
      </c>
      <c r="O576" s="6">
        <f>(M576/86400)+DATE(1970,1,1)</f>
        <v>43816.25</v>
      </c>
      <c r="P576" t="b">
        <v>0</v>
      </c>
      <c r="Q576" t="b">
        <v>1</v>
      </c>
      <c r="R576" t="s">
        <v>17</v>
      </c>
      <c r="S576" t="str">
        <f>_xlfn.TEXTBEFORE(R576,"/",1)</f>
        <v>food</v>
      </c>
      <c r="T576" t="str">
        <f>_xlfn.TEXTAFTER(R576,"/",1)</f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 s="18">
        <v>52421</v>
      </c>
      <c r="F577">
        <f>ROUND((E577/I577), 2)</f>
        <v>93.94</v>
      </c>
      <c r="G577">
        <f>ROUND(((E577/D577)*100),0)</f>
        <v>63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6">
        <f>(L577/86400)+DATE(1970,1,1)</f>
        <v>41779.208333333336</v>
      </c>
      <c r="O577" s="6">
        <f>(M577/86400)+DATE(1970,1,1)</f>
        <v>41782.208333333336</v>
      </c>
      <c r="P577" t="b">
        <v>0</v>
      </c>
      <c r="Q577" t="b">
        <v>1</v>
      </c>
      <c r="R577" t="s">
        <v>33</v>
      </c>
      <c r="S577" t="str">
        <f>_xlfn.TEXTBEFORE(R577,"/",1)</f>
        <v>theater</v>
      </c>
      <c r="T577" t="str">
        <f>_xlfn.TEXTAFTER(R577,"/",1)</f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 s="18">
        <v>6298</v>
      </c>
      <c r="F578">
        <f>ROUND((E578/I578), 2)</f>
        <v>98.41</v>
      </c>
      <c r="G578">
        <f>ROUND(((E578/D578)*100),0)</f>
        <v>65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6">
        <f>(L578/86400)+DATE(1970,1,1)</f>
        <v>43040.208333333328</v>
      </c>
      <c r="O578" s="6">
        <f>(M578/86400)+DATE(1970,1,1)</f>
        <v>43057.25</v>
      </c>
      <c r="P578" t="b">
        <v>0</v>
      </c>
      <c r="Q578" t="b">
        <v>0</v>
      </c>
      <c r="R578" t="s">
        <v>33</v>
      </c>
      <c r="S578" t="str">
        <f>_xlfn.TEXTBEFORE(R578,"/",1)</f>
        <v>theater</v>
      </c>
      <c r="T578" t="str">
        <f>_xlfn.TEXTAFTER(R578,"/",1)</f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 s="18">
        <v>1546</v>
      </c>
      <c r="F579">
        <f>ROUND((E579/I579), 2)</f>
        <v>41.78</v>
      </c>
      <c r="G579">
        <f>ROUND(((E579/D579)*100),0)</f>
        <v>19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6">
        <f>(L579/86400)+DATE(1970,1,1)</f>
        <v>40613.25</v>
      </c>
      <c r="O579" s="6">
        <f>(M579/86400)+DATE(1970,1,1)</f>
        <v>40639.208333333336</v>
      </c>
      <c r="P579" t="b">
        <v>0</v>
      </c>
      <c r="Q579" t="b">
        <v>0</v>
      </c>
      <c r="R579" t="s">
        <v>159</v>
      </c>
      <c r="S579" t="str">
        <f>_xlfn.TEXTBEFORE(R579,"/",1)</f>
        <v>music</v>
      </c>
      <c r="T579" t="str">
        <f>_xlfn.TEXTAFTER(R579,"/",1)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 s="18">
        <v>16168</v>
      </c>
      <c r="F580">
        <f>ROUND((E580/I580), 2)</f>
        <v>65.989999999999995</v>
      </c>
      <c r="G580">
        <f>ROUND(((E580/D580)*100),0)</f>
        <v>17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6">
        <f>(L580/86400)+DATE(1970,1,1)</f>
        <v>40878.25</v>
      </c>
      <c r="O580" s="6">
        <f>(M580/86400)+DATE(1970,1,1)</f>
        <v>40881.25</v>
      </c>
      <c r="P580" t="b">
        <v>0</v>
      </c>
      <c r="Q580" t="b">
        <v>0</v>
      </c>
      <c r="R580" t="s">
        <v>474</v>
      </c>
      <c r="S580" t="str">
        <f>_xlfn.TEXTBEFORE(R580,"/",1)</f>
        <v>film &amp; video</v>
      </c>
      <c r="T580" t="str">
        <f>_xlfn.TEXTAFTER(R580,"/",1)</f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 s="18">
        <v>6269</v>
      </c>
      <c r="F581">
        <f>ROUND((E581/I581), 2)</f>
        <v>72.06</v>
      </c>
      <c r="G581">
        <f>ROUND(((E581/D581)*100),0)</f>
        <v>101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6">
        <f>(L581/86400)+DATE(1970,1,1)</f>
        <v>40762.208333333336</v>
      </c>
      <c r="O581" s="6">
        <f>(M581/86400)+DATE(1970,1,1)</f>
        <v>40774.208333333336</v>
      </c>
      <c r="P581" t="b">
        <v>0</v>
      </c>
      <c r="Q581" t="b">
        <v>0</v>
      </c>
      <c r="R581" t="s">
        <v>159</v>
      </c>
      <c r="S581" t="str">
        <f>_xlfn.TEXTBEFORE(R581,"/",1)</f>
        <v>music</v>
      </c>
      <c r="T581" t="str">
        <f>_xlfn.TEXTAFTER(R581,"/",1)</f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 s="18">
        <v>149578</v>
      </c>
      <c r="F582">
        <f>ROUND((E582/I582), 2)</f>
        <v>48</v>
      </c>
      <c r="G582">
        <f>ROUND(((E582/D582)*100),0)</f>
        <v>342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6">
        <f>(L582/86400)+DATE(1970,1,1)</f>
        <v>41696.25</v>
      </c>
      <c r="O582" s="6">
        <f>(M582/86400)+DATE(1970,1,1)</f>
        <v>41704.25</v>
      </c>
      <c r="P582" t="b">
        <v>0</v>
      </c>
      <c r="Q582" t="b">
        <v>0</v>
      </c>
      <c r="R582" t="s">
        <v>33</v>
      </c>
      <c r="S582" t="str">
        <f>_xlfn.TEXTBEFORE(R582,"/",1)</f>
        <v>theater</v>
      </c>
      <c r="T582" t="str">
        <f>_xlfn.TEXTAFTER(R582,"/",1)</f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 s="18">
        <v>3841</v>
      </c>
      <c r="F583">
        <f>ROUND((E583/I583), 2)</f>
        <v>54.1</v>
      </c>
      <c r="G583">
        <f>ROUND(((E583/D583)*100),0)</f>
        <v>64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6">
        <f>(L583/86400)+DATE(1970,1,1)</f>
        <v>40662.208333333336</v>
      </c>
      <c r="O583" s="6">
        <f>(M583/86400)+DATE(1970,1,1)</f>
        <v>40677.208333333336</v>
      </c>
      <c r="P583" t="b">
        <v>0</v>
      </c>
      <c r="Q583" t="b">
        <v>0</v>
      </c>
      <c r="R583" t="s">
        <v>28</v>
      </c>
      <c r="S583" t="str">
        <f>_xlfn.TEXTBEFORE(R583,"/",1)</f>
        <v>technology</v>
      </c>
      <c r="T583" t="str">
        <f>_xlfn.TEXTAFTER(R583,"/",1)</f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 s="18">
        <v>4531</v>
      </c>
      <c r="F584">
        <f>ROUND((E584/I584), 2)</f>
        <v>107.88</v>
      </c>
      <c r="G584">
        <f>ROUND(((E584/D584)*100),0)</f>
        <v>52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6">
        <f>(L584/86400)+DATE(1970,1,1)</f>
        <v>42165.208333333328</v>
      </c>
      <c r="O584" s="6">
        <f>(M584/86400)+DATE(1970,1,1)</f>
        <v>42170.208333333328</v>
      </c>
      <c r="P584" t="b">
        <v>0</v>
      </c>
      <c r="Q584" t="b">
        <v>1</v>
      </c>
      <c r="R584" t="s">
        <v>89</v>
      </c>
      <c r="S584" t="str">
        <f>_xlfn.TEXTBEFORE(R584,"/",1)</f>
        <v>games</v>
      </c>
      <c r="T584" t="str">
        <f>_xlfn.TEXTAFTER(R584,"/",1)</f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 s="18">
        <v>60934</v>
      </c>
      <c r="F585">
        <f>ROUND((E585/I585), 2)</f>
        <v>67.03</v>
      </c>
      <c r="G585">
        <f>ROUND(((E585/D585)*100),0)</f>
        <v>322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6">
        <f>(L585/86400)+DATE(1970,1,1)</f>
        <v>40959.25</v>
      </c>
      <c r="O585" s="6">
        <f>(M585/86400)+DATE(1970,1,1)</f>
        <v>40976.25</v>
      </c>
      <c r="P585" t="b">
        <v>0</v>
      </c>
      <c r="Q585" t="b">
        <v>0</v>
      </c>
      <c r="R585" t="s">
        <v>42</v>
      </c>
      <c r="S585" t="str">
        <f>_xlfn.TEXTBEFORE(R585,"/",1)</f>
        <v>film &amp; video</v>
      </c>
      <c r="T585" t="str">
        <f>_xlfn.TEXTAFTER(R585,"/",1)</f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 s="18">
        <v>103255</v>
      </c>
      <c r="F586">
        <f>ROUND((E586/I586), 2)</f>
        <v>64.010000000000005</v>
      </c>
      <c r="G586">
        <f>ROUND(((E586/D586)*100),0)</f>
        <v>120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6">
        <f>(L586/86400)+DATE(1970,1,1)</f>
        <v>41024.208333333336</v>
      </c>
      <c r="O586" s="6">
        <f>(M586/86400)+DATE(1970,1,1)</f>
        <v>41038.208333333336</v>
      </c>
      <c r="P586" t="b">
        <v>0</v>
      </c>
      <c r="Q586" t="b">
        <v>0</v>
      </c>
      <c r="R586" t="s">
        <v>28</v>
      </c>
      <c r="S586" t="str">
        <f>_xlfn.TEXTBEFORE(R586,"/",1)</f>
        <v>technology</v>
      </c>
      <c r="T586" t="str">
        <f>_xlfn.TEXTAFTER(R586,"/",1)</f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 s="18">
        <v>13065</v>
      </c>
      <c r="F587">
        <f>ROUND((E587/I587), 2)</f>
        <v>96.07</v>
      </c>
      <c r="G587">
        <f>ROUND(((E587/D587)*100),0)</f>
        <v>147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6">
        <f>(L587/86400)+DATE(1970,1,1)</f>
        <v>40255.208333333336</v>
      </c>
      <c r="O587" s="6">
        <f>(M587/86400)+DATE(1970,1,1)</f>
        <v>40265.208333333336</v>
      </c>
      <c r="P587" t="b">
        <v>0</v>
      </c>
      <c r="Q587" t="b">
        <v>0</v>
      </c>
      <c r="R587" t="s">
        <v>206</v>
      </c>
      <c r="S587" t="str">
        <f>_xlfn.TEXTBEFORE(R587,"/",1)</f>
        <v>publishing</v>
      </c>
      <c r="T587" t="str">
        <f>_xlfn.TEXTAFTER(R587,"/",1)</f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 s="18">
        <v>6654</v>
      </c>
      <c r="F588">
        <f>ROUND((E588/I588), 2)</f>
        <v>51.18</v>
      </c>
      <c r="G588">
        <f>ROUND(((E588/D588)*100),0)</f>
        <v>951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6">
        <f>(L588/86400)+DATE(1970,1,1)</f>
        <v>40499.25</v>
      </c>
      <c r="O588" s="6">
        <f>(M588/86400)+DATE(1970,1,1)</f>
        <v>40518.25</v>
      </c>
      <c r="P588" t="b">
        <v>0</v>
      </c>
      <c r="Q588" t="b">
        <v>0</v>
      </c>
      <c r="R588" t="s">
        <v>23</v>
      </c>
      <c r="S588" t="str">
        <f>_xlfn.TEXTBEFORE(R588,"/",1)</f>
        <v>music</v>
      </c>
      <c r="T588" t="str">
        <f>_xlfn.TEXTAFTER(R588,"/",1)</f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 s="18">
        <v>6852</v>
      </c>
      <c r="F589">
        <f>ROUND((E589/I589), 2)</f>
        <v>43.92</v>
      </c>
      <c r="G589">
        <f>ROUND(((E589/D589)*100),0)</f>
        <v>73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6">
        <f>(L589/86400)+DATE(1970,1,1)</f>
        <v>43484.25</v>
      </c>
      <c r="O589" s="6">
        <f>(M589/86400)+DATE(1970,1,1)</f>
        <v>43536.208333333328</v>
      </c>
      <c r="P589" t="b">
        <v>0</v>
      </c>
      <c r="Q589" t="b">
        <v>1</v>
      </c>
      <c r="R589" t="s">
        <v>17</v>
      </c>
      <c r="S589" t="str">
        <f>_xlfn.TEXTBEFORE(R589,"/",1)</f>
        <v>food</v>
      </c>
      <c r="T589" t="str">
        <f>_xlfn.TEXTAFTER(R589,"/",1)</f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 s="18">
        <v>124517</v>
      </c>
      <c r="F590">
        <f>ROUND((E590/I590), 2)</f>
        <v>91.02</v>
      </c>
      <c r="G590">
        <f>ROUND(((E590/D590)*100),0)</f>
        <v>79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6">
        <f>(L590/86400)+DATE(1970,1,1)</f>
        <v>40262.208333333336</v>
      </c>
      <c r="O590" s="6">
        <f>(M590/86400)+DATE(1970,1,1)</f>
        <v>40293.208333333336</v>
      </c>
      <c r="P590" t="b">
        <v>0</v>
      </c>
      <c r="Q590" t="b">
        <v>0</v>
      </c>
      <c r="R590" t="s">
        <v>33</v>
      </c>
      <c r="S590" t="str">
        <f>_xlfn.TEXTBEFORE(R590,"/",1)</f>
        <v>theater</v>
      </c>
      <c r="T590" t="str">
        <f>_xlfn.TEXTAFTER(R590,"/",1)</f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 s="18">
        <v>5113</v>
      </c>
      <c r="F591">
        <f>ROUND((E591/I591), 2)</f>
        <v>50.13</v>
      </c>
      <c r="G591">
        <f>ROUND(((E591/D591)*100),0)</f>
        <v>65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6">
        <f>(L591/86400)+DATE(1970,1,1)</f>
        <v>42190.208333333328</v>
      </c>
      <c r="O591" s="6">
        <f>(M591/86400)+DATE(1970,1,1)</f>
        <v>42197.208333333328</v>
      </c>
      <c r="P591" t="b">
        <v>0</v>
      </c>
      <c r="Q591" t="b">
        <v>0</v>
      </c>
      <c r="R591" t="s">
        <v>42</v>
      </c>
      <c r="S591" t="str">
        <f>_xlfn.TEXTBEFORE(R591,"/",1)</f>
        <v>film &amp; video</v>
      </c>
      <c r="T591" t="str">
        <f>_xlfn.TEXTAFTER(R591,"/",1)</f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 s="18">
        <v>5824</v>
      </c>
      <c r="F592">
        <f>ROUND((E592/I592), 2)</f>
        <v>67.72</v>
      </c>
      <c r="G592">
        <f>ROUND(((E592/D592)*100),0)</f>
        <v>82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6">
        <f>(L592/86400)+DATE(1970,1,1)</f>
        <v>41994.25</v>
      </c>
      <c r="O592" s="6">
        <f>(M592/86400)+DATE(1970,1,1)</f>
        <v>42005.25</v>
      </c>
      <c r="P592" t="b">
        <v>0</v>
      </c>
      <c r="Q592" t="b">
        <v>0</v>
      </c>
      <c r="R592" t="s">
        <v>133</v>
      </c>
      <c r="S592" t="str">
        <f>_xlfn.TEXTBEFORE(R592,"/",1)</f>
        <v>publishing</v>
      </c>
      <c r="T592" t="str">
        <f>_xlfn.TEXTAFTER(R592,"/",1)</f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 s="18">
        <v>6226</v>
      </c>
      <c r="F593">
        <f>ROUND((E593/I593), 2)</f>
        <v>61.04</v>
      </c>
      <c r="G593">
        <f>ROUND(((E593/D593)*100),0)</f>
        <v>1038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6">
        <f>(L593/86400)+DATE(1970,1,1)</f>
        <v>40373.208333333336</v>
      </c>
      <c r="O593" s="6">
        <f>(M593/86400)+DATE(1970,1,1)</f>
        <v>40383.208333333336</v>
      </c>
      <c r="P593" t="b">
        <v>0</v>
      </c>
      <c r="Q593" t="b">
        <v>0</v>
      </c>
      <c r="R593" t="s">
        <v>89</v>
      </c>
      <c r="S593" t="str">
        <f>_xlfn.TEXTBEFORE(R593,"/",1)</f>
        <v>games</v>
      </c>
      <c r="T593" t="str">
        <f>_xlfn.TEXTAFTER(R593,"/",1)</f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 s="18">
        <v>20243</v>
      </c>
      <c r="F594">
        <f>ROUND((E594/I594), 2)</f>
        <v>80.010000000000005</v>
      </c>
      <c r="G594">
        <f>ROUND(((E594/D594)*100),0)</f>
        <v>13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6">
        <f>(L594/86400)+DATE(1970,1,1)</f>
        <v>41789.208333333336</v>
      </c>
      <c r="O594" s="6">
        <f>(M594/86400)+DATE(1970,1,1)</f>
        <v>41798.208333333336</v>
      </c>
      <c r="P594" t="b">
        <v>0</v>
      </c>
      <c r="Q594" t="b">
        <v>0</v>
      </c>
      <c r="R594" t="s">
        <v>33</v>
      </c>
      <c r="S594" t="str">
        <f>_xlfn.TEXTBEFORE(R594,"/",1)</f>
        <v>theater</v>
      </c>
      <c r="T594" t="str">
        <f>_xlfn.TEXTAFTER(R594,"/",1)</f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 s="18">
        <v>188288</v>
      </c>
      <c r="F595">
        <f>ROUND((E595/I595), 2)</f>
        <v>47</v>
      </c>
      <c r="G595">
        <f>ROUND(((E595/D595)*100),0)</f>
        <v>155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6">
        <f>(L595/86400)+DATE(1970,1,1)</f>
        <v>41724.208333333336</v>
      </c>
      <c r="O595" s="6">
        <f>(M595/86400)+DATE(1970,1,1)</f>
        <v>41737.208333333336</v>
      </c>
      <c r="P595" t="b">
        <v>0</v>
      </c>
      <c r="Q595" t="b">
        <v>0</v>
      </c>
      <c r="R595" t="s">
        <v>71</v>
      </c>
      <c r="S595" t="str">
        <f>_xlfn.TEXTBEFORE(R595,"/",1)</f>
        <v>film &amp; video</v>
      </c>
      <c r="T595" t="str">
        <f>_xlfn.TEXTAFTER(R595,"/",1)</f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 s="18">
        <v>11167</v>
      </c>
      <c r="F596">
        <f>ROUND((E596/I596), 2)</f>
        <v>71.13</v>
      </c>
      <c r="G596">
        <f>ROUND(((E596/D596)*100),0)</f>
        <v>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6">
        <f>(L596/86400)+DATE(1970,1,1)</f>
        <v>42548.208333333328</v>
      </c>
      <c r="O596" s="6">
        <f>(M596/86400)+DATE(1970,1,1)</f>
        <v>42551.208333333328</v>
      </c>
      <c r="P596" t="b">
        <v>0</v>
      </c>
      <c r="Q596" t="b">
        <v>1</v>
      </c>
      <c r="R596" t="s">
        <v>33</v>
      </c>
      <c r="S596" t="str">
        <f>_xlfn.TEXTBEFORE(R596,"/",1)</f>
        <v>theater</v>
      </c>
      <c r="T596" t="str">
        <f>_xlfn.TEXTAFTER(R596,"/",1)</f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 s="18">
        <v>146595</v>
      </c>
      <c r="F597">
        <f>ROUND((E597/I597), 2)</f>
        <v>89.99</v>
      </c>
      <c r="G597">
        <f>ROUND(((E597/D597)*100),0)</f>
        <v>209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6">
        <f>(L597/86400)+DATE(1970,1,1)</f>
        <v>40253.208333333336</v>
      </c>
      <c r="O597" s="6">
        <f>(M597/86400)+DATE(1970,1,1)</f>
        <v>40274.208333333336</v>
      </c>
      <c r="P597" t="b">
        <v>0</v>
      </c>
      <c r="Q597" t="b">
        <v>1</v>
      </c>
      <c r="R597" t="s">
        <v>33</v>
      </c>
      <c r="S597" t="str">
        <f>_xlfn.TEXTBEFORE(R597,"/",1)</f>
        <v>theater</v>
      </c>
      <c r="T597" t="str">
        <f>_xlfn.TEXTAFTER(R597,"/",1)</f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 s="18">
        <v>7875</v>
      </c>
      <c r="F598">
        <f>ROUND((E598/I598), 2)</f>
        <v>43.03</v>
      </c>
      <c r="G598">
        <f>ROUND(((E598/D598)*100),0)</f>
        <v>100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6">
        <f>(L598/86400)+DATE(1970,1,1)</f>
        <v>42434.25</v>
      </c>
      <c r="O598" s="6">
        <f>(M598/86400)+DATE(1970,1,1)</f>
        <v>42441.25</v>
      </c>
      <c r="P598" t="b">
        <v>0</v>
      </c>
      <c r="Q598" t="b">
        <v>1</v>
      </c>
      <c r="R598" t="s">
        <v>53</v>
      </c>
      <c r="S598" t="str">
        <f>_xlfn.TEXTBEFORE(R598,"/",1)</f>
        <v>film &amp; video</v>
      </c>
      <c r="T598" t="str">
        <f>_xlfn.TEXTAFTER(R598,"/",1)</f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 s="18">
        <v>148779</v>
      </c>
      <c r="F599">
        <f>ROUND((E599/I599), 2)</f>
        <v>68</v>
      </c>
      <c r="G599">
        <f>ROUND(((E599/D599)*100),0)</f>
        <v>202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6">
        <f>(L599/86400)+DATE(1970,1,1)</f>
        <v>43786.25</v>
      </c>
      <c r="O599" s="6">
        <f>(M599/86400)+DATE(1970,1,1)</f>
        <v>43804.25</v>
      </c>
      <c r="P599" t="b">
        <v>0</v>
      </c>
      <c r="Q599" t="b">
        <v>0</v>
      </c>
      <c r="R599" t="s">
        <v>33</v>
      </c>
      <c r="S599" t="str">
        <f>_xlfn.TEXTBEFORE(R599,"/",1)</f>
        <v>theater</v>
      </c>
      <c r="T599" t="str">
        <f>_xlfn.TEXTAFTER(R599,"/",1)</f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 s="18">
        <v>175868</v>
      </c>
      <c r="F600">
        <f>ROUND((E600/I600), 2)</f>
        <v>73</v>
      </c>
      <c r="G600">
        <f>ROUND(((E600/D600)*100),0)</f>
        <v>162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6">
        <f>(L600/86400)+DATE(1970,1,1)</f>
        <v>40344.208333333336</v>
      </c>
      <c r="O600" s="6">
        <f>(M600/86400)+DATE(1970,1,1)</f>
        <v>40373.208333333336</v>
      </c>
      <c r="P600" t="b">
        <v>0</v>
      </c>
      <c r="Q600" t="b">
        <v>0</v>
      </c>
      <c r="R600" t="s">
        <v>23</v>
      </c>
      <c r="S600" t="str">
        <f>_xlfn.TEXTBEFORE(R600,"/",1)</f>
        <v>music</v>
      </c>
      <c r="T600" t="str">
        <f>_xlfn.TEXTAFTER(R600,"/",1)</f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 s="18">
        <v>5112</v>
      </c>
      <c r="F601">
        <f>ROUND((E601/I601), 2)</f>
        <v>62.34</v>
      </c>
      <c r="G601">
        <f>ROUND(((E601/D601)*100),0)</f>
        <v>4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6">
        <f>(L601/86400)+DATE(1970,1,1)</f>
        <v>42047.25</v>
      </c>
      <c r="O601" s="6">
        <f>(M601/86400)+DATE(1970,1,1)</f>
        <v>42055.25</v>
      </c>
      <c r="P601" t="b">
        <v>0</v>
      </c>
      <c r="Q601" t="b">
        <v>0</v>
      </c>
      <c r="R601" t="s">
        <v>42</v>
      </c>
      <c r="S601" t="str">
        <f>_xlfn.TEXTBEFORE(R601,"/",1)</f>
        <v>film &amp; video</v>
      </c>
      <c r="T601" t="str">
        <f>_xlfn.TEXTAFTER(R601,"/",1)</f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 s="18">
        <v>5</v>
      </c>
      <c r="F602">
        <f>ROUND((E602/I602), 2)</f>
        <v>5</v>
      </c>
      <c r="G602">
        <f>ROUND(((E602/D602)*100),0)</f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6">
        <f>(L602/86400)+DATE(1970,1,1)</f>
        <v>41485.208333333336</v>
      </c>
      <c r="O602" s="6">
        <f>(M602/86400)+DATE(1970,1,1)</f>
        <v>41497.208333333336</v>
      </c>
      <c r="P602" t="b">
        <v>0</v>
      </c>
      <c r="Q602" t="b">
        <v>0</v>
      </c>
      <c r="R602" t="s">
        <v>17</v>
      </c>
      <c r="S602" t="str">
        <f>_xlfn.TEXTBEFORE(R602,"/",1)</f>
        <v>food</v>
      </c>
      <c r="T602" t="str">
        <f>_xlfn.TEXTAFTER(R602,"/",1)</f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 s="18">
        <v>13018</v>
      </c>
      <c r="F603">
        <f>ROUND((E603/I603), 2)</f>
        <v>67.099999999999994</v>
      </c>
      <c r="G603">
        <f>ROUND(((E603/D603)*100),0)</f>
        <v>207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6">
        <f>(L603/86400)+DATE(1970,1,1)</f>
        <v>41789.208333333336</v>
      </c>
      <c r="O603" s="6">
        <f>(M603/86400)+DATE(1970,1,1)</f>
        <v>41806.208333333336</v>
      </c>
      <c r="P603" t="b">
        <v>1</v>
      </c>
      <c r="Q603" t="b">
        <v>0</v>
      </c>
      <c r="R603" t="s">
        <v>65</v>
      </c>
      <c r="S603" t="str">
        <f>_xlfn.TEXTBEFORE(R603,"/",1)</f>
        <v>technology</v>
      </c>
      <c r="T603" t="str">
        <f>_xlfn.TEXTAFTER(R603,"/",1)</f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 s="18">
        <v>91176</v>
      </c>
      <c r="F604">
        <f>ROUND((E604/I604), 2)</f>
        <v>79.98</v>
      </c>
      <c r="G604">
        <f>ROUND(((E604/D604)*100),0)</f>
        <v>128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6">
        <f>(L604/86400)+DATE(1970,1,1)</f>
        <v>42160.208333333328</v>
      </c>
      <c r="O604" s="6">
        <f>(M604/86400)+DATE(1970,1,1)</f>
        <v>42171.208333333328</v>
      </c>
      <c r="P604" t="b">
        <v>0</v>
      </c>
      <c r="Q604" t="b">
        <v>0</v>
      </c>
      <c r="R604" t="s">
        <v>33</v>
      </c>
      <c r="S604" t="str">
        <f>_xlfn.TEXTBEFORE(R604,"/",1)</f>
        <v>theater</v>
      </c>
      <c r="T604" t="str">
        <f>_xlfn.TEXTAFTER(R604,"/",1)</f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 s="18">
        <v>6342</v>
      </c>
      <c r="F605">
        <f>ROUND((E605/I605), 2)</f>
        <v>62.18</v>
      </c>
      <c r="G605">
        <f>ROUND(((E605/D605)*100),0)</f>
        <v>120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6">
        <f>(L605/86400)+DATE(1970,1,1)</f>
        <v>43573.208333333328</v>
      </c>
      <c r="O605" s="6">
        <f>(M605/86400)+DATE(1970,1,1)</f>
        <v>43600.208333333328</v>
      </c>
      <c r="P605" t="b">
        <v>0</v>
      </c>
      <c r="Q605" t="b">
        <v>0</v>
      </c>
      <c r="R605" t="s">
        <v>33</v>
      </c>
      <c r="S605" t="str">
        <f>_xlfn.TEXTBEFORE(R605,"/",1)</f>
        <v>theater</v>
      </c>
      <c r="T605" t="str">
        <f>_xlfn.TEXTAFTER(R605,"/",1)</f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 s="18">
        <v>151438</v>
      </c>
      <c r="F606">
        <f>ROUND((E606/I606), 2)</f>
        <v>53.01</v>
      </c>
      <c r="G606">
        <f>ROUND(((E606/D606)*100),0)</f>
        <v>171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6">
        <f>(L606/86400)+DATE(1970,1,1)</f>
        <v>40565.25</v>
      </c>
      <c r="O606" s="6">
        <f>(M606/86400)+DATE(1970,1,1)</f>
        <v>40586.25</v>
      </c>
      <c r="P606" t="b">
        <v>0</v>
      </c>
      <c r="Q606" t="b">
        <v>0</v>
      </c>
      <c r="R606" t="s">
        <v>33</v>
      </c>
      <c r="S606" t="str">
        <f>_xlfn.TEXTBEFORE(R606,"/",1)</f>
        <v>theater</v>
      </c>
      <c r="T606" t="str">
        <f>_xlfn.TEXTAFTER(R606,"/",1)</f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 s="18">
        <v>6178</v>
      </c>
      <c r="F607">
        <f>ROUND((E607/I607), 2)</f>
        <v>57.74</v>
      </c>
      <c r="G607">
        <f>ROUND(((E607/D607)*100),0)</f>
        <v>187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6">
        <f>(L607/86400)+DATE(1970,1,1)</f>
        <v>42280.208333333328</v>
      </c>
      <c r="O607" s="6">
        <f>(M607/86400)+DATE(1970,1,1)</f>
        <v>42321.25</v>
      </c>
      <c r="P607" t="b">
        <v>0</v>
      </c>
      <c r="Q607" t="b">
        <v>0</v>
      </c>
      <c r="R607" t="s">
        <v>68</v>
      </c>
      <c r="S607" t="str">
        <f>_xlfn.TEXTBEFORE(R607,"/",1)</f>
        <v>publishing</v>
      </c>
      <c r="T607" t="str">
        <f>_xlfn.TEXTAFTER(R607,"/",1)</f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 s="18">
        <v>6405</v>
      </c>
      <c r="F608">
        <f>ROUND((E608/I608), 2)</f>
        <v>40.03</v>
      </c>
      <c r="G608">
        <f>ROUND(((E608/D608)*100),0)</f>
        <v>188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6">
        <f>(L608/86400)+DATE(1970,1,1)</f>
        <v>42436.25</v>
      </c>
      <c r="O608" s="6">
        <f>(M608/86400)+DATE(1970,1,1)</f>
        <v>42447.208333333328</v>
      </c>
      <c r="P608" t="b">
        <v>0</v>
      </c>
      <c r="Q608" t="b">
        <v>0</v>
      </c>
      <c r="R608" t="s">
        <v>23</v>
      </c>
      <c r="S608" t="str">
        <f>_xlfn.TEXTBEFORE(R608,"/",1)</f>
        <v>music</v>
      </c>
      <c r="T608" t="str">
        <f>_xlfn.TEXTAFTER(R608,"/",1)</f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 s="18">
        <v>180667</v>
      </c>
      <c r="F609">
        <f>ROUND((E609/I609), 2)</f>
        <v>81.02</v>
      </c>
      <c r="G609">
        <f>ROUND(((E609/D609)*100),0)</f>
        <v>131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6">
        <f>(L609/86400)+DATE(1970,1,1)</f>
        <v>41721.208333333336</v>
      </c>
      <c r="O609" s="6">
        <f>(M609/86400)+DATE(1970,1,1)</f>
        <v>41723.208333333336</v>
      </c>
      <c r="P609" t="b">
        <v>0</v>
      </c>
      <c r="Q609" t="b">
        <v>0</v>
      </c>
      <c r="R609" t="s">
        <v>17</v>
      </c>
      <c r="S609" t="str">
        <f>_xlfn.TEXTBEFORE(R609,"/",1)</f>
        <v>food</v>
      </c>
      <c r="T609" t="str">
        <f>_xlfn.TEXTAFTER(R609,"/",1)</f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 s="18">
        <v>11075</v>
      </c>
      <c r="F610">
        <f>ROUND((E610/I610), 2)</f>
        <v>35.049999999999997</v>
      </c>
      <c r="G610">
        <f>ROUND(((E610/D610)*100),0)</f>
        <v>284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6">
        <f>(L610/86400)+DATE(1970,1,1)</f>
        <v>43530.25</v>
      </c>
      <c r="O610" s="6">
        <f>(M610/86400)+DATE(1970,1,1)</f>
        <v>43534.25</v>
      </c>
      <c r="P610" t="b">
        <v>0</v>
      </c>
      <c r="Q610" t="b">
        <v>1</v>
      </c>
      <c r="R610" t="s">
        <v>159</v>
      </c>
      <c r="S610" t="str">
        <f>_xlfn.TEXTBEFORE(R610,"/",1)</f>
        <v>music</v>
      </c>
      <c r="T610" t="str">
        <f>_xlfn.TEXTAFTER(R610,"/",1)</f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 s="18">
        <v>12042</v>
      </c>
      <c r="F611">
        <f>ROUND((E611/I611), 2)</f>
        <v>102.92</v>
      </c>
      <c r="G611">
        <f>ROUND(((E611/D611)*100),0)</f>
        <v>120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6">
        <f>(L611/86400)+DATE(1970,1,1)</f>
        <v>43481.25</v>
      </c>
      <c r="O611" s="6">
        <f>(M611/86400)+DATE(1970,1,1)</f>
        <v>43498.25</v>
      </c>
      <c r="P611" t="b">
        <v>0</v>
      </c>
      <c r="Q611" t="b">
        <v>0</v>
      </c>
      <c r="R611" t="s">
        <v>474</v>
      </c>
      <c r="S611" t="str">
        <f>_xlfn.TEXTBEFORE(R611,"/",1)</f>
        <v>film &amp; video</v>
      </c>
      <c r="T611" t="str">
        <f>_xlfn.TEXTAFTER(R611,"/",1)</f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 s="18">
        <v>179356</v>
      </c>
      <c r="F612">
        <f>ROUND((E612/I612), 2)</f>
        <v>28</v>
      </c>
      <c r="G612">
        <f>ROUND(((E612/D612)*100),0)</f>
        <v>419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6">
        <f>(L612/86400)+DATE(1970,1,1)</f>
        <v>41259.25</v>
      </c>
      <c r="O612" s="6">
        <f>(M612/86400)+DATE(1970,1,1)</f>
        <v>41273.25</v>
      </c>
      <c r="P612" t="b">
        <v>0</v>
      </c>
      <c r="Q612" t="b">
        <v>0</v>
      </c>
      <c r="R612" t="s">
        <v>33</v>
      </c>
      <c r="S612" t="str">
        <f>_xlfn.TEXTBEFORE(R612,"/",1)</f>
        <v>theater</v>
      </c>
      <c r="T612" t="str">
        <f>_xlfn.TEXTAFTER(R612,"/",1)</f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 s="18">
        <v>1136</v>
      </c>
      <c r="F613">
        <f>ROUND((E613/I613), 2)</f>
        <v>75.73</v>
      </c>
      <c r="G613">
        <f>ROUND(((E613/D613)*100),0)</f>
        <v>14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6">
        <f>(L613/86400)+DATE(1970,1,1)</f>
        <v>41480.208333333336</v>
      </c>
      <c r="O613" s="6">
        <f>(M613/86400)+DATE(1970,1,1)</f>
        <v>41492.208333333336</v>
      </c>
      <c r="P613" t="b">
        <v>0</v>
      </c>
      <c r="Q613" t="b">
        <v>0</v>
      </c>
      <c r="R613" t="s">
        <v>33</v>
      </c>
      <c r="S613" t="str">
        <f>_xlfn.TEXTBEFORE(R613,"/",1)</f>
        <v>theater</v>
      </c>
      <c r="T613" t="str">
        <f>_xlfn.TEXTAFTER(R613,"/",1)</f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 s="18">
        <v>8645</v>
      </c>
      <c r="F614">
        <f>ROUND((E614/I614), 2)</f>
        <v>45.03</v>
      </c>
      <c r="G614">
        <f>ROUND(((E614/D614)*100),0)</f>
        <v>139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6">
        <f>(L614/86400)+DATE(1970,1,1)</f>
        <v>40474.208333333336</v>
      </c>
      <c r="O614" s="6">
        <f>(M614/86400)+DATE(1970,1,1)</f>
        <v>40497.25</v>
      </c>
      <c r="P614" t="b">
        <v>0</v>
      </c>
      <c r="Q614" t="b">
        <v>0</v>
      </c>
      <c r="R614" t="s">
        <v>50</v>
      </c>
      <c r="S614" t="str">
        <f>_xlfn.TEXTBEFORE(R614,"/",1)</f>
        <v>music</v>
      </c>
      <c r="T614" t="str">
        <f>_xlfn.TEXTAFTER(R614,"/",1)</f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 s="18">
        <v>1914</v>
      </c>
      <c r="F615">
        <f>ROUND((E615/I615), 2)</f>
        <v>73.62</v>
      </c>
      <c r="G615">
        <f>ROUND(((E615/D615)*100),0)</f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6">
        <f>(L615/86400)+DATE(1970,1,1)</f>
        <v>42973.208333333328</v>
      </c>
      <c r="O615" s="6">
        <f>(M615/86400)+DATE(1970,1,1)</f>
        <v>42982.208333333328</v>
      </c>
      <c r="P615" t="b">
        <v>0</v>
      </c>
      <c r="Q615" t="b">
        <v>0</v>
      </c>
      <c r="R615" t="s">
        <v>33</v>
      </c>
      <c r="S615" t="str">
        <f>_xlfn.TEXTBEFORE(R615,"/",1)</f>
        <v>theater</v>
      </c>
      <c r="T615" t="str">
        <f>_xlfn.TEXTAFTER(R615,"/",1)</f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 s="18">
        <v>41205</v>
      </c>
      <c r="F616">
        <f>ROUND((E616/I616), 2)</f>
        <v>56.99</v>
      </c>
      <c r="G616">
        <f>ROUND(((E616/D616)*100),0)</f>
        <v>155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6">
        <f>(L616/86400)+DATE(1970,1,1)</f>
        <v>42746.25</v>
      </c>
      <c r="O616" s="6">
        <f>(M616/86400)+DATE(1970,1,1)</f>
        <v>42764.25</v>
      </c>
      <c r="P616" t="b">
        <v>0</v>
      </c>
      <c r="Q616" t="b">
        <v>0</v>
      </c>
      <c r="R616" t="s">
        <v>33</v>
      </c>
      <c r="S616" t="str">
        <f>_xlfn.TEXTBEFORE(R616,"/",1)</f>
        <v>theater</v>
      </c>
      <c r="T616" t="str">
        <f>_xlfn.TEXTAFTER(R616,"/",1)</f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 s="18">
        <v>14488</v>
      </c>
      <c r="F617">
        <f>ROUND((E617/I617), 2)</f>
        <v>85.22</v>
      </c>
      <c r="G617">
        <f>ROUND(((E617/D617)*100),0)</f>
        <v>170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6">
        <f>(L617/86400)+DATE(1970,1,1)</f>
        <v>42489.208333333328</v>
      </c>
      <c r="O617" s="6">
        <f>(M617/86400)+DATE(1970,1,1)</f>
        <v>42499.208333333328</v>
      </c>
      <c r="P617" t="b">
        <v>0</v>
      </c>
      <c r="Q617" t="b">
        <v>0</v>
      </c>
      <c r="R617" t="s">
        <v>33</v>
      </c>
      <c r="S617" t="str">
        <f>_xlfn.TEXTBEFORE(R617,"/",1)</f>
        <v>theater</v>
      </c>
      <c r="T617" t="str">
        <f>_xlfn.TEXTAFTER(R617,"/",1)</f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 s="18">
        <v>12129</v>
      </c>
      <c r="F618">
        <f>ROUND((E618/I618), 2)</f>
        <v>50.96</v>
      </c>
      <c r="G618">
        <f>ROUND(((E618/D618)*100),0)</f>
        <v>190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6">
        <f>(L618/86400)+DATE(1970,1,1)</f>
        <v>41537.208333333336</v>
      </c>
      <c r="O618" s="6">
        <f>(M618/86400)+DATE(1970,1,1)</f>
        <v>41538.208333333336</v>
      </c>
      <c r="P618" t="b">
        <v>0</v>
      </c>
      <c r="Q618" t="b">
        <v>1</v>
      </c>
      <c r="R618" t="s">
        <v>60</v>
      </c>
      <c r="S618" t="str">
        <f>_xlfn.TEXTBEFORE(R618,"/",1)</f>
        <v>music</v>
      </c>
      <c r="T618" t="str">
        <f>_xlfn.TEXTAFTER(R618,"/",1)</f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 s="18">
        <v>3496</v>
      </c>
      <c r="F619">
        <f>ROUND((E619/I619), 2)</f>
        <v>63.56</v>
      </c>
      <c r="G619">
        <f>ROUND(((E619/D619)*100),0)</f>
        <v>250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6">
        <f>(L619/86400)+DATE(1970,1,1)</f>
        <v>41794.208333333336</v>
      </c>
      <c r="O619" s="6">
        <f>(M619/86400)+DATE(1970,1,1)</f>
        <v>41804.208333333336</v>
      </c>
      <c r="P619" t="b">
        <v>0</v>
      </c>
      <c r="Q619" t="b">
        <v>0</v>
      </c>
      <c r="R619" t="s">
        <v>33</v>
      </c>
      <c r="S619" t="str">
        <f>_xlfn.TEXTBEFORE(R619,"/",1)</f>
        <v>theater</v>
      </c>
      <c r="T619" t="str">
        <f>_xlfn.TEXTAFTER(R619,"/",1)</f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 s="18">
        <v>97037</v>
      </c>
      <c r="F620">
        <f>ROUND((E620/I620), 2)</f>
        <v>81</v>
      </c>
      <c r="G620">
        <f>ROUND(((E620/D620)*100),0)</f>
        <v>49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6">
        <f>(L620/86400)+DATE(1970,1,1)</f>
        <v>41396.208333333336</v>
      </c>
      <c r="O620" s="6">
        <f>(M620/86400)+DATE(1970,1,1)</f>
        <v>41417.208333333336</v>
      </c>
      <c r="P620" t="b">
        <v>0</v>
      </c>
      <c r="Q620" t="b">
        <v>0</v>
      </c>
      <c r="R620" t="s">
        <v>68</v>
      </c>
      <c r="S620" t="str">
        <f>_xlfn.TEXTBEFORE(R620,"/",1)</f>
        <v>publishing</v>
      </c>
      <c r="T620" t="str">
        <f>_xlfn.TEXTAFTER(R620,"/",1)</f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 s="18">
        <v>55757</v>
      </c>
      <c r="F621">
        <f>ROUND((E621/I621), 2)</f>
        <v>86.04</v>
      </c>
      <c r="G621">
        <f>ROUND(((E621/D621)*100),0)</f>
        <v>28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6">
        <f>(L621/86400)+DATE(1970,1,1)</f>
        <v>40669.208333333336</v>
      </c>
      <c r="O621" s="6">
        <f>(M621/86400)+DATE(1970,1,1)</f>
        <v>40670.208333333336</v>
      </c>
      <c r="P621" t="b">
        <v>1</v>
      </c>
      <c r="Q621" t="b">
        <v>1</v>
      </c>
      <c r="R621" t="s">
        <v>33</v>
      </c>
      <c r="S621" t="str">
        <f>_xlfn.TEXTBEFORE(R621,"/",1)</f>
        <v>theater</v>
      </c>
      <c r="T621" t="str">
        <f>_xlfn.TEXTAFTER(R621,"/",1)</f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 s="18">
        <v>11525</v>
      </c>
      <c r="F622">
        <f>ROUND((E622/I622), 2)</f>
        <v>90.04</v>
      </c>
      <c r="G622">
        <f>ROUND(((E622/D622)*100),0)</f>
        <v>268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6">
        <f>(L622/86400)+DATE(1970,1,1)</f>
        <v>42559.208333333328</v>
      </c>
      <c r="O622" s="6">
        <f>(M622/86400)+DATE(1970,1,1)</f>
        <v>42563.208333333328</v>
      </c>
      <c r="P622" t="b">
        <v>0</v>
      </c>
      <c r="Q622" t="b">
        <v>0</v>
      </c>
      <c r="R622" t="s">
        <v>122</v>
      </c>
      <c r="S622" t="str">
        <f>_xlfn.TEXTBEFORE(R622,"/",1)</f>
        <v>photography</v>
      </c>
      <c r="T622" t="str">
        <f>_xlfn.TEXTAFTER(R622,"/",1)</f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 s="18">
        <v>158669</v>
      </c>
      <c r="F623">
        <f>ROUND((E623/I623), 2)</f>
        <v>74.010000000000005</v>
      </c>
      <c r="G623">
        <f>ROUND(((E623/D623)*100),0)</f>
        <v>620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6">
        <f>(L623/86400)+DATE(1970,1,1)</f>
        <v>42626.208333333328</v>
      </c>
      <c r="O623" s="6">
        <f>(M623/86400)+DATE(1970,1,1)</f>
        <v>42631.208333333328</v>
      </c>
      <c r="P623" t="b">
        <v>0</v>
      </c>
      <c r="Q623" t="b">
        <v>0</v>
      </c>
      <c r="R623" t="s">
        <v>33</v>
      </c>
      <c r="S623" t="str">
        <f>_xlfn.TEXTBEFORE(R623,"/",1)</f>
        <v>theater</v>
      </c>
      <c r="T623" t="str">
        <f>_xlfn.TEXTAFTER(R623,"/",1)</f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 s="18">
        <v>5916</v>
      </c>
      <c r="F624">
        <f>ROUND((E624/I624), 2)</f>
        <v>92.44</v>
      </c>
      <c r="G624">
        <f>ROUND(((E624/D624)*100),0)</f>
        <v>3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6">
        <f>(L624/86400)+DATE(1970,1,1)</f>
        <v>43205.208333333328</v>
      </c>
      <c r="O624" s="6">
        <f>(M624/86400)+DATE(1970,1,1)</f>
        <v>43231.208333333328</v>
      </c>
      <c r="P624" t="b">
        <v>0</v>
      </c>
      <c r="Q624" t="b">
        <v>0</v>
      </c>
      <c r="R624" t="s">
        <v>60</v>
      </c>
      <c r="S624" t="str">
        <f>_xlfn.TEXTBEFORE(R624,"/",1)</f>
        <v>music</v>
      </c>
      <c r="T624" t="str">
        <f>_xlfn.TEXTAFTER(R624,"/",1)</f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 s="18">
        <v>150806</v>
      </c>
      <c r="F625">
        <f>ROUND((E625/I625), 2)</f>
        <v>56</v>
      </c>
      <c r="G625">
        <f>ROUND(((E625/D625)*100),0)</f>
        <v>160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6">
        <f>(L625/86400)+DATE(1970,1,1)</f>
        <v>42201.208333333328</v>
      </c>
      <c r="O625" s="6">
        <f>(M625/86400)+DATE(1970,1,1)</f>
        <v>42206.208333333328</v>
      </c>
      <c r="P625" t="b">
        <v>0</v>
      </c>
      <c r="Q625" t="b">
        <v>0</v>
      </c>
      <c r="R625" t="s">
        <v>33</v>
      </c>
      <c r="S625" t="str">
        <f>_xlfn.TEXTBEFORE(R625,"/",1)</f>
        <v>theater</v>
      </c>
      <c r="T625" t="str">
        <f>_xlfn.TEXTAFTER(R625,"/",1)</f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 s="18">
        <v>14249</v>
      </c>
      <c r="F626">
        <f>ROUND((E626/I626), 2)</f>
        <v>32.979999999999997</v>
      </c>
      <c r="G626">
        <f>ROUND(((E626/D626)*100),0)</f>
        <v>279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6">
        <f>(L626/86400)+DATE(1970,1,1)</f>
        <v>42029.25</v>
      </c>
      <c r="O626" s="6">
        <f>(M626/86400)+DATE(1970,1,1)</f>
        <v>42035.25</v>
      </c>
      <c r="P626" t="b">
        <v>0</v>
      </c>
      <c r="Q626" t="b">
        <v>0</v>
      </c>
      <c r="R626" t="s">
        <v>122</v>
      </c>
      <c r="S626" t="str">
        <f>_xlfn.TEXTBEFORE(R626,"/",1)</f>
        <v>photography</v>
      </c>
      <c r="T626" t="str">
        <f>_xlfn.TEXTAFTER(R626,"/",1)</f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 s="18">
        <v>5803</v>
      </c>
      <c r="F627">
        <f>ROUND((E627/I627), 2)</f>
        <v>93.6</v>
      </c>
      <c r="G627">
        <f>ROUND(((E627/D627)*100),0)</f>
        <v>77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6">
        <f>(L627/86400)+DATE(1970,1,1)</f>
        <v>43857.25</v>
      </c>
      <c r="O627" s="6">
        <f>(M627/86400)+DATE(1970,1,1)</f>
        <v>43871.25</v>
      </c>
      <c r="P627" t="b">
        <v>0</v>
      </c>
      <c r="Q627" t="b">
        <v>0</v>
      </c>
      <c r="R627" t="s">
        <v>33</v>
      </c>
      <c r="S627" t="str">
        <f>_xlfn.TEXTBEFORE(R627,"/",1)</f>
        <v>theater</v>
      </c>
      <c r="T627" t="str">
        <f>_xlfn.TEXTAFTER(R627,"/",1)</f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 s="18">
        <v>13205</v>
      </c>
      <c r="F628">
        <f>ROUND((E628/I628), 2)</f>
        <v>69.87</v>
      </c>
      <c r="G628">
        <f>ROUND(((E628/D628)*100),0)</f>
        <v>206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6">
        <f>(L628/86400)+DATE(1970,1,1)</f>
        <v>40449.208333333336</v>
      </c>
      <c r="O628" s="6">
        <f>(M628/86400)+DATE(1970,1,1)</f>
        <v>40458.208333333336</v>
      </c>
      <c r="P628" t="b">
        <v>0</v>
      </c>
      <c r="Q628" t="b">
        <v>1</v>
      </c>
      <c r="R628" t="s">
        <v>33</v>
      </c>
      <c r="S628" t="str">
        <f>_xlfn.TEXTBEFORE(R628,"/",1)</f>
        <v>theater</v>
      </c>
      <c r="T628" t="str">
        <f>_xlfn.TEXTAFTER(R628,"/",1)</f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 s="18">
        <v>11108</v>
      </c>
      <c r="F629">
        <f>ROUND((E629/I629), 2)</f>
        <v>72.13</v>
      </c>
      <c r="G629">
        <f>ROUND(((E629/D629)*100),0)</f>
        <v>694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6">
        <f>(L629/86400)+DATE(1970,1,1)</f>
        <v>40345.208333333336</v>
      </c>
      <c r="O629" s="6">
        <f>(M629/86400)+DATE(1970,1,1)</f>
        <v>40369.208333333336</v>
      </c>
      <c r="P629" t="b">
        <v>1</v>
      </c>
      <c r="Q629" t="b">
        <v>0</v>
      </c>
      <c r="R629" t="s">
        <v>17</v>
      </c>
      <c r="S629" t="str">
        <f>_xlfn.TEXTBEFORE(R629,"/",1)</f>
        <v>food</v>
      </c>
      <c r="T629" t="str">
        <f>_xlfn.TEXTAFTER(R629,"/",1)</f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 s="18">
        <v>2884</v>
      </c>
      <c r="F630">
        <f>ROUND((E630/I630), 2)</f>
        <v>30.04</v>
      </c>
      <c r="G630">
        <f>ROUND(((E630/D630)*100),0)</f>
        <v>152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6">
        <f>(L630/86400)+DATE(1970,1,1)</f>
        <v>40455.208333333336</v>
      </c>
      <c r="O630" s="6">
        <f>(M630/86400)+DATE(1970,1,1)</f>
        <v>40458.208333333336</v>
      </c>
      <c r="P630" t="b">
        <v>0</v>
      </c>
      <c r="Q630" t="b">
        <v>0</v>
      </c>
      <c r="R630" t="s">
        <v>60</v>
      </c>
      <c r="S630" t="str">
        <f>_xlfn.TEXTBEFORE(R630,"/",1)</f>
        <v>music</v>
      </c>
      <c r="T630" t="str">
        <f>_xlfn.TEXTAFTER(R630,"/",1)</f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 s="18">
        <v>55476</v>
      </c>
      <c r="F631">
        <f>ROUND((E631/I631), 2)</f>
        <v>73.97</v>
      </c>
      <c r="G631">
        <f>ROUND(((E631/D631)*100),0)</f>
        <v>65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6">
        <f>(L631/86400)+DATE(1970,1,1)</f>
        <v>42557.208333333328</v>
      </c>
      <c r="O631" s="6">
        <f>(M631/86400)+DATE(1970,1,1)</f>
        <v>42559.208333333328</v>
      </c>
      <c r="P631" t="b">
        <v>0</v>
      </c>
      <c r="Q631" t="b">
        <v>1</v>
      </c>
      <c r="R631" t="s">
        <v>33</v>
      </c>
      <c r="S631" t="str">
        <f>_xlfn.TEXTBEFORE(R631,"/",1)</f>
        <v>theater</v>
      </c>
      <c r="T631" t="str">
        <f>_xlfn.TEXTAFTER(R631,"/",1)</f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 s="18">
        <v>5973</v>
      </c>
      <c r="F632">
        <f>ROUND((E632/I632), 2)</f>
        <v>68.66</v>
      </c>
      <c r="G632">
        <f>ROUND(((E632/D632)*100),0)</f>
        <v>63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6">
        <f>(L632/86400)+DATE(1970,1,1)</f>
        <v>43586.208333333328</v>
      </c>
      <c r="O632" s="6">
        <f>(M632/86400)+DATE(1970,1,1)</f>
        <v>43597.208333333328</v>
      </c>
      <c r="P632" t="b">
        <v>0</v>
      </c>
      <c r="Q632" t="b">
        <v>1</v>
      </c>
      <c r="R632" t="s">
        <v>33</v>
      </c>
      <c r="S632" t="str">
        <f>_xlfn.TEXTBEFORE(R632,"/",1)</f>
        <v>theater</v>
      </c>
      <c r="T632" t="str">
        <f>_xlfn.TEXTAFTER(R632,"/",1)</f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 s="18">
        <v>183756</v>
      </c>
      <c r="F633">
        <f>ROUND((E633/I633), 2)</f>
        <v>59.99</v>
      </c>
      <c r="G633">
        <f>ROUND(((E633/D633)*100),0)</f>
        <v>310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6">
        <f>(L633/86400)+DATE(1970,1,1)</f>
        <v>43550.208333333328</v>
      </c>
      <c r="O633" s="6">
        <f>(M633/86400)+DATE(1970,1,1)</f>
        <v>43554.208333333328</v>
      </c>
      <c r="P633" t="b">
        <v>0</v>
      </c>
      <c r="Q633" t="b">
        <v>0</v>
      </c>
      <c r="R633" t="s">
        <v>33</v>
      </c>
      <c r="S633" t="str">
        <f>_xlfn.TEXTBEFORE(R633,"/",1)</f>
        <v>theater</v>
      </c>
      <c r="T633" t="str">
        <f>_xlfn.TEXTAFTER(R633,"/",1)</f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 s="18">
        <v>30902</v>
      </c>
      <c r="F634">
        <f>ROUND((E634/I634), 2)</f>
        <v>111.16</v>
      </c>
      <c r="G634">
        <f>ROUND(((E634/D634)*100),0)</f>
        <v>43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6">
        <f>(L634/86400)+DATE(1970,1,1)</f>
        <v>41945.208333333336</v>
      </c>
      <c r="O634" s="6">
        <f>(M634/86400)+DATE(1970,1,1)</f>
        <v>41963.25</v>
      </c>
      <c r="P634" t="b">
        <v>0</v>
      </c>
      <c r="Q634" t="b">
        <v>0</v>
      </c>
      <c r="R634" t="s">
        <v>33</v>
      </c>
      <c r="S634" t="str">
        <f>_xlfn.TEXTBEFORE(R634,"/",1)</f>
        <v>theater</v>
      </c>
      <c r="T634" t="str">
        <f>_xlfn.TEXTAFTER(R634,"/",1)</f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 s="18">
        <v>5569</v>
      </c>
      <c r="F635">
        <f>ROUND((E635/I635), 2)</f>
        <v>53.04</v>
      </c>
      <c r="G635">
        <f>ROUND(((E635/D635)*100),0)</f>
        <v>83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6">
        <f>(L635/86400)+DATE(1970,1,1)</f>
        <v>42315.25</v>
      </c>
      <c r="O635" s="6">
        <f>(M635/86400)+DATE(1970,1,1)</f>
        <v>42319.25</v>
      </c>
      <c r="P635" t="b">
        <v>0</v>
      </c>
      <c r="Q635" t="b">
        <v>0</v>
      </c>
      <c r="R635" t="s">
        <v>71</v>
      </c>
      <c r="S635" t="str">
        <f>_xlfn.TEXTBEFORE(R635,"/",1)</f>
        <v>film &amp; video</v>
      </c>
      <c r="T635" t="str">
        <f>_xlfn.TEXTAFTER(R635,"/",1)</f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 s="18">
        <v>92824</v>
      </c>
      <c r="F636">
        <f>ROUND((E636/I636), 2)</f>
        <v>55.99</v>
      </c>
      <c r="G636">
        <f>ROUND(((E636/D636)*100),0)</f>
        <v>79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6">
        <f>(L636/86400)+DATE(1970,1,1)</f>
        <v>42819.208333333328</v>
      </c>
      <c r="O636" s="6">
        <f>(M636/86400)+DATE(1970,1,1)</f>
        <v>42833.208333333328</v>
      </c>
      <c r="P636" t="b">
        <v>0</v>
      </c>
      <c r="Q636" t="b">
        <v>0</v>
      </c>
      <c r="R636" t="s">
        <v>269</v>
      </c>
      <c r="S636" t="str">
        <f>_xlfn.TEXTBEFORE(R636,"/",1)</f>
        <v>film &amp; video</v>
      </c>
      <c r="T636" t="str">
        <f>_xlfn.TEXTAFTER(R636,"/",1)</f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 s="18">
        <v>158590</v>
      </c>
      <c r="F637">
        <f>ROUND((E637/I637), 2)</f>
        <v>69.989999999999995</v>
      </c>
      <c r="G637">
        <f>ROUND(((E637/D637)*100),0)</f>
        <v>114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6">
        <f>(L637/86400)+DATE(1970,1,1)</f>
        <v>41314.25</v>
      </c>
      <c r="O637" s="6">
        <f>(M637/86400)+DATE(1970,1,1)</f>
        <v>41346.208333333336</v>
      </c>
      <c r="P637" t="b">
        <v>0</v>
      </c>
      <c r="Q637" t="b">
        <v>0</v>
      </c>
      <c r="R637" t="s">
        <v>269</v>
      </c>
      <c r="S637" t="str">
        <f>_xlfn.TEXTBEFORE(R637,"/",1)</f>
        <v>film &amp; video</v>
      </c>
      <c r="T637" t="str">
        <f>_xlfn.TEXTAFTER(R637,"/",1)</f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 s="18">
        <v>127591</v>
      </c>
      <c r="F638">
        <f>ROUND((E638/I638), 2)</f>
        <v>49</v>
      </c>
      <c r="G638">
        <f>ROUND(((E638/D638)*100),0)</f>
        <v>65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6">
        <f>(L638/86400)+DATE(1970,1,1)</f>
        <v>40926.25</v>
      </c>
      <c r="O638" s="6">
        <f>(M638/86400)+DATE(1970,1,1)</f>
        <v>40971.25</v>
      </c>
      <c r="P638" t="b">
        <v>0</v>
      </c>
      <c r="Q638" t="b">
        <v>1</v>
      </c>
      <c r="R638" t="s">
        <v>71</v>
      </c>
      <c r="S638" t="str">
        <f>_xlfn.TEXTBEFORE(R638,"/",1)</f>
        <v>film &amp; video</v>
      </c>
      <c r="T638" t="str">
        <f>_xlfn.TEXTAFTER(R638,"/",1)</f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 s="18">
        <v>6750</v>
      </c>
      <c r="F639">
        <f>ROUND((E639/I639), 2)</f>
        <v>103.85</v>
      </c>
      <c r="G639">
        <f>ROUND(((E639/D639)*100),0)</f>
        <v>79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6">
        <f>(L639/86400)+DATE(1970,1,1)</f>
        <v>42688.25</v>
      </c>
      <c r="O639" s="6">
        <f>(M639/86400)+DATE(1970,1,1)</f>
        <v>42696.25</v>
      </c>
      <c r="P639" t="b">
        <v>0</v>
      </c>
      <c r="Q639" t="b">
        <v>0</v>
      </c>
      <c r="R639" t="s">
        <v>33</v>
      </c>
      <c r="S639" t="str">
        <f>_xlfn.TEXTBEFORE(R639,"/",1)</f>
        <v>theater</v>
      </c>
      <c r="T639" t="str">
        <f>_xlfn.TEXTAFTER(R639,"/",1)</f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 s="18">
        <v>9318</v>
      </c>
      <c r="F640">
        <f>ROUND((E640/I640), 2)</f>
        <v>99.13</v>
      </c>
      <c r="G640">
        <f>ROUND(((E640/D640)*100),0)</f>
        <v>11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6">
        <f>(L640/86400)+DATE(1970,1,1)</f>
        <v>40386.208333333336</v>
      </c>
      <c r="O640" s="6">
        <f>(M640/86400)+DATE(1970,1,1)</f>
        <v>40398.208333333336</v>
      </c>
      <c r="P640" t="b">
        <v>0</v>
      </c>
      <c r="Q640" t="b">
        <v>1</v>
      </c>
      <c r="R640" t="s">
        <v>33</v>
      </c>
      <c r="S640" t="str">
        <f>_xlfn.TEXTBEFORE(R640,"/",1)</f>
        <v>theater</v>
      </c>
      <c r="T640" t="str">
        <f>_xlfn.TEXTAFTER(R640,"/",1)</f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 s="18">
        <v>4832</v>
      </c>
      <c r="F641">
        <f>ROUND((E641/I641), 2)</f>
        <v>107.38</v>
      </c>
      <c r="G641">
        <f>ROUND(((E641/D641)*100),0)</f>
        <v>56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6">
        <f>(L641/86400)+DATE(1970,1,1)</f>
        <v>43309.208333333328</v>
      </c>
      <c r="O641" s="6">
        <f>(M641/86400)+DATE(1970,1,1)</f>
        <v>43309.208333333328</v>
      </c>
      <c r="P641" t="b">
        <v>0</v>
      </c>
      <c r="Q641" t="b">
        <v>1</v>
      </c>
      <c r="R641" t="s">
        <v>53</v>
      </c>
      <c r="S641" t="str">
        <f>_xlfn.TEXTBEFORE(R641,"/",1)</f>
        <v>film &amp; video</v>
      </c>
      <c r="T641" t="str">
        <f>_xlfn.TEXTAFTER(R641,"/",1)</f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 s="18">
        <v>19769</v>
      </c>
      <c r="F642">
        <f>ROUND((E642/I642), 2)</f>
        <v>76.92</v>
      </c>
      <c r="G642">
        <f>ROUND(((E642/D642)*100),0)</f>
        <v>17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6">
        <f>(L642/86400)+DATE(1970,1,1)</f>
        <v>42387.25</v>
      </c>
      <c r="O642" s="6">
        <f>(M642/86400)+DATE(1970,1,1)</f>
        <v>42390.25</v>
      </c>
      <c r="P642" t="b">
        <v>0</v>
      </c>
      <c r="Q642" t="b">
        <v>0</v>
      </c>
      <c r="R642" t="s">
        <v>33</v>
      </c>
      <c r="S642" t="str">
        <f>_xlfn.TEXTBEFORE(R642,"/",1)</f>
        <v>theater</v>
      </c>
      <c r="T642" t="str">
        <f>_xlfn.TEXTAFTER(R642,"/",1)</f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 s="18">
        <v>11277</v>
      </c>
      <c r="F643">
        <f>ROUND((E643/I643), 2)</f>
        <v>58.13</v>
      </c>
      <c r="G643">
        <f>ROUND(((E643/D643)*100),0)</f>
        <v>120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6">
        <f>(L643/86400)+DATE(1970,1,1)</f>
        <v>42786.25</v>
      </c>
      <c r="O643" s="6">
        <f>(M643/86400)+DATE(1970,1,1)</f>
        <v>42814.208333333328</v>
      </c>
      <c r="P643" t="b">
        <v>0</v>
      </c>
      <c r="Q643" t="b">
        <v>0</v>
      </c>
      <c r="R643" t="s">
        <v>33</v>
      </c>
      <c r="S643" t="str">
        <f>_xlfn.TEXTBEFORE(R643,"/",1)</f>
        <v>theater</v>
      </c>
      <c r="T643" t="str">
        <f>_xlfn.TEXTAFTER(R643,"/",1)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 s="18">
        <v>13382</v>
      </c>
      <c r="F644">
        <f>ROUND((E644/I644), 2)</f>
        <v>103.74</v>
      </c>
      <c r="G644">
        <f>ROUND(((E644/D644)*100),0)</f>
        <v>145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6">
        <f>(L644/86400)+DATE(1970,1,1)</f>
        <v>43451.25</v>
      </c>
      <c r="O644" s="6">
        <f>(M644/86400)+DATE(1970,1,1)</f>
        <v>43460.25</v>
      </c>
      <c r="P644" t="b">
        <v>0</v>
      </c>
      <c r="Q644" t="b">
        <v>0</v>
      </c>
      <c r="R644" t="s">
        <v>65</v>
      </c>
      <c r="S644" t="str">
        <f>_xlfn.TEXTBEFORE(R644,"/",1)</f>
        <v>technology</v>
      </c>
      <c r="T644" t="str">
        <f>_xlfn.TEXTAFTER(R644,"/",1)</f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 s="18">
        <v>32986</v>
      </c>
      <c r="F645">
        <f>ROUND((E645/I645), 2)</f>
        <v>87.96</v>
      </c>
      <c r="G645">
        <f>ROUND(((E645/D645)*100),0)</f>
        <v>221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6">
        <f>(L645/86400)+DATE(1970,1,1)</f>
        <v>42795.25</v>
      </c>
      <c r="O645" s="6">
        <f>(M645/86400)+DATE(1970,1,1)</f>
        <v>42813.208333333328</v>
      </c>
      <c r="P645" t="b">
        <v>0</v>
      </c>
      <c r="Q645" t="b">
        <v>0</v>
      </c>
      <c r="R645" t="s">
        <v>33</v>
      </c>
      <c r="S645" t="str">
        <f>_xlfn.TEXTBEFORE(R645,"/",1)</f>
        <v>theater</v>
      </c>
      <c r="T645" t="str">
        <f>_xlfn.TEXTAFTER(R645,"/",1)</f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 s="18">
        <v>81984</v>
      </c>
      <c r="F646">
        <f>ROUND((E646/I646), 2)</f>
        <v>28</v>
      </c>
      <c r="G646">
        <f>ROUND(((E646/D646)*100),0)</f>
        <v>48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6">
        <f>(L646/86400)+DATE(1970,1,1)</f>
        <v>43452.25</v>
      </c>
      <c r="O646" s="6">
        <f>(M646/86400)+DATE(1970,1,1)</f>
        <v>43468.25</v>
      </c>
      <c r="P646" t="b">
        <v>0</v>
      </c>
      <c r="Q646" t="b">
        <v>0</v>
      </c>
      <c r="R646" t="s">
        <v>33</v>
      </c>
      <c r="S646" t="str">
        <f>_xlfn.TEXTBEFORE(R646,"/",1)</f>
        <v>theater</v>
      </c>
      <c r="T646" t="str">
        <f>_xlfn.TEXTAFTER(R646,"/",1)</f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 s="18">
        <v>178483</v>
      </c>
      <c r="F647">
        <f>ROUND((E647/I647), 2)</f>
        <v>38</v>
      </c>
      <c r="G647">
        <f>ROUND(((E647/D647)*100),0)</f>
        <v>93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6">
        <f>(L647/86400)+DATE(1970,1,1)</f>
        <v>43369.208333333328</v>
      </c>
      <c r="O647" s="6">
        <f>(M647/86400)+DATE(1970,1,1)</f>
        <v>43390.208333333328</v>
      </c>
      <c r="P647" t="b">
        <v>0</v>
      </c>
      <c r="Q647" t="b">
        <v>1</v>
      </c>
      <c r="R647" t="s">
        <v>23</v>
      </c>
      <c r="S647" t="str">
        <f>_xlfn.TEXTBEFORE(R647,"/",1)</f>
        <v>music</v>
      </c>
      <c r="T647" t="str">
        <f>_xlfn.TEXTAFTER(R647,"/",1)</f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 s="18">
        <v>87448</v>
      </c>
      <c r="F648">
        <f>ROUND((E648/I648), 2)</f>
        <v>30</v>
      </c>
      <c r="G648">
        <f>ROUND(((E648/D648)*100),0)</f>
        <v>89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6">
        <f>(L648/86400)+DATE(1970,1,1)</f>
        <v>41346.208333333336</v>
      </c>
      <c r="O648" s="6">
        <f>(M648/86400)+DATE(1970,1,1)</f>
        <v>41357.208333333336</v>
      </c>
      <c r="P648" t="b">
        <v>0</v>
      </c>
      <c r="Q648" t="b">
        <v>0</v>
      </c>
      <c r="R648" t="s">
        <v>89</v>
      </c>
      <c r="S648" t="str">
        <f>_xlfn.TEXTBEFORE(R648,"/",1)</f>
        <v>games</v>
      </c>
      <c r="T648" t="str">
        <f>_xlfn.TEXTAFTER(R648,"/",1)</f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 s="18">
        <v>1863</v>
      </c>
      <c r="F649">
        <f>ROUND((E649/I649), 2)</f>
        <v>103.5</v>
      </c>
      <c r="G649">
        <f>ROUND(((E649/D649)*100),0)</f>
        <v>41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6">
        <f>(L649/86400)+DATE(1970,1,1)</f>
        <v>43199.208333333328</v>
      </c>
      <c r="O649" s="6">
        <f>(M649/86400)+DATE(1970,1,1)</f>
        <v>43223.208333333328</v>
      </c>
      <c r="P649" t="b">
        <v>0</v>
      </c>
      <c r="Q649" t="b">
        <v>0</v>
      </c>
      <c r="R649" t="s">
        <v>206</v>
      </c>
      <c r="S649" t="str">
        <f>_xlfn.TEXTBEFORE(R649,"/",1)</f>
        <v>publishing</v>
      </c>
      <c r="T649" t="str">
        <f>_xlfn.TEXTAFTER(R649,"/",1)</f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 s="18">
        <v>62174</v>
      </c>
      <c r="F650">
        <f>ROUND((E650/I650), 2)</f>
        <v>85.99</v>
      </c>
      <c r="G650">
        <f>ROUND(((E650/D650)*100),0)</f>
        <v>63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6">
        <f>(L650/86400)+DATE(1970,1,1)</f>
        <v>42922.208333333328</v>
      </c>
      <c r="O650" s="6">
        <f>(M650/86400)+DATE(1970,1,1)</f>
        <v>42940.208333333328</v>
      </c>
      <c r="P650" t="b">
        <v>1</v>
      </c>
      <c r="Q650" t="b">
        <v>0</v>
      </c>
      <c r="R650" t="s">
        <v>17</v>
      </c>
      <c r="S650" t="str">
        <f>_xlfn.TEXTBEFORE(R650,"/",1)</f>
        <v>food</v>
      </c>
      <c r="T650" t="str">
        <f>_xlfn.TEXTAFTER(R650,"/",1)</f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 s="18">
        <v>59003</v>
      </c>
      <c r="F651">
        <f>ROUND((E651/I651), 2)</f>
        <v>98.01</v>
      </c>
      <c r="G651">
        <f>ROUND(((E651/D651)*100),0)</f>
        <v>48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6">
        <f>(L651/86400)+DATE(1970,1,1)</f>
        <v>40471.208333333336</v>
      </c>
      <c r="O651" s="6">
        <f>(M651/86400)+DATE(1970,1,1)</f>
        <v>40482.208333333336</v>
      </c>
      <c r="P651" t="b">
        <v>1</v>
      </c>
      <c r="Q651" t="b">
        <v>1</v>
      </c>
      <c r="R651" t="s">
        <v>33</v>
      </c>
      <c r="S651" t="str">
        <f>_xlfn.TEXTBEFORE(R651,"/",1)</f>
        <v>theater</v>
      </c>
      <c r="T651" t="str">
        <f>_xlfn.TEXTAFTER(R651,"/",1)</f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 s="18">
        <v>2</v>
      </c>
      <c r="F652">
        <f>ROUND((E652/I652), 2)</f>
        <v>2</v>
      </c>
      <c r="G652">
        <f>ROUND(((E652/D652)*100),0)</f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6">
        <f>(L652/86400)+DATE(1970,1,1)</f>
        <v>41828.208333333336</v>
      </c>
      <c r="O652" s="6">
        <f>(M652/86400)+DATE(1970,1,1)</f>
        <v>41855.208333333336</v>
      </c>
      <c r="P652" t="b">
        <v>0</v>
      </c>
      <c r="Q652" t="b">
        <v>0</v>
      </c>
      <c r="R652" t="s">
        <v>159</v>
      </c>
      <c r="S652" t="str">
        <f>_xlfn.TEXTBEFORE(R652,"/",1)</f>
        <v>music</v>
      </c>
      <c r="T652" t="str">
        <f>_xlfn.TEXTAFTER(R652,"/",1)</f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 s="18">
        <v>174039</v>
      </c>
      <c r="F653">
        <f>ROUND((E653/I653), 2)</f>
        <v>44.99</v>
      </c>
      <c r="G653">
        <f>ROUND(((E653/D653)*100),0)</f>
        <v>88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6">
        <f>(L653/86400)+DATE(1970,1,1)</f>
        <v>41692.25</v>
      </c>
      <c r="O653" s="6">
        <f>(M653/86400)+DATE(1970,1,1)</f>
        <v>41707.25</v>
      </c>
      <c r="P653" t="b">
        <v>0</v>
      </c>
      <c r="Q653" t="b">
        <v>0</v>
      </c>
      <c r="R653" t="s">
        <v>100</v>
      </c>
      <c r="S653" t="str">
        <f>_xlfn.TEXTBEFORE(R653,"/",1)</f>
        <v>film &amp; video</v>
      </c>
      <c r="T653" t="str">
        <f>_xlfn.TEXTAFTER(R653,"/",1)</f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 s="18">
        <v>12684</v>
      </c>
      <c r="F654">
        <f>ROUND((E654/I654), 2)</f>
        <v>31.01</v>
      </c>
      <c r="G654">
        <f>ROUND(((E654/D654)*100),0)</f>
        <v>127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6">
        <f>(L654/86400)+DATE(1970,1,1)</f>
        <v>42587.208333333328</v>
      </c>
      <c r="O654" s="6">
        <f>(M654/86400)+DATE(1970,1,1)</f>
        <v>42630.208333333328</v>
      </c>
      <c r="P654" t="b">
        <v>0</v>
      </c>
      <c r="Q654" t="b">
        <v>0</v>
      </c>
      <c r="R654" t="s">
        <v>28</v>
      </c>
      <c r="S654" t="str">
        <f>_xlfn.TEXTBEFORE(R654,"/",1)</f>
        <v>technology</v>
      </c>
      <c r="T654" t="str">
        <f>_xlfn.TEXTAFTER(R654,"/",1)</f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 s="18">
        <v>14033</v>
      </c>
      <c r="F655">
        <f>ROUND((E655/I655), 2)</f>
        <v>59.97</v>
      </c>
      <c r="G655">
        <f>ROUND(((E655/D655)*100),0)</f>
        <v>2339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6">
        <f>(L655/86400)+DATE(1970,1,1)</f>
        <v>42468.208333333328</v>
      </c>
      <c r="O655" s="6">
        <f>(M655/86400)+DATE(1970,1,1)</f>
        <v>42470.208333333328</v>
      </c>
      <c r="P655" t="b">
        <v>0</v>
      </c>
      <c r="Q655" t="b">
        <v>0</v>
      </c>
      <c r="R655" t="s">
        <v>28</v>
      </c>
      <c r="S655" t="str">
        <f>_xlfn.TEXTBEFORE(R655,"/",1)</f>
        <v>technology</v>
      </c>
      <c r="T655" t="str">
        <f>_xlfn.TEXTAFTER(R655,"/",1)</f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 s="18">
        <v>177936</v>
      </c>
      <c r="F656">
        <f>ROUND((E656/I656), 2)</f>
        <v>59</v>
      </c>
      <c r="G656">
        <f>ROUND(((E656/D656)*100),0)</f>
        <v>508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6">
        <f>(L656/86400)+DATE(1970,1,1)</f>
        <v>42240.208333333328</v>
      </c>
      <c r="O656" s="6">
        <f>(M656/86400)+DATE(1970,1,1)</f>
        <v>42245.208333333328</v>
      </c>
      <c r="P656" t="b">
        <v>0</v>
      </c>
      <c r="Q656" t="b">
        <v>0</v>
      </c>
      <c r="R656" t="s">
        <v>148</v>
      </c>
      <c r="S656" t="str">
        <f>_xlfn.TEXTBEFORE(R656,"/",1)</f>
        <v>music</v>
      </c>
      <c r="T656" t="str">
        <f>_xlfn.TEXTAFTER(R656,"/",1)</f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 s="18">
        <v>13212</v>
      </c>
      <c r="F657">
        <f>ROUND((E657/I657), 2)</f>
        <v>50.05</v>
      </c>
      <c r="G657">
        <f>ROUND(((E657/D657)*100),0)</f>
        <v>191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6">
        <f>(L657/86400)+DATE(1970,1,1)</f>
        <v>42796.25</v>
      </c>
      <c r="O657" s="6">
        <f>(M657/86400)+DATE(1970,1,1)</f>
        <v>42809.208333333328</v>
      </c>
      <c r="P657" t="b">
        <v>1</v>
      </c>
      <c r="Q657" t="b">
        <v>0</v>
      </c>
      <c r="R657" t="s">
        <v>122</v>
      </c>
      <c r="S657" t="str">
        <f>_xlfn.TEXTBEFORE(R657,"/",1)</f>
        <v>photography</v>
      </c>
      <c r="T657" t="str">
        <f>_xlfn.TEXTAFTER(R657,"/",1)</f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 s="18">
        <v>49879</v>
      </c>
      <c r="F658">
        <f>ROUND((E658/I658), 2)</f>
        <v>98.97</v>
      </c>
      <c r="G658">
        <f>ROUND(((E658/D658)*100),0)</f>
        <v>42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6">
        <f>(L658/86400)+DATE(1970,1,1)</f>
        <v>43097.25</v>
      </c>
      <c r="O658" s="6">
        <f>(M658/86400)+DATE(1970,1,1)</f>
        <v>43102.25</v>
      </c>
      <c r="P658" t="b">
        <v>0</v>
      </c>
      <c r="Q658" t="b">
        <v>0</v>
      </c>
      <c r="R658" t="s">
        <v>17</v>
      </c>
      <c r="S658" t="str">
        <f>_xlfn.TEXTBEFORE(R658,"/",1)</f>
        <v>food</v>
      </c>
      <c r="T658" t="str">
        <f>_xlfn.TEXTAFTER(R658,"/",1)</f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 s="18">
        <v>824</v>
      </c>
      <c r="F659">
        <f>ROUND((E659/I659), 2)</f>
        <v>58.86</v>
      </c>
      <c r="G659">
        <f>ROUND(((E659/D659)*100),0)</f>
        <v>8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6">
        <f>(L659/86400)+DATE(1970,1,1)</f>
        <v>43096.25</v>
      </c>
      <c r="O659" s="6">
        <f>(M659/86400)+DATE(1970,1,1)</f>
        <v>43112.25</v>
      </c>
      <c r="P659" t="b">
        <v>0</v>
      </c>
      <c r="Q659" t="b">
        <v>0</v>
      </c>
      <c r="R659" t="s">
        <v>474</v>
      </c>
      <c r="S659" t="str">
        <f>_xlfn.TEXTBEFORE(R659,"/",1)</f>
        <v>film &amp; video</v>
      </c>
      <c r="T659" t="str">
        <f>_xlfn.TEXTAFTER(R659,"/",1)</f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 s="18">
        <v>31594</v>
      </c>
      <c r="F660">
        <f>ROUND((E660/I660), 2)</f>
        <v>81.010000000000005</v>
      </c>
      <c r="G660">
        <f>ROUND(((E660/D660)*100),0)</f>
        <v>60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6">
        <f>(L660/86400)+DATE(1970,1,1)</f>
        <v>42246.208333333328</v>
      </c>
      <c r="O660" s="6">
        <f>(M660/86400)+DATE(1970,1,1)</f>
        <v>42269.208333333328</v>
      </c>
      <c r="P660" t="b">
        <v>0</v>
      </c>
      <c r="Q660" t="b">
        <v>0</v>
      </c>
      <c r="R660" t="s">
        <v>23</v>
      </c>
      <c r="S660" t="str">
        <f>_xlfn.TEXTBEFORE(R660,"/",1)</f>
        <v>music</v>
      </c>
      <c r="T660" t="str">
        <f>_xlfn.TEXTAFTER(R660,"/",1)</f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 s="18">
        <v>57010</v>
      </c>
      <c r="F661">
        <f>ROUND((E661/I661), 2)</f>
        <v>76.010000000000005</v>
      </c>
      <c r="G661">
        <f>ROUND(((E661/D661)*100),0)</f>
        <v>47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6">
        <f>(L661/86400)+DATE(1970,1,1)</f>
        <v>40570.25</v>
      </c>
      <c r="O661" s="6">
        <f>(M661/86400)+DATE(1970,1,1)</f>
        <v>40571.25</v>
      </c>
      <c r="P661" t="b">
        <v>0</v>
      </c>
      <c r="Q661" t="b">
        <v>0</v>
      </c>
      <c r="R661" t="s">
        <v>42</v>
      </c>
      <c r="S661" t="str">
        <f>_xlfn.TEXTBEFORE(R661,"/",1)</f>
        <v>film &amp; video</v>
      </c>
      <c r="T661" t="str">
        <f>_xlfn.TEXTAFTER(R661,"/",1)</f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 s="18">
        <v>7438</v>
      </c>
      <c r="F662">
        <f>ROUND((E662/I662), 2)</f>
        <v>96.6</v>
      </c>
      <c r="G662">
        <f>ROUND(((E662/D662)*100),0)</f>
        <v>82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6">
        <f>(L662/86400)+DATE(1970,1,1)</f>
        <v>42237.208333333328</v>
      </c>
      <c r="O662" s="6">
        <f>(M662/86400)+DATE(1970,1,1)</f>
        <v>42246.208333333328</v>
      </c>
      <c r="P662" t="b">
        <v>1</v>
      </c>
      <c r="Q662" t="b">
        <v>0</v>
      </c>
      <c r="R662" t="s">
        <v>33</v>
      </c>
      <c r="S662" t="str">
        <f>_xlfn.TEXTBEFORE(R662,"/",1)</f>
        <v>theater</v>
      </c>
      <c r="T662" t="str">
        <f>_xlfn.TEXTAFTER(R662,"/",1)</f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 s="18">
        <v>57872</v>
      </c>
      <c r="F663">
        <f>ROUND((E663/I663), 2)</f>
        <v>76.959999999999994</v>
      </c>
      <c r="G663">
        <f>ROUND(((E663/D663)*100),0)</f>
        <v>54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6">
        <f>(L663/86400)+DATE(1970,1,1)</f>
        <v>40996.208333333336</v>
      </c>
      <c r="O663" s="6">
        <f>(M663/86400)+DATE(1970,1,1)</f>
        <v>41026.208333333336</v>
      </c>
      <c r="P663" t="b">
        <v>0</v>
      </c>
      <c r="Q663" t="b">
        <v>0</v>
      </c>
      <c r="R663" t="s">
        <v>159</v>
      </c>
      <c r="S663" t="str">
        <f>_xlfn.TEXTBEFORE(R663,"/",1)</f>
        <v>music</v>
      </c>
      <c r="T663" t="str">
        <f>_xlfn.TEXTAFTER(R663,"/",1)</f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 s="18">
        <v>8906</v>
      </c>
      <c r="F664">
        <f>ROUND((E664/I664), 2)</f>
        <v>67.98</v>
      </c>
      <c r="G664">
        <f>ROUND(((E664/D664)*100),0)</f>
        <v>98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6">
        <f>(L664/86400)+DATE(1970,1,1)</f>
        <v>43443.25</v>
      </c>
      <c r="O664" s="6">
        <f>(M664/86400)+DATE(1970,1,1)</f>
        <v>43447.25</v>
      </c>
      <c r="P664" t="b">
        <v>0</v>
      </c>
      <c r="Q664" t="b">
        <v>0</v>
      </c>
      <c r="R664" t="s">
        <v>33</v>
      </c>
      <c r="S664" t="str">
        <f>_xlfn.TEXTBEFORE(R664,"/",1)</f>
        <v>theater</v>
      </c>
      <c r="T664" t="str">
        <f>_xlfn.TEXTAFTER(R664,"/",1)</f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 s="18">
        <v>7724</v>
      </c>
      <c r="F665">
        <f>ROUND((E665/I665), 2)</f>
        <v>88.78</v>
      </c>
      <c r="G665">
        <f>ROUND(((E665/D665)*100),0)</f>
        <v>77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6">
        <f>(L665/86400)+DATE(1970,1,1)</f>
        <v>40458.208333333336</v>
      </c>
      <c r="O665" s="6">
        <f>(M665/86400)+DATE(1970,1,1)</f>
        <v>40481.208333333336</v>
      </c>
      <c r="P665" t="b">
        <v>0</v>
      </c>
      <c r="Q665" t="b">
        <v>0</v>
      </c>
      <c r="R665" t="s">
        <v>33</v>
      </c>
      <c r="S665" t="str">
        <f>_xlfn.TEXTBEFORE(R665,"/",1)</f>
        <v>theater</v>
      </c>
      <c r="T665" t="str">
        <f>_xlfn.TEXTAFTER(R665,"/",1)</f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 s="18">
        <v>26571</v>
      </c>
      <c r="F666">
        <f>ROUND((E666/I666), 2)</f>
        <v>25</v>
      </c>
      <c r="G666">
        <f>ROUND(((E666/D666)*100),0)</f>
        <v>33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6">
        <f>(L666/86400)+DATE(1970,1,1)</f>
        <v>40959.25</v>
      </c>
      <c r="O666" s="6">
        <f>(M666/86400)+DATE(1970,1,1)</f>
        <v>40969.25</v>
      </c>
      <c r="P666" t="b">
        <v>0</v>
      </c>
      <c r="Q666" t="b">
        <v>0</v>
      </c>
      <c r="R666" t="s">
        <v>159</v>
      </c>
      <c r="S666" t="str">
        <f>_xlfn.TEXTBEFORE(R666,"/",1)</f>
        <v>music</v>
      </c>
      <c r="T666" t="str">
        <f>_xlfn.TEXTAFTER(R666,"/",1)</f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 s="18">
        <v>12219</v>
      </c>
      <c r="F667">
        <f>ROUND((E667/I667), 2)</f>
        <v>44.92</v>
      </c>
      <c r="G667">
        <f>ROUND(((E667/D667)*100),0)</f>
        <v>240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6">
        <f>(L667/86400)+DATE(1970,1,1)</f>
        <v>40733.208333333336</v>
      </c>
      <c r="O667" s="6">
        <f>(M667/86400)+DATE(1970,1,1)</f>
        <v>40747.208333333336</v>
      </c>
      <c r="P667" t="b">
        <v>0</v>
      </c>
      <c r="Q667" t="b">
        <v>1</v>
      </c>
      <c r="R667" t="s">
        <v>42</v>
      </c>
      <c r="S667" t="str">
        <f>_xlfn.TEXTBEFORE(R667,"/",1)</f>
        <v>film &amp; video</v>
      </c>
      <c r="T667" t="str">
        <f>_xlfn.TEXTAFTER(R667,"/",1)</f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 s="18">
        <v>1985</v>
      </c>
      <c r="F668">
        <f>ROUND((E668/I668), 2)</f>
        <v>79.400000000000006</v>
      </c>
      <c r="G668">
        <f>ROUND(((E668/D668)*100),0)</f>
        <v>64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6">
        <f>(L668/86400)+DATE(1970,1,1)</f>
        <v>41516.208333333336</v>
      </c>
      <c r="O668" s="6">
        <f>(M668/86400)+DATE(1970,1,1)</f>
        <v>41522.208333333336</v>
      </c>
      <c r="P668" t="b">
        <v>0</v>
      </c>
      <c r="Q668" t="b">
        <v>1</v>
      </c>
      <c r="R668" t="s">
        <v>33</v>
      </c>
      <c r="S668" t="str">
        <f>_xlfn.TEXTBEFORE(R668,"/",1)</f>
        <v>theater</v>
      </c>
      <c r="T668" t="str">
        <f>_xlfn.TEXTAFTER(R668,"/",1)</f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 s="18">
        <v>12155</v>
      </c>
      <c r="F669">
        <f>ROUND((E669/I669), 2)</f>
        <v>29.01</v>
      </c>
      <c r="G669">
        <f>ROUND(((E669/D669)*100),0)</f>
        <v>176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6">
        <f>(L669/86400)+DATE(1970,1,1)</f>
        <v>41892.208333333336</v>
      </c>
      <c r="O669" s="6">
        <f>(M669/86400)+DATE(1970,1,1)</f>
        <v>41901.208333333336</v>
      </c>
      <c r="P669" t="b">
        <v>0</v>
      </c>
      <c r="Q669" t="b">
        <v>0</v>
      </c>
      <c r="R669" t="s">
        <v>1029</v>
      </c>
      <c r="S669" t="str">
        <f>_xlfn.TEXTBEFORE(R669,"/",1)</f>
        <v>journalism</v>
      </c>
      <c r="T669" t="str">
        <f>_xlfn.TEXTAFTER(R669,"/",1)</f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 s="18">
        <v>5593</v>
      </c>
      <c r="F670">
        <f>ROUND((E670/I670), 2)</f>
        <v>73.59</v>
      </c>
      <c r="G670">
        <f>ROUND(((E670/D670)*100),0)</f>
        <v>20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6">
        <f>(L670/86400)+DATE(1970,1,1)</f>
        <v>41122.208333333336</v>
      </c>
      <c r="O670" s="6">
        <f>(M670/86400)+DATE(1970,1,1)</f>
        <v>41134.208333333336</v>
      </c>
      <c r="P670" t="b">
        <v>0</v>
      </c>
      <c r="Q670" t="b">
        <v>0</v>
      </c>
      <c r="R670" t="s">
        <v>33</v>
      </c>
      <c r="S670" t="str">
        <f>_xlfn.TEXTBEFORE(R670,"/",1)</f>
        <v>theater</v>
      </c>
      <c r="T670" t="str">
        <f>_xlfn.TEXTAFTER(R670,"/",1)</f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 s="18">
        <v>175020</v>
      </c>
      <c r="F671">
        <f>ROUND((E671/I671), 2)</f>
        <v>107.97</v>
      </c>
      <c r="G671">
        <f>ROUND(((E671/D671)*100),0)</f>
        <v>359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6">
        <f>(L671/86400)+DATE(1970,1,1)</f>
        <v>42912.208333333328</v>
      </c>
      <c r="O671" s="6">
        <f>(M671/86400)+DATE(1970,1,1)</f>
        <v>42921.208333333328</v>
      </c>
      <c r="P671" t="b">
        <v>0</v>
      </c>
      <c r="Q671" t="b">
        <v>0</v>
      </c>
      <c r="R671" t="s">
        <v>33</v>
      </c>
      <c r="S671" t="str">
        <f>_xlfn.TEXTBEFORE(R671,"/",1)</f>
        <v>theater</v>
      </c>
      <c r="T671" t="str">
        <f>_xlfn.TEXTAFTER(R671,"/",1)</f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 s="18">
        <v>75955</v>
      </c>
      <c r="F672">
        <f>ROUND((E672/I672), 2)</f>
        <v>68.989999999999995</v>
      </c>
      <c r="G672">
        <f>ROUND(((E672/D672)*100),0)</f>
        <v>469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6">
        <f>(L672/86400)+DATE(1970,1,1)</f>
        <v>42425.25</v>
      </c>
      <c r="O672" s="6">
        <f>(M672/86400)+DATE(1970,1,1)</f>
        <v>42437.25</v>
      </c>
      <c r="P672" t="b">
        <v>0</v>
      </c>
      <c r="Q672" t="b">
        <v>0</v>
      </c>
      <c r="R672" t="s">
        <v>60</v>
      </c>
      <c r="S672" t="str">
        <f>_xlfn.TEXTBEFORE(R672,"/",1)</f>
        <v>music</v>
      </c>
      <c r="T672" t="str">
        <f>_xlfn.TEXTAFTER(R672,"/",1)</f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 s="18">
        <v>119127</v>
      </c>
      <c r="F673">
        <f>ROUND((E673/I673), 2)</f>
        <v>111.02</v>
      </c>
      <c r="G673">
        <f>ROUND(((E673/D673)*100),0)</f>
        <v>122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6">
        <f>(L673/86400)+DATE(1970,1,1)</f>
        <v>40390.208333333336</v>
      </c>
      <c r="O673" s="6">
        <f>(M673/86400)+DATE(1970,1,1)</f>
        <v>40394.208333333336</v>
      </c>
      <c r="P673" t="b">
        <v>0</v>
      </c>
      <c r="Q673" t="b">
        <v>1</v>
      </c>
      <c r="R673" t="s">
        <v>33</v>
      </c>
      <c r="S673" t="str">
        <f>_xlfn.TEXTBEFORE(R673,"/",1)</f>
        <v>theater</v>
      </c>
      <c r="T673" t="str">
        <f>_xlfn.TEXTAFTER(R673,"/",1)</f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 s="18">
        <v>110689</v>
      </c>
      <c r="F674">
        <f>ROUND((E674/I674), 2)</f>
        <v>25</v>
      </c>
      <c r="G674">
        <f>ROUND(((E674/D674)*100),0)</f>
        <v>56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6">
        <f>(L674/86400)+DATE(1970,1,1)</f>
        <v>43180.208333333328</v>
      </c>
      <c r="O674" s="6">
        <f>(M674/86400)+DATE(1970,1,1)</f>
        <v>43190.208333333328</v>
      </c>
      <c r="P674" t="b">
        <v>0</v>
      </c>
      <c r="Q674" t="b">
        <v>0</v>
      </c>
      <c r="R674" t="s">
        <v>33</v>
      </c>
      <c r="S674" t="str">
        <f>_xlfn.TEXTBEFORE(R674,"/",1)</f>
        <v>theater</v>
      </c>
      <c r="T674" t="str">
        <f>_xlfn.TEXTAFTER(R674,"/",1)</f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 s="18">
        <v>2445</v>
      </c>
      <c r="F675">
        <f>ROUND((E675/I675), 2)</f>
        <v>42.16</v>
      </c>
      <c r="G675">
        <f>ROUND(((E675/D675)*100),0)</f>
        <v>44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6">
        <f>(L675/86400)+DATE(1970,1,1)</f>
        <v>42475.208333333328</v>
      </c>
      <c r="O675" s="6">
        <f>(M675/86400)+DATE(1970,1,1)</f>
        <v>42496.208333333328</v>
      </c>
      <c r="P675" t="b">
        <v>0</v>
      </c>
      <c r="Q675" t="b">
        <v>0</v>
      </c>
      <c r="R675" t="s">
        <v>60</v>
      </c>
      <c r="S675" t="str">
        <f>_xlfn.TEXTBEFORE(R675,"/",1)</f>
        <v>music</v>
      </c>
      <c r="T675" t="str">
        <f>_xlfn.TEXTAFTER(R675,"/",1)</f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 s="18">
        <v>57250</v>
      </c>
      <c r="F676">
        <f>ROUND((E676/I676), 2)</f>
        <v>47</v>
      </c>
      <c r="G676">
        <f>ROUND(((E676/D676)*100),0)</f>
        <v>34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6">
        <f>(L676/86400)+DATE(1970,1,1)</f>
        <v>40774.208333333336</v>
      </c>
      <c r="O676" s="6">
        <f>(M676/86400)+DATE(1970,1,1)</f>
        <v>40821.208333333336</v>
      </c>
      <c r="P676" t="b">
        <v>0</v>
      </c>
      <c r="Q676" t="b">
        <v>0</v>
      </c>
      <c r="R676" t="s">
        <v>122</v>
      </c>
      <c r="S676" t="str">
        <f>_xlfn.TEXTBEFORE(R676,"/",1)</f>
        <v>photography</v>
      </c>
      <c r="T676" t="str">
        <f>_xlfn.TEXTAFTER(R676,"/",1)</f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 s="18">
        <v>11929</v>
      </c>
      <c r="F677">
        <f>ROUND((E677/I677), 2)</f>
        <v>36.04</v>
      </c>
      <c r="G677">
        <f>ROUND(((E677/D677)*100),0)</f>
        <v>123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6">
        <f>(L677/86400)+DATE(1970,1,1)</f>
        <v>43719.208333333328</v>
      </c>
      <c r="O677" s="6">
        <f>(M677/86400)+DATE(1970,1,1)</f>
        <v>43726.208333333328</v>
      </c>
      <c r="P677" t="b">
        <v>0</v>
      </c>
      <c r="Q677" t="b">
        <v>0</v>
      </c>
      <c r="R677" t="s">
        <v>1029</v>
      </c>
      <c r="S677" t="str">
        <f>_xlfn.TEXTBEFORE(R677,"/",1)</f>
        <v>journalism</v>
      </c>
      <c r="T677" t="str">
        <f>_xlfn.TEXTAFTER(R677,"/",1)</f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 s="18">
        <v>118214</v>
      </c>
      <c r="F678">
        <f>ROUND((E678/I678), 2)</f>
        <v>101.04</v>
      </c>
      <c r="G678">
        <f>ROUND(((E678/D678)*100),0)</f>
        <v>190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6">
        <f>(L678/86400)+DATE(1970,1,1)</f>
        <v>41178.208333333336</v>
      </c>
      <c r="O678" s="6">
        <f>(M678/86400)+DATE(1970,1,1)</f>
        <v>41187.208333333336</v>
      </c>
      <c r="P678" t="b">
        <v>0</v>
      </c>
      <c r="Q678" t="b">
        <v>0</v>
      </c>
      <c r="R678" t="s">
        <v>122</v>
      </c>
      <c r="S678" t="str">
        <f>_xlfn.TEXTBEFORE(R678,"/",1)</f>
        <v>photography</v>
      </c>
      <c r="T678" t="str">
        <f>_xlfn.TEXTAFTER(R678,"/",1)</f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 s="18">
        <v>4432</v>
      </c>
      <c r="F679">
        <f>ROUND((E679/I679), 2)</f>
        <v>39.93</v>
      </c>
      <c r="G679">
        <f>ROUND(((E679/D679)*100),0)</f>
        <v>84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6">
        <f>(L679/86400)+DATE(1970,1,1)</f>
        <v>42561.208333333328</v>
      </c>
      <c r="O679" s="6">
        <f>(M679/86400)+DATE(1970,1,1)</f>
        <v>42611.208333333328</v>
      </c>
      <c r="P679" t="b">
        <v>0</v>
      </c>
      <c r="Q679" t="b">
        <v>0</v>
      </c>
      <c r="R679" t="s">
        <v>119</v>
      </c>
      <c r="S679" t="str">
        <f>_xlfn.TEXTBEFORE(R679,"/",1)</f>
        <v>publishing</v>
      </c>
      <c r="T679" t="str">
        <f>_xlfn.TEXTAFTER(R679,"/",1)</f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 s="18">
        <v>17879</v>
      </c>
      <c r="F680">
        <f>ROUND((E680/I680), 2)</f>
        <v>83.16</v>
      </c>
      <c r="G680">
        <f>ROUND(((E680/D680)*100),0)</f>
        <v>18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6">
        <f>(L680/86400)+DATE(1970,1,1)</f>
        <v>43484.25</v>
      </c>
      <c r="O680" s="6">
        <f>(M680/86400)+DATE(1970,1,1)</f>
        <v>43486.25</v>
      </c>
      <c r="P680" t="b">
        <v>0</v>
      </c>
      <c r="Q680" t="b">
        <v>0</v>
      </c>
      <c r="R680" t="s">
        <v>53</v>
      </c>
      <c r="S680" t="str">
        <f>_xlfn.TEXTBEFORE(R680,"/",1)</f>
        <v>film &amp; video</v>
      </c>
      <c r="T680" t="str">
        <f>_xlfn.TEXTAFTER(R680,"/",1)</f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 s="18">
        <v>14511</v>
      </c>
      <c r="F681">
        <f>ROUND((E681/I681), 2)</f>
        <v>39.979999999999997</v>
      </c>
      <c r="G681">
        <f>ROUND(((E681/D681)*100),0)</f>
        <v>1037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6">
        <f>(L681/86400)+DATE(1970,1,1)</f>
        <v>43756.208333333328</v>
      </c>
      <c r="O681" s="6">
        <f>(M681/86400)+DATE(1970,1,1)</f>
        <v>43761.208333333328</v>
      </c>
      <c r="P681" t="b">
        <v>0</v>
      </c>
      <c r="Q681" t="b">
        <v>1</v>
      </c>
      <c r="R681" t="s">
        <v>17</v>
      </c>
      <c r="S681" t="str">
        <f>_xlfn.TEXTBEFORE(R681,"/",1)</f>
        <v>food</v>
      </c>
      <c r="T681" t="str">
        <f>_xlfn.TEXTAFTER(R681,"/",1)</f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 s="18">
        <v>141822</v>
      </c>
      <c r="F682">
        <f>ROUND((E682/I682), 2)</f>
        <v>47.99</v>
      </c>
      <c r="G682">
        <f>ROUND(((E682/D682)*100),0)</f>
        <v>97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6">
        <f>(L682/86400)+DATE(1970,1,1)</f>
        <v>43813.25</v>
      </c>
      <c r="O682" s="6">
        <f>(M682/86400)+DATE(1970,1,1)</f>
        <v>43815.25</v>
      </c>
      <c r="P682" t="b">
        <v>0</v>
      </c>
      <c r="Q682" t="b">
        <v>1</v>
      </c>
      <c r="R682" t="s">
        <v>292</v>
      </c>
      <c r="S682" t="str">
        <f>_xlfn.TEXTBEFORE(R682,"/",1)</f>
        <v>games</v>
      </c>
      <c r="T682" t="str">
        <f>_xlfn.TEXTAFTER(R682,"/",1)</f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 s="18">
        <v>159037</v>
      </c>
      <c r="F683">
        <f>ROUND((E683/I683), 2)</f>
        <v>95.98</v>
      </c>
      <c r="G683">
        <f>ROUND(((E683/D683)*100),0)</f>
        <v>86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6">
        <f>(L683/86400)+DATE(1970,1,1)</f>
        <v>40898.25</v>
      </c>
      <c r="O683" s="6">
        <f>(M683/86400)+DATE(1970,1,1)</f>
        <v>40904.25</v>
      </c>
      <c r="P683" t="b">
        <v>0</v>
      </c>
      <c r="Q683" t="b">
        <v>0</v>
      </c>
      <c r="R683" t="s">
        <v>33</v>
      </c>
      <c r="S683" t="str">
        <f>_xlfn.TEXTBEFORE(R683,"/",1)</f>
        <v>theater</v>
      </c>
      <c r="T683" t="str">
        <f>_xlfn.TEXTAFTER(R683,"/",1)</f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 s="18">
        <v>8109</v>
      </c>
      <c r="F684">
        <f>ROUND((E684/I684), 2)</f>
        <v>78.73</v>
      </c>
      <c r="G684">
        <f>ROUND(((E684/D684)*100),0)</f>
        <v>150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6">
        <f>(L684/86400)+DATE(1970,1,1)</f>
        <v>41619.25</v>
      </c>
      <c r="O684" s="6">
        <f>(M684/86400)+DATE(1970,1,1)</f>
        <v>41628.25</v>
      </c>
      <c r="P684" t="b">
        <v>0</v>
      </c>
      <c r="Q684" t="b">
        <v>0</v>
      </c>
      <c r="R684" t="s">
        <v>33</v>
      </c>
      <c r="S684" t="str">
        <f>_xlfn.TEXTBEFORE(R684,"/",1)</f>
        <v>theater</v>
      </c>
      <c r="T684" t="str">
        <f>_xlfn.TEXTAFTER(R684,"/",1)</f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 s="18">
        <v>8244</v>
      </c>
      <c r="F685">
        <f>ROUND((E685/I685), 2)</f>
        <v>56.08</v>
      </c>
      <c r="G685">
        <f>ROUND(((E685/D685)*100),0)</f>
        <v>358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6">
        <f>(L685/86400)+DATE(1970,1,1)</f>
        <v>43359.208333333328</v>
      </c>
      <c r="O685" s="6">
        <f>(M685/86400)+DATE(1970,1,1)</f>
        <v>43361.208333333328</v>
      </c>
      <c r="P685" t="b">
        <v>0</v>
      </c>
      <c r="Q685" t="b">
        <v>0</v>
      </c>
      <c r="R685" t="s">
        <v>33</v>
      </c>
      <c r="S685" t="str">
        <f>_xlfn.TEXTBEFORE(R685,"/",1)</f>
        <v>theater</v>
      </c>
      <c r="T685" t="str">
        <f>_xlfn.TEXTAFTER(R685,"/",1)</f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 s="18">
        <v>7600</v>
      </c>
      <c r="F686">
        <f>ROUND((E686/I686), 2)</f>
        <v>69.09</v>
      </c>
      <c r="G686">
        <f>ROUND(((E686/D686)*100),0)</f>
        <v>543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6">
        <f>(L686/86400)+DATE(1970,1,1)</f>
        <v>40358.208333333336</v>
      </c>
      <c r="O686" s="6">
        <f>(M686/86400)+DATE(1970,1,1)</f>
        <v>40378.208333333336</v>
      </c>
      <c r="P686" t="b">
        <v>0</v>
      </c>
      <c r="Q686" t="b">
        <v>0</v>
      </c>
      <c r="R686" t="s">
        <v>68</v>
      </c>
      <c r="S686" t="str">
        <f>_xlfn.TEXTBEFORE(R686,"/",1)</f>
        <v>publishing</v>
      </c>
      <c r="T686" t="str">
        <f>_xlfn.TEXTAFTER(R686,"/",1)</f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 s="18">
        <v>94501</v>
      </c>
      <c r="F687">
        <f>ROUND((E687/I687), 2)</f>
        <v>102.05</v>
      </c>
      <c r="G687">
        <f>ROUND(((E687/D687)*100),0)</f>
        <v>68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6">
        <f>(L687/86400)+DATE(1970,1,1)</f>
        <v>42239.208333333328</v>
      </c>
      <c r="O687" s="6">
        <f>(M687/86400)+DATE(1970,1,1)</f>
        <v>42263.208333333328</v>
      </c>
      <c r="P687" t="b">
        <v>0</v>
      </c>
      <c r="Q687" t="b">
        <v>0</v>
      </c>
      <c r="R687" t="s">
        <v>33</v>
      </c>
      <c r="S687" t="str">
        <f>_xlfn.TEXTBEFORE(R687,"/",1)</f>
        <v>theater</v>
      </c>
      <c r="T687" t="str">
        <f>_xlfn.TEXTAFTER(R687,"/",1)</f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 s="18">
        <v>14381</v>
      </c>
      <c r="F688">
        <f>ROUND((E688/I688), 2)</f>
        <v>107.32</v>
      </c>
      <c r="G688">
        <f>ROUND(((E688/D688)*100),0)</f>
        <v>192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6">
        <f>(L688/86400)+DATE(1970,1,1)</f>
        <v>43186.208333333328</v>
      </c>
      <c r="O688" s="6">
        <f>(M688/86400)+DATE(1970,1,1)</f>
        <v>43197.208333333328</v>
      </c>
      <c r="P688" t="b">
        <v>0</v>
      </c>
      <c r="Q688" t="b">
        <v>0</v>
      </c>
      <c r="R688" t="s">
        <v>65</v>
      </c>
      <c r="S688" t="str">
        <f>_xlfn.TEXTBEFORE(R688,"/",1)</f>
        <v>technology</v>
      </c>
      <c r="T688" t="str">
        <f>_xlfn.TEXTAFTER(R688,"/",1)</f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 s="18">
        <v>13980</v>
      </c>
      <c r="F689">
        <f>ROUND((E689/I689), 2)</f>
        <v>51.97</v>
      </c>
      <c r="G689">
        <f>ROUND(((E689/D689)*100),0)</f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6">
        <f>(L689/86400)+DATE(1970,1,1)</f>
        <v>42806.25</v>
      </c>
      <c r="O689" s="6">
        <f>(M689/86400)+DATE(1970,1,1)</f>
        <v>42809.208333333328</v>
      </c>
      <c r="P689" t="b">
        <v>0</v>
      </c>
      <c r="Q689" t="b">
        <v>0</v>
      </c>
      <c r="R689" t="s">
        <v>33</v>
      </c>
      <c r="S689" t="str">
        <f>_xlfn.TEXTBEFORE(R689,"/",1)</f>
        <v>theater</v>
      </c>
      <c r="T689" t="str">
        <f>_xlfn.TEXTAFTER(R689,"/",1)</f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 s="18">
        <v>12449</v>
      </c>
      <c r="F690">
        <f>ROUND((E690/I690), 2)</f>
        <v>71.14</v>
      </c>
      <c r="G690">
        <f>ROUND(((E690/D690)*100),0)</f>
        <v>429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6">
        <f>(L690/86400)+DATE(1970,1,1)</f>
        <v>43475.25</v>
      </c>
      <c r="O690" s="6">
        <f>(M690/86400)+DATE(1970,1,1)</f>
        <v>43491.25</v>
      </c>
      <c r="P690" t="b">
        <v>0</v>
      </c>
      <c r="Q690" t="b">
        <v>1</v>
      </c>
      <c r="R690" t="s">
        <v>269</v>
      </c>
      <c r="S690" t="str">
        <f>_xlfn.TEXTBEFORE(R690,"/",1)</f>
        <v>film &amp; video</v>
      </c>
      <c r="T690" t="str">
        <f>_xlfn.TEXTAFTER(R690,"/",1)</f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 s="18">
        <v>7348</v>
      </c>
      <c r="F691">
        <f>ROUND((E691/I691), 2)</f>
        <v>106.49</v>
      </c>
      <c r="G691">
        <f>ROUND(((E691/D691)*100),0)</f>
        <v>101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6">
        <f>(L691/86400)+DATE(1970,1,1)</f>
        <v>41576.208333333336</v>
      </c>
      <c r="O691" s="6">
        <f>(M691/86400)+DATE(1970,1,1)</f>
        <v>41588.25</v>
      </c>
      <c r="P691" t="b">
        <v>0</v>
      </c>
      <c r="Q691" t="b">
        <v>0</v>
      </c>
      <c r="R691" t="s">
        <v>28</v>
      </c>
      <c r="S691" t="str">
        <f>_xlfn.TEXTBEFORE(R691,"/",1)</f>
        <v>technology</v>
      </c>
      <c r="T691" t="str">
        <f>_xlfn.TEXTAFTER(R691,"/",1)</f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 s="18">
        <v>8158</v>
      </c>
      <c r="F692">
        <f>ROUND((E692/I692), 2)</f>
        <v>42.94</v>
      </c>
      <c r="G692">
        <f>ROUND(((E692/D692)*100),0)</f>
        <v>227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6">
        <f>(L692/86400)+DATE(1970,1,1)</f>
        <v>40874.25</v>
      </c>
      <c r="O692" s="6">
        <f>(M692/86400)+DATE(1970,1,1)</f>
        <v>40880.25</v>
      </c>
      <c r="P692" t="b">
        <v>0</v>
      </c>
      <c r="Q692" t="b">
        <v>1</v>
      </c>
      <c r="R692" t="s">
        <v>42</v>
      </c>
      <c r="S692" t="str">
        <f>_xlfn.TEXTBEFORE(R692,"/",1)</f>
        <v>film &amp; video</v>
      </c>
      <c r="T692" t="str">
        <f>_xlfn.TEXTAFTER(R692,"/",1)</f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 s="18">
        <v>7119</v>
      </c>
      <c r="F693">
        <f>ROUND((E693/I693), 2)</f>
        <v>30.04</v>
      </c>
      <c r="G693">
        <f>ROUND(((E693/D693)*100),0)</f>
        <v>142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6">
        <f>(L693/86400)+DATE(1970,1,1)</f>
        <v>41185.208333333336</v>
      </c>
      <c r="O693" s="6">
        <f>(M693/86400)+DATE(1970,1,1)</f>
        <v>41202.208333333336</v>
      </c>
      <c r="P693" t="b">
        <v>1</v>
      </c>
      <c r="Q693" t="b">
        <v>1</v>
      </c>
      <c r="R693" t="s">
        <v>42</v>
      </c>
      <c r="S693" t="str">
        <f>_xlfn.TEXTBEFORE(R693,"/",1)</f>
        <v>film &amp; video</v>
      </c>
      <c r="T693" t="str">
        <f>_xlfn.TEXTAFTER(R693,"/",1)</f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 s="18">
        <v>5438</v>
      </c>
      <c r="F694">
        <f>ROUND((E694/I694), 2)</f>
        <v>70.62</v>
      </c>
      <c r="G694">
        <f>ROUND(((E694/D694)*100),0)</f>
        <v>91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6">
        <f>(L694/86400)+DATE(1970,1,1)</f>
        <v>43655.208333333328</v>
      </c>
      <c r="O694" s="6">
        <f>(M694/86400)+DATE(1970,1,1)</f>
        <v>43673.208333333328</v>
      </c>
      <c r="P694" t="b">
        <v>0</v>
      </c>
      <c r="Q694" t="b">
        <v>0</v>
      </c>
      <c r="R694" t="s">
        <v>23</v>
      </c>
      <c r="S694" t="str">
        <f>_xlfn.TEXTBEFORE(R694,"/",1)</f>
        <v>music</v>
      </c>
      <c r="T694" t="str">
        <f>_xlfn.TEXTAFTER(R694,"/",1)</f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 s="18">
        <v>115396</v>
      </c>
      <c r="F695">
        <f>ROUND((E695/I695), 2)</f>
        <v>66.02</v>
      </c>
      <c r="G695">
        <f>ROUND(((E695/D695)*100),0)</f>
        <v>64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6">
        <f>(L695/86400)+DATE(1970,1,1)</f>
        <v>43025.208333333328</v>
      </c>
      <c r="O695" s="6">
        <f>(M695/86400)+DATE(1970,1,1)</f>
        <v>43042.208333333328</v>
      </c>
      <c r="P695" t="b">
        <v>0</v>
      </c>
      <c r="Q695" t="b">
        <v>0</v>
      </c>
      <c r="R695" t="s">
        <v>33</v>
      </c>
      <c r="S695" t="str">
        <f>_xlfn.TEXTBEFORE(R695,"/",1)</f>
        <v>theater</v>
      </c>
      <c r="T695" t="str">
        <f>_xlfn.TEXTAFTER(R695,"/",1)</f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 s="18">
        <v>7656</v>
      </c>
      <c r="F696">
        <f>ROUND((E696/I696), 2)</f>
        <v>96.91</v>
      </c>
      <c r="G696">
        <f>ROUND(((E696/D696)*100),0)</f>
        <v>84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6">
        <f>(L696/86400)+DATE(1970,1,1)</f>
        <v>43066.25</v>
      </c>
      <c r="O696" s="6">
        <f>(M696/86400)+DATE(1970,1,1)</f>
        <v>43103.25</v>
      </c>
      <c r="P696" t="b">
        <v>0</v>
      </c>
      <c r="Q696" t="b">
        <v>0</v>
      </c>
      <c r="R696" t="s">
        <v>33</v>
      </c>
      <c r="S696" t="str">
        <f>_xlfn.TEXTBEFORE(R696,"/",1)</f>
        <v>theater</v>
      </c>
      <c r="T696" t="str">
        <f>_xlfn.TEXTAFTER(R696,"/",1)</f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 s="18">
        <v>12322</v>
      </c>
      <c r="F697">
        <f>ROUND((E697/I697), 2)</f>
        <v>62.87</v>
      </c>
      <c r="G697">
        <f>ROUND(((E697/D697)*100),0)</f>
        <v>134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6">
        <f>(L697/86400)+DATE(1970,1,1)</f>
        <v>42322.25</v>
      </c>
      <c r="O697" s="6">
        <f>(M697/86400)+DATE(1970,1,1)</f>
        <v>42338.25</v>
      </c>
      <c r="P697" t="b">
        <v>1</v>
      </c>
      <c r="Q697" t="b">
        <v>0</v>
      </c>
      <c r="R697" t="s">
        <v>23</v>
      </c>
      <c r="S697" t="str">
        <f>_xlfn.TEXTBEFORE(R697,"/",1)</f>
        <v>music</v>
      </c>
      <c r="T697" t="str">
        <f>_xlfn.TEXTAFTER(R697,"/",1)</f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 s="18">
        <v>96888</v>
      </c>
      <c r="F698">
        <f>ROUND((E698/I698), 2)</f>
        <v>108.99</v>
      </c>
      <c r="G698">
        <f>ROUND(((E698/D698)*100),0)</f>
        <v>59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6">
        <f>(L698/86400)+DATE(1970,1,1)</f>
        <v>42114.208333333328</v>
      </c>
      <c r="O698" s="6">
        <f>(M698/86400)+DATE(1970,1,1)</f>
        <v>42115.208333333328</v>
      </c>
      <c r="P698" t="b">
        <v>0</v>
      </c>
      <c r="Q698" t="b">
        <v>1</v>
      </c>
      <c r="R698" t="s">
        <v>33</v>
      </c>
      <c r="S698" t="str">
        <f>_xlfn.TEXTBEFORE(R698,"/",1)</f>
        <v>theater</v>
      </c>
      <c r="T698" t="str">
        <f>_xlfn.TEXTAFTER(R698,"/",1)</f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 s="18">
        <v>196960</v>
      </c>
      <c r="F699">
        <f>ROUND((E699/I699), 2)</f>
        <v>27</v>
      </c>
      <c r="G699">
        <f>ROUND(((E699/D699)*100),0)</f>
        <v>153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6">
        <f>(L699/86400)+DATE(1970,1,1)</f>
        <v>43190.208333333328</v>
      </c>
      <c r="O699" s="6">
        <f>(M699/86400)+DATE(1970,1,1)</f>
        <v>43192.208333333328</v>
      </c>
      <c r="P699" t="b">
        <v>0</v>
      </c>
      <c r="Q699" t="b">
        <v>0</v>
      </c>
      <c r="R699" t="s">
        <v>50</v>
      </c>
      <c r="S699" t="str">
        <f>_xlfn.TEXTBEFORE(R699,"/",1)</f>
        <v>music</v>
      </c>
      <c r="T699" t="str">
        <f>_xlfn.TEXTAFTER(R699,"/",1)</f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 s="18">
        <v>188057</v>
      </c>
      <c r="F700">
        <f>ROUND((E700/I700), 2)</f>
        <v>65</v>
      </c>
      <c r="G700">
        <f>ROUND(((E700/D700)*100),0)</f>
        <v>447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6">
        <f>(L700/86400)+DATE(1970,1,1)</f>
        <v>40871.25</v>
      </c>
      <c r="O700" s="6">
        <f>(M700/86400)+DATE(1970,1,1)</f>
        <v>40885.25</v>
      </c>
      <c r="P700" t="b">
        <v>0</v>
      </c>
      <c r="Q700" t="b">
        <v>0</v>
      </c>
      <c r="R700" t="s">
        <v>65</v>
      </c>
      <c r="S700" t="str">
        <f>_xlfn.TEXTBEFORE(R700,"/",1)</f>
        <v>technology</v>
      </c>
      <c r="T700" t="str">
        <f>_xlfn.TEXTAFTER(R700,"/",1)</f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 s="18">
        <v>6245</v>
      </c>
      <c r="F701">
        <f>ROUND((E701/I701), 2)</f>
        <v>111.52</v>
      </c>
      <c r="G701">
        <f>ROUND(((E701/D701)*100),0)</f>
        <v>84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6">
        <f>(L701/86400)+DATE(1970,1,1)</f>
        <v>43641.208333333328</v>
      </c>
      <c r="O701" s="6">
        <f>(M701/86400)+DATE(1970,1,1)</f>
        <v>43642.208333333328</v>
      </c>
      <c r="P701" t="b">
        <v>0</v>
      </c>
      <c r="Q701" t="b">
        <v>0</v>
      </c>
      <c r="R701" t="s">
        <v>53</v>
      </c>
      <c r="S701" t="str">
        <f>_xlfn.TEXTBEFORE(R701,"/",1)</f>
        <v>film &amp; video</v>
      </c>
      <c r="T701" t="str">
        <f>_xlfn.TEXTAFTER(R701,"/",1)</f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 s="18">
        <v>3</v>
      </c>
      <c r="F702">
        <f>ROUND((E702/I702), 2)</f>
        <v>3</v>
      </c>
      <c r="G702">
        <f>ROUND(((E702/D702)*100),0)</f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6">
        <f>(L702/86400)+DATE(1970,1,1)</f>
        <v>40203.25</v>
      </c>
      <c r="O702" s="6">
        <f>(M702/86400)+DATE(1970,1,1)</f>
        <v>40218.25</v>
      </c>
      <c r="P702" t="b">
        <v>0</v>
      </c>
      <c r="Q702" t="b">
        <v>0</v>
      </c>
      <c r="R702" t="s">
        <v>65</v>
      </c>
      <c r="S702" t="str">
        <f>_xlfn.TEXTBEFORE(R702,"/",1)</f>
        <v>technology</v>
      </c>
      <c r="T702" t="str">
        <f>_xlfn.TEXTAFTER(R702,"/",1)</f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 s="18">
        <v>91014</v>
      </c>
      <c r="F703">
        <f>ROUND((E703/I703), 2)</f>
        <v>110.99</v>
      </c>
      <c r="G703">
        <f>ROUND(((E703/D703)*100),0)</f>
        <v>175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6">
        <f>(L703/86400)+DATE(1970,1,1)</f>
        <v>40629.208333333336</v>
      </c>
      <c r="O703" s="6">
        <f>(M703/86400)+DATE(1970,1,1)</f>
        <v>40636.208333333336</v>
      </c>
      <c r="P703" t="b">
        <v>1</v>
      </c>
      <c r="Q703" t="b">
        <v>0</v>
      </c>
      <c r="R703" t="s">
        <v>33</v>
      </c>
      <c r="S703" t="str">
        <f>_xlfn.TEXTBEFORE(R703,"/",1)</f>
        <v>theater</v>
      </c>
      <c r="T703" t="str">
        <f>_xlfn.TEXTAFTER(R703,"/",1)</f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 s="18">
        <v>4710</v>
      </c>
      <c r="F704">
        <f>ROUND((E704/I704), 2)</f>
        <v>56.75</v>
      </c>
      <c r="G704">
        <f>ROUND(((E704/D704)*100),0)</f>
        <v>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6">
        <f>(L704/86400)+DATE(1970,1,1)</f>
        <v>41477.208333333336</v>
      </c>
      <c r="O704" s="6">
        <f>(M704/86400)+DATE(1970,1,1)</f>
        <v>41482.208333333336</v>
      </c>
      <c r="P704" t="b">
        <v>0</v>
      </c>
      <c r="Q704" t="b">
        <v>0</v>
      </c>
      <c r="R704" t="s">
        <v>65</v>
      </c>
      <c r="S704" t="str">
        <f>_xlfn.TEXTBEFORE(R704,"/",1)</f>
        <v>technology</v>
      </c>
      <c r="T704" t="str">
        <f>_xlfn.TEXTAFTER(R704,"/",1)</f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 s="18">
        <v>197728</v>
      </c>
      <c r="F705">
        <f>ROUND((E705/I705), 2)</f>
        <v>97.02</v>
      </c>
      <c r="G705">
        <f>ROUND(((E705/D705)*100),0)</f>
        <v>312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6">
        <f>(L705/86400)+DATE(1970,1,1)</f>
        <v>41020.208333333336</v>
      </c>
      <c r="O705" s="6">
        <f>(M705/86400)+DATE(1970,1,1)</f>
        <v>41037.208333333336</v>
      </c>
      <c r="P705" t="b">
        <v>1</v>
      </c>
      <c r="Q705" t="b">
        <v>1</v>
      </c>
      <c r="R705" t="s">
        <v>206</v>
      </c>
      <c r="S705" t="str">
        <f>_xlfn.TEXTBEFORE(R705,"/",1)</f>
        <v>publishing</v>
      </c>
      <c r="T705" t="str">
        <f>_xlfn.TEXTAFTER(R705,"/",1)</f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 s="18">
        <v>10682</v>
      </c>
      <c r="F706">
        <f>ROUND((E706/I706), 2)</f>
        <v>92.09</v>
      </c>
      <c r="G706">
        <f>ROUND(((E706/D706)*100),0)</f>
        <v>123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6">
        <f>(L706/86400)+DATE(1970,1,1)</f>
        <v>42555.208333333328</v>
      </c>
      <c r="O706" s="6">
        <f>(M706/86400)+DATE(1970,1,1)</f>
        <v>42570.208333333328</v>
      </c>
      <c r="P706" t="b">
        <v>0</v>
      </c>
      <c r="Q706" t="b">
        <v>0</v>
      </c>
      <c r="R706" t="s">
        <v>71</v>
      </c>
      <c r="S706" t="str">
        <f>_xlfn.TEXTBEFORE(R706,"/",1)</f>
        <v>film &amp; video</v>
      </c>
      <c r="T706" t="str">
        <f>_xlfn.TEXTAFTER(R706,"/",1)</f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 s="18">
        <v>168048</v>
      </c>
      <c r="F707">
        <f>ROUND((E707/I707), 2)</f>
        <v>82.99</v>
      </c>
      <c r="G707">
        <f>ROUND(((E707/D707)*100),0)</f>
        <v>99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6">
        <f>(L707/86400)+DATE(1970,1,1)</f>
        <v>41619.25</v>
      </c>
      <c r="O707" s="6">
        <f>(M707/86400)+DATE(1970,1,1)</f>
        <v>41623.25</v>
      </c>
      <c r="P707" t="b">
        <v>0</v>
      </c>
      <c r="Q707" t="b">
        <v>0</v>
      </c>
      <c r="R707" t="s">
        <v>68</v>
      </c>
      <c r="S707" t="str">
        <f>_xlfn.TEXTBEFORE(R707,"/",1)</f>
        <v>publishing</v>
      </c>
      <c r="T707" t="str">
        <f>_xlfn.TEXTAFTER(R707,"/",1)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 s="18">
        <v>138586</v>
      </c>
      <c r="F708">
        <f>ROUND((E708/I708), 2)</f>
        <v>103.04</v>
      </c>
      <c r="G708">
        <f>ROUND(((E708/D708)*100),0)</f>
        <v>128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6">
        <f>(L708/86400)+DATE(1970,1,1)</f>
        <v>43471.25</v>
      </c>
      <c r="O708" s="6">
        <f>(M708/86400)+DATE(1970,1,1)</f>
        <v>43479.25</v>
      </c>
      <c r="P708" t="b">
        <v>0</v>
      </c>
      <c r="Q708" t="b">
        <v>1</v>
      </c>
      <c r="R708" t="s">
        <v>28</v>
      </c>
      <c r="S708" t="str">
        <f>_xlfn.TEXTBEFORE(R708,"/",1)</f>
        <v>technology</v>
      </c>
      <c r="T708" t="str">
        <f>_xlfn.TEXTAFTER(R708,"/",1)</f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 s="18">
        <v>11579</v>
      </c>
      <c r="F709">
        <f>ROUND((E709/I709), 2)</f>
        <v>68.92</v>
      </c>
      <c r="G709">
        <f>ROUND(((E709/D709)*100),0)</f>
        <v>159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6">
        <f>(L709/86400)+DATE(1970,1,1)</f>
        <v>43442.25</v>
      </c>
      <c r="O709" s="6">
        <f>(M709/86400)+DATE(1970,1,1)</f>
        <v>43478.25</v>
      </c>
      <c r="P709" t="b">
        <v>0</v>
      </c>
      <c r="Q709" t="b">
        <v>0</v>
      </c>
      <c r="R709" t="s">
        <v>53</v>
      </c>
      <c r="S709" t="str">
        <f>_xlfn.TEXTBEFORE(R709,"/",1)</f>
        <v>film &amp; video</v>
      </c>
      <c r="T709" t="str">
        <f>_xlfn.TEXTAFTER(R709,"/",1)</f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 s="18">
        <v>12020</v>
      </c>
      <c r="F710">
        <f>ROUND((E710/I710), 2)</f>
        <v>87.74</v>
      </c>
      <c r="G710">
        <f>ROUND(((E710/D710)*100),0)</f>
        <v>707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6">
        <f>(L710/86400)+DATE(1970,1,1)</f>
        <v>42877.208333333328</v>
      </c>
      <c r="O710" s="6">
        <f>(M710/86400)+DATE(1970,1,1)</f>
        <v>42887.208333333328</v>
      </c>
      <c r="P710" t="b">
        <v>0</v>
      </c>
      <c r="Q710" t="b">
        <v>0</v>
      </c>
      <c r="R710" t="s">
        <v>33</v>
      </c>
      <c r="S710" t="str">
        <f>_xlfn.TEXTBEFORE(R710,"/",1)</f>
        <v>theater</v>
      </c>
      <c r="T710" t="str">
        <f>_xlfn.TEXTAFTER(R710,"/",1)</f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 s="18">
        <v>13954</v>
      </c>
      <c r="F711">
        <f>ROUND((E711/I711), 2)</f>
        <v>75.02</v>
      </c>
      <c r="G711">
        <f>ROUND(((E711/D711)*100),0)</f>
        <v>142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6">
        <f>(L711/86400)+DATE(1970,1,1)</f>
        <v>41018.208333333336</v>
      </c>
      <c r="O711" s="6">
        <f>(M711/86400)+DATE(1970,1,1)</f>
        <v>41025.208333333336</v>
      </c>
      <c r="P711" t="b">
        <v>0</v>
      </c>
      <c r="Q711" t="b">
        <v>0</v>
      </c>
      <c r="R711" t="s">
        <v>33</v>
      </c>
      <c r="S711" t="str">
        <f>_xlfn.TEXTBEFORE(R711,"/",1)</f>
        <v>theater</v>
      </c>
      <c r="T711" t="str">
        <f>_xlfn.TEXTAFTER(R711,"/",1)</f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 s="18">
        <v>6358</v>
      </c>
      <c r="F712">
        <f>ROUND((E712/I712), 2)</f>
        <v>50.86</v>
      </c>
      <c r="G712">
        <f>ROUND(((E712/D712)*100),0)</f>
        <v>148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6">
        <f>(L712/86400)+DATE(1970,1,1)</f>
        <v>43295.208333333328</v>
      </c>
      <c r="O712" s="6">
        <f>(M712/86400)+DATE(1970,1,1)</f>
        <v>43302.208333333328</v>
      </c>
      <c r="P712" t="b">
        <v>0</v>
      </c>
      <c r="Q712" t="b">
        <v>1</v>
      </c>
      <c r="R712" t="s">
        <v>33</v>
      </c>
      <c r="S712" t="str">
        <f>_xlfn.TEXTBEFORE(R712,"/",1)</f>
        <v>theater</v>
      </c>
      <c r="T712" t="str">
        <f>_xlfn.TEXTAFTER(R712,"/",1)</f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 s="18">
        <v>1260</v>
      </c>
      <c r="F713">
        <f>ROUND((E713/I713), 2)</f>
        <v>90</v>
      </c>
      <c r="G713">
        <f>ROUND(((E713/D713)*100),0)</f>
        <v>20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6">
        <f>(L713/86400)+DATE(1970,1,1)</f>
        <v>42393.25</v>
      </c>
      <c r="O713" s="6">
        <f>(M713/86400)+DATE(1970,1,1)</f>
        <v>42395.25</v>
      </c>
      <c r="P713" t="b">
        <v>1</v>
      </c>
      <c r="Q713" t="b">
        <v>1</v>
      </c>
      <c r="R713" t="s">
        <v>33</v>
      </c>
      <c r="S713" t="str">
        <f>_xlfn.TEXTBEFORE(R713,"/",1)</f>
        <v>theater</v>
      </c>
      <c r="T713" t="str">
        <f>_xlfn.TEXTAFTER(R713,"/",1)</f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 s="18">
        <v>14725</v>
      </c>
      <c r="F714">
        <f>ROUND((E714/I714), 2)</f>
        <v>72.900000000000006</v>
      </c>
      <c r="G714">
        <f>ROUND(((E714/D714)*100),0)</f>
        <v>1841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6">
        <f>(L714/86400)+DATE(1970,1,1)</f>
        <v>42559.208333333328</v>
      </c>
      <c r="O714" s="6">
        <f>(M714/86400)+DATE(1970,1,1)</f>
        <v>42600.208333333328</v>
      </c>
      <c r="P714" t="b">
        <v>0</v>
      </c>
      <c r="Q714" t="b">
        <v>0</v>
      </c>
      <c r="R714" t="s">
        <v>33</v>
      </c>
      <c r="S714" t="str">
        <f>_xlfn.TEXTBEFORE(R714,"/",1)</f>
        <v>theater</v>
      </c>
      <c r="T714" t="str">
        <f>_xlfn.TEXTAFTER(R714,"/",1)</f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 s="18">
        <v>11174</v>
      </c>
      <c r="F715">
        <f>ROUND((E715/I715), 2)</f>
        <v>108.49</v>
      </c>
      <c r="G715">
        <f>ROUND(((E715/D715)*100),0)</f>
        <v>162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6">
        <f>(L715/86400)+DATE(1970,1,1)</f>
        <v>42604.208333333328</v>
      </c>
      <c r="O715" s="6">
        <f>(M715/86400)+DATE(1970,1,1)</f>
        <v>42616.208333333328</v>
      </c>
      <c r="P715" t="b">
        <v>0</v>
      </c>
      <c r="Q715" t="b">
        <v>0</v>
      </c>
      <c r="R715" t="s">
        <v>133</v>
      </c>
      <c r="S715" t="str">
        <f>_xlfn.TEXTBEFORE(R715,"/",1)</f>
        <v>publishing</v>
      </c>
      <c r="T715" t="str">
        <f>_xlfn.TEXTAFTER(R715,"/",1)</f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 s="18">
        <v>182036</v>
      </c>
      <c r="F716">
        <f>ROUND((E716/I716), 2)</f>
        <v>101.98</v>
      </c>
      <c r="G716">
        <f>ROUND(((E716/D716)*100),0)</f>
        <v>473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6">
        <f>(L716/86400)+DATE(1970,1,1)</f>
        <v>41870.208333333336</v>
      </c>
      <c r="O716" s="6">
        <f>(M716/86400)+DATE(1970,1,1)</f>
        <v>41871.208333333336</v>
      </c>
      <c r="P716" t="b">
        <v>0</v>
      </c>
      <c r="Q716" t="b">
        <v>0</v>
      </c>
      <c r="R716" t="s">
        <v>23</v>
      </c>
      <c r="S716" t="str">
        <f>_xlfn.TEXTBEFORE(R716,"/",1)</f>
        <v>music</v>
      </c>
      <c r="T716" t="str">
        <f>_xlfn.TEXTAFTER(R716,"/",1)</f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 s="18">
        <v>28870</v>
      </c>
      <c r="F717">
        <f>ROUND((E717/I717), 2)</f>
        <v>44.01</v>
      </c>
      <c r="G717">
        <f>ROUND(((E717/D717)*100),0)</f>
        <v>24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6">
        <f>(L717/86400)+DATE(1970,1,1)</f>
        <v>40397.208333333336</v>
      </c>
      <c r="O717" s="6">
        <f>(M717/86400)+DATE(1970,1,1)</f>
        <v>40402.208333333336</v>
      </c>
      <c r="P717" t="b">
        <v>0</v>
      </c>
      <c r="Q717" t="b">
        <v>0</v>
      </c>
      <c r="R717" t="s">
        <v>292</v>
      </c>
      <c r="S717" t="str">
        <f>_xlfn.TEXTBEFORE(R717,"/",1)</f>
        <v>games</v>
      </c>
      <c r="T717" t="str">
        <f>_xlfn.TEXTAFTER(R717,"/",1)</f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 s="18">
        <v>10353</v>
      </c>
      <c r="F718">
        <f>ROUND((E718/I718), 2)</f>
        <v>65.94</v>
      </c>
      <c r="G718">
        <f>ROUND(((E718/D718)*100),0)</f>
        <v>518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6">
        <f>(L718/86400)+DATE(1970,1,1)</f>
        <v>41465.208333333336</v>
      </c>
      <c r="O718" s="6">
        <f>(M718/86400)+DATE(1970,1,1)</f>
        <v>41493.208333333336</v>
      </c>
      <c r="P718" t="b">
        <v>0</v>
      </c>
      <c r="Q718" t="b">
        <v>1</v>
      </c>
      <c r="R718" t="s">
        <v>33</v>
      </c>
      <c r="S718" t="str">
        <f>_xlfn.TEXTBEFORE(R718,"/",1)</f>
        <v>theater</v>
      </c>
      <c r="T718" t="str">
        <f>_xlfn.TEXTAFTER(R718,"/",1)</f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 s="18">
        <v>13868</v>
      </c>
      <c r="F719">
        <f>ROUND((E719/I719), 2)</f>
        <v>24.99</v>
      </c>
      <c r="G719">
        <f>ROUND(((E719/D719)*100),0)</f>
        <v>248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6">
        <f>(L719/86400)+DATE(1970,1,1)</f>
        <v>40777.208333333336</v>
      </c>
      <c r="O719" s="6">
        <f>(M719/86400)+DATE(1970,1,1)</f>
        <v>40798.208333333336</v>
      </c>
      <c r="P719" t="b">
        <v>0</v>
      </c>
      <c r="Q719" t="b">
        <v>0</v>
      </c>
      <c r="R719" t="s">
        <v>42</v>
      </c>
      <c r="S719" t="str">
        <f>_xlfn.TEXTBEFORE(R719,"/",1)</f>
        <v>film &amp; video</v>
      </c>
      <c r="T719" t="str">
        <f>_xlfn.TEXTAFTER(R719,"/",1)</f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 s="18">
        <v>8317</v>
      </c>
      <c r="F720">
        <f>ROUND((E720/I720), 2)</f>
        <v>28</v>
      </c>
      <c r="G720">
        <f>ROUND(((E720/D720)*100),0)</f>
        <v>100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6">
        <f>(L720/86400)+DATE(1970,1,1)</f>
        <v>41442.208333333336</v>
      </c>
      <c r="O720" s="6">
        <f>(M720/86400)+DATE(1970,1,1)</f>
        <v>41468.208333333336</v>
      </c>
      <c r="P720" t="b">
        <v>0</v>
      </c>
      <c r="Q720" t="b">
        <v>0</v>
      </c>
      <c r="R720" t="s">
        <v>65</v>
      </c>
      <c r="S720" t="str">
        <f>_xlfn.TEXTBEFORE(R720,"/",1)</f>
        <v>technology</v>
      </c>
      <c r="T720" t="str">
        <f>_xlfn.TEXTAFTER(R720,"/",1)</f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 s="18">
        <v>10557</v>
      </c>
      <c r="F721">
        <f>ROUND((E721/I721), 2)</f>
        <v>85.83</v>
      </c>
      <c r="G721">
        <f>ROUND(((E721/D721)*100),0)</f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6">
        <f>(L721/86400)+DATE(1970,1,1)</f>
        <v>41058.208333333336</v>
      </c>
      <c r="O721" s="6">
        <f>(M721/86400)+DATE(1970,1,1)</f>
        <v>41069.208333333336</v>
      </c>
      <c r="P721" t="b">
        <v>0</v>
      </c>
      <c r="Q721" t="b">
        <v>0</v>
      </c>
      <c r="R721" t="s">
        <v>119</v>
      </c>
      <c r="S721" t="str">
        <f>_xlfn.TEXTBEFORE(R721,"/",1)</f>
        <v>publishing</v>
      </c>
      <c r="T721" t="str">
        <f>_xlfn.TEXTAFTER(R721,"/",1)</f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 s="18">
        <v>3227</v>
      </c>
      <c r="F722">
        <f>ROUND((E722/I722), 2)</f>
        <v>84.92</v>
      </c>
      <c r="G722">
        <f>ROUND(((E722/D722)*100),0)</f>
        <v>37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6">
        <f>(L722/86400)+DATE(1970,1,1)</f>
        <v>43152.25</v>
      </c>
      <c r="O722" s="6">
        <f>(M722/86400)+DATE(1970,1,1)</f>
        <v>43166.25</v>
      </c>
      <c r="P722" t="b">
        <v>0</v>
      </c>
      <c r="Q722" t="b">
        <v>1</v>
      </c>
      <c r="R722" t="s">
        <v>33</v>
      </c>
      <c r="S722" t="str">
        <f>_xlfn.TEXTBEFORE(R722,"/",1)</f>
        <v>theater</v>
      </c>
      <c r="T722" t="str">
        <f>_xlfn.TEXTAFTER(R722,"/",1)</f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 s="18">
        <v>5429</v>
      </c>
      <c r="F723">
        <f>ROUND((E723/I723), 2)</f>
        <v>90.48</v>
      </c>
      <c r="G723">
        <f>ROUND(((E723/D723)*100),0)</f>
        <v>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6">
        <f>(L723/86400)+DATE(1970,1,1)</f>
        <v>43194.208333333328</v>
      </c>
      <c r="O723" s="6">
        <f>(M723/86400)+DATE(1970,1,1)</f>
        <v>43200.208333333328</v>
      </c>
      <c r="P723" t="b">
        <v>0</v>
      </c>
      <c r="Q723" t="b">
        <v>0</v>
      </c>
      <c r="R723" t="s">
        <v>23</v>
      </c>
      <c r="S723" t="str">
        <f>_xlfn.TEXTBEFORE(R723,"/",1)</f>
        <v>music</v>
      </c>
      <c r="T723" t="str">
        <f>_xlfn.TEXTAFTER(R723,"/",1)</f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 s="18">
        <v>75906</v>
      </c>
      <c r="F724">
        <f>ROUND((E724/I724), 2)</f>
        <v>25</v>
      </c>
      <c r="G724">
        <f>ROUND(((E724/D724)*100),0)</f>
        <v>157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6">
        <f>(L724/86400)+DATE(1970,1,1)</f>
        <v>43045.25</v>
      </c>
      <c r="O724" s="6">
        <f>(M724/86400)+DATE(1970,1,1)</f>
        <v>43072.25</v>
      </c>
      <c r="P724" t="b">
        <v>0</v>
      </c>
      <c r="Q724" t="b">
        <v>0</v>
      </c>
      <c r="R724" t="s">
        <v>42</v>
      </c>
      <c r="S724" t="str">
        <f>_xlfn.TEXTBEFORE(R724,"/",1)</f>
        <v>film &amp; video</v>
      </c>
      <c r="T724" t="str">
        <f>_xlfn.TEXTAFTER(R724,"/",1)</f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 s="18">
        <v>13250</v>
      </c>
      <c r="F725">
        <f>ROUND((E725/I725), 2)</f>
        <v>92.01</v>
      </c>
      <c r="G725">
        <f>ROUND(((E725/D725)*100),0)</f>
        <v>270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6">
        <f>(L725/86400)+DATE(1970,1,1)</f>
        <v>42431.25</v>
      </c>
      <c r="O725" s="6">
        <f>(M725/86400)+DATE(1970,1,1)</f>
        <v>42452.208333333328</v>
      </c>
      <c r="P725" t="b">
        <v>0</v>
      </c>
      <c r="Q725" t="b">
        <v>0</v>
      </c>
      <c r="R725" t="s">
        <v>33</v>
      </c>
      <c r="S725" t="str">
        <f>_xlfn.TEXTBEFORE(R725,"/",1)</f>
        <v>theater</v>
      </c>
      <c r="T725" t="str">
        <f>_xlfn.TEXTAFTER(R725,"/",1)</f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 s="18">
        <v>11261</v>
      </c>
      <c r="F726">
        <f>ROUND((E726/I726), 2)</f>
        <v>93.07</v>
      </c>
      <c r="G726">
        <f>ROUND(((E726/D726)*100),0)</f>
        <v>134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6">
        <f>(L726/86400)+DATE(1970,1,1)</f>
        <v>41934.208333333336</v>
      </c>
      <c r="O726" s="6">
        <f>(M726/86400)+DATE(1970,1,1)</f>
        <v>41936.208333333336</v>
      </c>
      <c r="P726" t="b">
        <v>0</v>
      </c>
      <c r="Q726" t="b">
        <v>1</v>
      </c>
      <c r="R726" t="s">
        <v>33</v>
      </c>
      <c r="S726" t="str">
        <f>_xlfn.TEXTBEFORE(R726,"/",1)</f>
        <v>theater</v>
      </c>
      <c r="T726" t="str">
        <f>_xlfn.TEXTAFTER(R726,"/",1)</f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 s="18">
        <v>97369</v>
      </c>
      <c r="F727">
        <f>ROUND((E727/I727), 2)</f>
        <v>61.01</v>
      </c>
      <c r="G727">
        <f>ROUND(((E727/D727)*100),0)</f>
        <v>50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6">
        <f>(L727/86400)+DATE(1970,1,1)</f>
        <v>41958.25</v>
      </c>
      <c r="O727" s="6">
        <f>(M727/86400)+DATE(1970,1,1)</f>
        <v>41960.25</v>
      </c>
      <c r="P727" t="b">
        <v>0</v>
      </c>
      <c r="Q727" t="b">
        <v>0</v>
      </c>
      <c r="R727" t="s">
        <v>292</v>
      </c>
      <c r="S727" t="str">
        <f>_xlfn.TEXTBEFORE(R727,"/",1)</f>
        <v>games</v>
      </c>
      <c r="T727" t="str">
        <f>_xlfn.TEXTAFTER(R727,"/",1)</f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 s="18">
        <v>48227</v>
      </c>
      <c r="F728">
        <f>ROUND((E728/I728), 2)</f>
        <v>92.04</v>
      </c>
      <c r="G728">
        <f>ROUND(((E728/D728)*100),0)</f>
        <v>89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6">
        <f>(L728/86400)+DATE(1970,1,1)</f>
        <v>40476.208333333336</v>
      </c>
      <c r="O728" s="6">
        <f>(M728/86400)+DATE(1970,1,1)</f>
        <v>40482.208333333336</v>
      </c>
      <c r="P728" t="b">
        <v>0</v>
      </c>
      <c r="Q728" t="b">
        <v>1</v>
      </c>
      <c r="R728" t="s">
        <v>33</v>
      </c>
      <c r="S728" t="str">
        <f>_xlfn.TEXTBEFORE(R728,"/",1)</f>
        <v>theater</v>
      </c>
      <c r="T728" t="str">
        <f>_xlfn.TEXTAFTER(R728,"/",1)</f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 s="18">
        <v>14685</v>
      </c>
      <c r="F729">
        <f>ROUND((E729/I729), 2)</f>
        <v>81.13</v>
      </c>
      <c r="G729">
        <f>ROUND(((E729/D729)*100),0)</f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6">
        <f>(L729/86400)+DATE(1970,1,1)</f>
        <v>43485.25</v>
      </c>
      <c r="O729" s="6">
        <f>(M729/86400)+DATE(1970,1,1)</f>
        <v>43543.208333333328</v>
      </c>
      <c r="P729" t="b">
        <v>0</v>
      </c>
      <c r="Q729" t="b">
        <v>0</v>
      </c>
      <c r="R729" t="s">
        <v>28</v>
      </c>
      <c r="S729" t="str">
        <f>_xlfn.TEXTBEFORE(R729,"/",1)</f>
        <v>technology</v>
      </c>
      <c r="T729" t="str">
        <f>_xlfn.TEXTAFTER(R729,"/",1)</f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 s="18">
        <v>735</v>
      </c>
      <c r="F730">
        <f>ROUND((E730/I730), 2)</f>
        <v>73.5</v>
      </c>
      <c r="G730">
        <f>ROUND(((E730/D730)*100),0)</f>
        <v>18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6">
        <f>(L730/86400)+DATE(1970,1,1)</f>
        <v>42515.208333333328</v>
      </c>
      <c r="O730" s="6">
        <f>(M730/86400)+DATE(1970,1,1)</f>
        <v>42526.208333333328</v>
      </c>
      <c r="P730" t="b">
        <v>0</v>
      </c>
      <c r="Q730" t="b">
        <v>0</v>
      </c>
      <c r="R730" t="s">
        <v>33</v>
      </c>
      <c r="S730" t="str">
        <f>_xlfn.TEXTBEFORE(R730,"/",1)</f>
        <v>theater</v>
      </c>
      <c r="T730" t="str">
        <f>_xlfn.TEXTAFTER(R730,"/",1)</f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 s="18">
        <v>10397</v>
      </c>
      <c r="F731">
        <f>ROUND((E731/I731), 2)</f>
        <v>85.22</v>
      </c>
      <c r="G731">
        <f>ROUND(((E731/D731)*100),0)</f>
        <v>186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6">
        <f>(L731/86400)+DATE(1970,1,1)</f>
        <v>41309.25</v>
      </c>
      <c r="O731" s="6">
        <f>(M731/86400)+DATE(1970,1,1)</f>
        <v>41311.25</v>
      </c>
      <c r="P731" t="b">
        <v>0</v>
      </c>
      <c r="Q731" t="b">
        <v>0</v>
      </c>
      <c r="R731" t="s">
        <v>53</v>
      </c>
      <c r="S731" t="str">
        <f>_xlfn.TEXTBEFORE(R731,"/",1)</f>
        <v>film &amp; video</v>
      </c>
      <c r="T731" t="str">
        <f>_xlfn.TEXTAFTER(R731,"/",1)</f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 s="18">
        <v>118847</v>
      </c>
      <c r="F732">
        <f>ROUND((E732/I732), 2)</f>
        <v>110.97</v>
      </c>
      <c r="G732">
        <f>ROUND(((E732/D732)*100),0)</f>
        <v>413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6">
        <f>(L732/86400)+DATE(1970,1,1)</f>
        <v>42147.208333333328</v>
      </c>
      <c r="O732" s="6">
        <f>(M732/86400)+DATE(1970,1,1)</f>
        <v>42153.208333333328</v>
      </c>
      <c r="P732" t="b">
        <v>0</v>
      </c>
      <c r="Q732" t="b">
        <v>0</v>
      </c>
      <c r="R732" t="s">
        <v>65</v>
      </c>
      <c r="S732" t="str">
        <f>_xlfn.TEXTBEFORE(R732,"/",1)</f>
        <v>technology</v>
      </c>
      <c r="T732" t="str">
        <f>_xlfn.TEXTAFTER(R732,"/",1)</f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 s="18">
        <v>7220</v>
      </c>
      <c r="F733">
        <f>ROUND((E733/I733), 2)</f>
        <v>32.97</v>
      </c>
      <c r="G733">
        <f>ROUND(((E733/D733)*100),0)</f>
        <v>90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6">
        <f>(L733/86400)+DATE(1970,1,1)</f>
        <v>42939.208333333328</v>
      </c>
      <c r="O733" s="6">
        <f>(M733/86400)+DATE(1970,1,1)</f>
        <v>42940.208333333328</v>
      </c>
      <c r="P733" t="b">
        <v>0</v>
      </c>
      <c r="Q733" t="b">
        <v>0</v>
      </c>
      <c r="R733" t="s">
        <v>28</v>
      </c>
      <c r="S733" t="str">
        <f>_xlfn.TEXTBEFORE(R733,"/",1)</f>
        <v>technology</v>
      </c>
      <c r="T733" t="str">
        <f>_xlfn.TEXTAFTER(R733,"/",1)</f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 s="18">
        <v>107622</v>
      </c>
      <c r="F734">
        <f>ROUND((E734/I734), 2)</f>
        <v>96.01</v>
      </c>
      <c r="G734">
        <f>ROUND(((E734/D734)*100),0)</f>
        <v>92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6">
        <f>(L734/86400)+DATE(1970,1,1)</f>
        <v>42816.208333333328</v>
      </c>
      <c r="O734" s="6">
        <f>(M734/86400)+DATE(1970,1,1)</f>
        <v>42839.208333333328</v>
      </c>
      <c r="P734" t="b">
        <v>0</v>
      </c>
      <c r="Q734" t="b">
        <v>1</v>
      </c>
      <c r="R734" t="s">
        <v>23</v>
      </c>
      <c r="S734" t="str">
        <f>_xlfn.TEXTBEFORE(R734,"/",1)</f>
        <v>music</v>
      </c>
      <c r="T734" t="str">
        <f>_xlfn.TEXTAFTER(R734,"/",1)</f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 s="18">
        <v>83267</v>
      </c>
      <c r="F735">
        <f>ROUND((E735/I735), 2)</f>
        <v>84.97</v>
      </c>
      <c r="G735">
        <f>ROUND(((E735/D735)*100),0)</f>
        <v>527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6">
        <f>(L735/86400)+DATE(1970,1,1)</f>
        <v>41844.208333333336</v>
      </c>
      <c r="O735" s="6">
        <f>(M735/86400)+DATE(1970,1,1)</f>
        <v>41857.208333333336</v>
      </c>
      <c r="P735" t="b">
        <v>0</v>
      </c>
      <c r="Q735" t="b">
        <v>0</v>
      </c>
      <c r="R735" t="s">
        <v>148</v>
      </c>
      <c r="S735" t="str">
        <f>_xlfn.TEXTBEFORE(R735,"/",1)</f>
        <v>music</v>
      </c>
      <c r="T735" t="str">
        <f>_xlfn.TEXTAFTER(R735,"/",1)</f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 s="18">
        <v>13404</v>
      </c>
      <c r="F736">
        <f>ROUND((E736/I736), 2)</f>
        <v>25.01</v>
      </c>
      <c r="G736">
        <f>ROUND(((E736/D736)*100),0)</f>
        <v>319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6">
        <f>(L736/86400)+DATE(1970,1,1)</f>
        <v>42763.25</v>
      </c>
      <c r="O736" s="6">
        <f>(M736/86400)+DATE(1970,1,1)</f>
        <v>42775.25</v>
      </c>
      <c r="P736" t="b">
        <v>0</v>
      </c>
      <c r="Q736" t="b">
        <v>1</v>
      </c>
      <c r="R736" t="s">
        <v>33</v>
      </c>
      <c r="S736" t="str">
        <f>_xlfn.TEXTBEFORE(R736,"/",1)</f>
        <v>theater</v>
      </c>
      <c r="T736" t="str">
        <f>_xlfn.TEXTAFTER(R736,"/",1)</f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 s="18">
        <v>131404</v>
      </c>
      <c r="F737">
        <f>ROUND((E737/I737), 2)</f>
        <v>66</v>
      </c>
      <c r="G737">
        <f>ROUND(((E737/D737)*100),0)</f>
        <v>354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6">
        <f>(L737/86400)+DATE(1970,1,1)</f>
        <v>42459.208333333328</v>
      </c>
      <c r="O737" s="6">
        <f>(M737/86400)+DATE(1970,1,1)</f>
        <v>42466.208333333328</v>
      </c>
      <c r="P737" t="b">
        <v>0</v>
      </c>
      <c r="Q737" t="b">
        <v>0</v>
      </c>
      <c r="R737" t="s">
        <v>122</v>
      </c>
      <c r="S737" t="str">
        <f>_xlfn.TEXTBEFORE(R737,"/",1)</f>
        <v>photography</v>
      </c>
      <c r="T737" t="str">
        <f>_xlfn.TEXTAFTER(R737,"/",1)</f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 s="18">
        <v>2533</v>
      </c>
      <c r="F738">
        <f>ROUND((E738/I738), 2)</f>
        <v>87.34</v>
      </c>
      <c r="G738">
        <f>ROUND(((E738/D738)*100),0)</f>
        <v>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6">
        <f>(L738/86400)+DATE(1970,1,1)</f>
        <v>42055.25</v>
      </c>
      <c r="O738" s="6">
        <f>(M738/86400)+DATE(1970,1,1)</f>
        <v>42059.25</v>
      </c>
      <c r="P738" t="b">
        <v>0</v>
      </c>
      <c r="Q738" t="b">
        <v>0</v>
      </c>
      <c r="R738" t="s">
        <v>68</v>
      </c>
      <c r="S738" t="str">
        <f>_xlfn.TEXTBEFORE(R738,"/",1)</f>
        <v>publishing</v>
      </c>
      <c r="T738" t="str">
        <f>_xlfn.TEXTAFTER(R738,"/",1)</f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 s="18">
        <v>5028</v>
      </c>
      <c r="F739">
        <f>ROUND((E739/I739), 2)</f>
        <v>27.93</v>
      </c>
      <c r="G739">
        <f>ROUND(((E739/D739)*100),0)</f>
        <v>136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6">
        <f>(L739/86400)+DATE(1970,1,1)</f>
        <v>42685.25</v>
      </c>
      <c r="O739" s="6">
        <f>(M739/86400)+DATE(1970,1,1)</f>
        <v>42697.25</v>
      </c>
      <c r="P739" t="b">
        <v>0</v>
      </c>
      <c r="Q739" t="b">
        <v>0</v>
      </c>
      <c r="R739" t="s">
        <v>60</v>
      </c>
      <c r="S739" t="str">
        <f>_xlfn.TEXTBEFORE(R739,"/",1)</f>
        <v>music</v>
      </c>
      <c r="T739" t="str">
        <f>_xlfn.TEXTAFTER(R739,"/",1)</f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 s="18">
        <v>1557</v>
      </c>
      <c r="F740">
        <f>ROUND((E740/I740), 2)</f>
        <v>103.8</v>
      </c>
      <c r="G740">
        <f>ROUND(((E740/D740)*100),0)</f>
        <v>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6">
        <f>(L740/86400)+DATE(1970,1,1)</f>
        <v>41959.25</v>
      </c>
      <c r="O740" s="6">
        <f>(M740/86400)+DATE(1970,1,1)</f>
        <v>41981.25</v>
      </c>
      <c r="P740" t="b">
        <v>0</v>
      </c>
      <c r="Q740" t="b">
        <v>1</v>
      </c>
      <c r="R740" t="s">
        <v>33</v>
      </c>
      <c r="S740" t="str">
        <f>_xlfn.TEXTBEFORE(R740,"/",1)</f>
        <v>theater</v>
      </c>
      <c r="T740" t="str">
        <f>_xlfn.TEXTAFTER(R740,"/",1)</f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 s="18">
        <v>6100</v>
      </c>
      <c r="F741">
        <f>ROUND((E741/I741), 2)</f>
        <v>31.94</v>
      </c>
      <c r="G741">
        <f>ROUND(((E741/D741)*100),0)</f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6">
        <f>(L741/86400)+DATE(1970,1,1)</f>
        <v>41089.208333333336</v>
      </c>
      <c r="O741" s="6">
        <f>(M741/86400)+DATE(1970,1,1)</f>
        <v>41090.208333333336</v>
      </c>
      <c r="P741" t="b">
        <v>0</v>
      </c>
      <c r="Q741" t="b">
        <v>0</v>
      </c>
      <c r="R741" t="s">
        <v>60</v>
      </c>
      <c r="S741" t="str">
        <f>_xlfn.TEXTBEFORE(R741,"/",1)</f>
        <v>music</v>
      </c>
      <c r="T741" t="str">
        <f>_xlfn.TEXTAFTER(R741,"/",1)</f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 s="18">
        <v>1592</v>
      </c>
      <c r="F742">
        <f>ROUND((E742/I742), 2)</f>
        <v>99.5</v>
      </c>
      <c r="G742">
        <f>ROUND(((E742/D742)*100),0)</f>
        <v>30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6">
        <f>(L742/86400)+DATE(1970,1,1)</f>
        <v>42769.25</v>
      </c>
      <c r="O742" s="6">
        <f>(M742/86400)+DATE(1970,1,1)</f>
        <v>42772.25</v>
      </c>
      <c r="P742" t="b">
        <v>0</v>
      </c>
      <c r="Q742" t="b">
        <v>0</v>
      </c>
      <c r="R742" t="s">
        <v>33</v>
      </c>
      <c r="S742" t="str">
        <f>_xlfn.TEXTBEFORE(R742,"/",1)</f>
        <v>theater</v>
      </c>
      <c r="T742" t="str">
        <f>_xlfn.TEXTAFTER(R742,"/",1)</f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 s="18">
        <v>14150</v>
      </c>
      <c r="F743">
        <f>ROUND((E743/I743), 2)</f>
        <v>108.85</v>
      </c>
      <c r="G743">
        <f>ROUND(((E743/D743)*100),0)</f>
        <v>1179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6">
        <f>(L743/86400)+DATE(1970,1,1)</f>
        <v>40321.208333333336</v>
      </c>
      <c r="O743" s="6">
        <f>(M743/86400)+DATE(1970,1,1)</f>
        <v>40322.208333333336</v>
      </c>
      <c r="P743" t="b">
        <v>0</v>
      </c>
      <c r="Q743" t="b">
        <v>0</v>
      </c>
      <c r="R743" t="s">
        <v>33</v>
      </c>
      <c r="S743" t="str">
        <f>_xlfn.TEXTBEFORE(R743,"/",1)</f>
        <v>theater</v>
      </c>
      <c r="T743" t="str">
        <f>_xlfn.TEXTAFTER(R743,"/",1)</f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 s="18">
        <v>13513</v>
      </c>
      <c r="F744">
        <f>ROUND((E744/I744), 2)</f>
        <v>110.76</v>
      </c>
      <c r="G744">
        <f>ROUND(((E744/D744)*100),0)</f>
        <v>1126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6">
        <f>(L744/86400)+DATE(1970,1,1)</f>
        <v>40197.25</v>
      </c>
      <c r="O744" s="6">
        <f>(M744/86400)+DATE(1970,1,1)</f>
        <v>40239.25</v>
      </c>
      <c r="P744" t="b">
        <v>0</v>
      </c>
      <c r="Q744" t="b">
        <v>0</v>
      </c>
      <c r="R744" t="s">
        <v>50</v>
      </c>
      <c r="S744" t="str">
        <f>_xlfn.TEXTBEFORE(R744,"/",1)</f>
        <v>music</v>
      </c>
      <c r="T744" t="str">
        <f>_xlfn.TEXTAFTER(R744,"/",1)</f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 s="18">
        <v>504</v>
      </c>
      <c r="F745">
        <f>ROUND((E745/I745), 2)</f>
        <v>29.65</v>
      </c>
      <c r="G745">
        <f>ROUND(((E745/D745)*100),0)</f>
        <v>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6">
        <f>(L745/86400)+DATE(1970,1,1)</f>
        <v>42298.208333333328</v>
      </c>
      <c r="O745" s="6">
        <f>(M745/86400)+DATE(1970,1,1)</f>
        <v>42304.208333333328</v>
      </c>
      <c r="P745" t="b">
        <v>0</v>
      </c>
      <c r="Q745" t="b">
        <v>1</v>
      </c>
      <c r="R745" t="s">
        <v>33</v>
      </c>
      <c r="S745" t="str">
        <f>_xlfn.TEXTBEFORE(R745,"/",1)</f>
        <v>theater</v>
      </c>
      <c r="T745" t="str">
        <f>_xlfn.TEXTAFTER(R745,"/",1)</f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 s="18">
        <v>14240</v>
      </c>
      <c r="F746">
        <f>ROUND((E746/I746), 2)</f>
        <v>101.71</v>
      </c>
      <c r="G746">
        <f>ROUND(((E746/D746)*100),0)</f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6">
        <f>(L746/86400)+DATE(1970,1,1)</f>
        <v>43322.208333333328</v>
      </c>
      <c r="O746" s="6">
        <f>(M746/86400)+DATE(1970,1,1)</f>
        <v>43324.208333333328</v>
      </c>
      <c r="P746" t="b">
        <v>0</v>
      </c>
      <c r="Q746" t="b">
        <v>1</v>
      </c>
      <c r="R746" t="s">
        <v>33</v>
      </c>
      <c r="S746" t="str">
        <f>_xlfn.TEXTBEFORE(R746,"/",1)</f>
        <v>theater</v>
      </c>
      <c r="T746" t="str">
        <f>_xlfn.TEXTAFTER(R746,"/",1)</f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 s="18">
        <v>2091</v>
      </c>
      <c r="F747">
        <f>ROUND((E747/I747), 2)</f>
        <v>61.5</v>
      </c>
      <c r="G747">
        <f>ROUND(((E747/D747)*100),0)</f>
        <v>30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6">
        <f>(L747/86400)+DATE(1970,1,1)</f>
        <v>40328.208333333336</v>
      </c>
      <c r="O747" s="6">
        <f>(M747/86400)+DATE(1970,1,1)</f>
        <v>40355.208333333336</v>
      </c>
      <c r="P747" t="b">
        <v>0</v>
      </c>
      <c r="Q747" t="b">
        <v>0</v>
      </c>
      <c r="R747" t="s">
        <v>65</v>
      </c>
      <c r="S747" t="str">
        <f>_xlfn.TEXTBEFORE(R747,"/",1)</f>
        <v>technology</v>
      </c>
      <c r="T747" t="str">
        <f>_xlfn.TEXTAFTER(R747,"/",1)</f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 s="18">
        <v>118580</v>
      </c>
      <c r="F748">
        <f>ROUND((E748/I748), 2)</f>
        <v>35</v>
      </c>
      <c r="G748">
        <f>ROUND(((E748/D748)*100),0)</f>
        <v>213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6">
        <f>(L748/86400)+DATE(1970,1,1)</f>
        <v>40825.208333333336</v>
      </c>
      <c r="O748" s="6">
        <f>(M748/86400)+DATE(1970,1,1)</f>
        <v>40830.208333333336</v>
      </c>
      <c r="P748" t="b">
        <v>0</v>
      </c>
      <c r="Q748" t="b">
        <v>0</v>
      </c>
      <c r="R748" t="s">
        <v>28</v>
      </c>
      <c r="S748" t="str">
        <f>_xlfn.TEXTBEFORE(R748,"/",1)</f>
        <v>technology</v>
      </c>
      <c r="T748" t="str">
        <f>_xlfn.TEXTAFTER(R748,"/",1)</f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 s="18">
        <v>11214</v>
      </c>
      <c r="F749">
        <f>ROUND((E749/I749), 2)</f>
        <v>40.049999999999997</v>
      </c>
      <c r="G749">
        <f>ROUND(((E749/D749)*100),0)</f>
        <v>229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6">
        <f>(L749/86400)+DATE(1970,1,1)</f>
        <v>40423.208333333336</v>
      </c>
      <c r="O749" s="6">
        <f>(M749/86400)+DATE(1970,1,1)</f>
        <v>40434.208333333336</v>
      </c>
      <c r="P749" t="b">
        <v>0</v>
      </c>
      <c r="Q749" t="b">
        <v>0</v>
      </c>
      <c r="R749" t="s">
        <v>33</v>
      </c>
      <c r="S749" t="str">
        <f>_xlfn.TEXTBEFORE(R749,"/",1)</f>
        <v>theater</v>
      </c>
      <c r="T749" t="str">
        <f>_xlfn.TEXTAFTER(R749,"/",1)</f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 s="18">
        <v>68137</v>
      </c>
      <c r="F750">
        <f>ROUND((E750/I750), 2)</f>
        <v>110.97</v>
      </c>
      <c r="G750">
        <f>ROUND(((E750/D750)*100),0)</f>
        <v>35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6">
        <f>(L750/86400)+DATE(1970,1,1)</f>
        <v>40238.25</v>
      </c>
      <c r="O750" s="6">
        <f>(M750/86400)+DATE(1970,1,1)</f>
        <v>40263.208333333336</v>
      </c>
      <c r="P750" t="b">
        <v>0</v>
      </c>
      <c r="Q750" t="b">
        <v>1</v>
      </c>
      <c r="R750" t="s">
        <v>71</v>
      </c>
      <c r="S750" t="str">
        <f>_xlfn.TEXTBEFORE(R750,"/",1)</f>
        <v>film &amp; video</v>
      </c>
      <c r="T750" t="str">
        <f>_xlfn.TEXTAFTER(R750,"/",1)</f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 s="18">
        <v>13527</v>
      </c>
      <c r="F751">
        <f>ROUND((E751/I751), 2)</f>
        <v>36.96</v>
      </c>
      <c r="G751">
        <f>ROUND(((E751/D751)*100),0)</f>
        <v>157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6">
        <f>(L751/86400)+DATE(1970,1,1)</f>
        <v>41920.208333333336</v>
      </c>
      <c r="O751" s="6">
        <f>(M751/86400)+DATE(1970,1,1)</f>
        <v>41932.208333333336</v>
      </c>
      <c r="P751" t="b">
        <v>0</v>
      </c>
      <c r="Q751" t="b">
        <v>1</v>
      </c>
      <c r="R751" t="s">
        <v>65</v>
      </c>
      <c r="S751" t="str">
        <f>_xlfn.TEXTBEFORE(R751,"/",1)</f>
        <v>technology</v>
      </c>
      <c r="T751" t="str">
        <f>_xlfn.TEXTAFTER(R751,"/",1)</f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 s="18">
        <v>1</v>
      </c>
      <c r="F752">
        <f>ROUND((E752/I752), 2)</f>
        <v>1</v>
      </c>
      <c r="G752">
        <f>ROUND(((E752/D752)*100),0)</f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>(L752/86400)+DATE(1970,1,1)</f>
        <v>40360.208333333336</v>
      </c>
      <c r="O752" s="6">
        <f>(M752/86400)+DATE(1970,1,1)</f>
        <v>40385.208333333336</v>
      </c>
      <c r="P752" t="b">
        <v>0</v>
      </c>
      <c r="Q752" t="b">
        <v>0</v>
      </c>
      <c r="R752" t="s">
        <v>50</v>
      </c>
      <c r="S752" t="str">
        <f>_xlfn.TEXTBEFORE(R752,"/",1)</f>
        <v>music</v>
      </c>
      <c r="T752" t="str">
        <f>_xlfn.TEXTAFTER(R752,"/",1)</f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 s="18">
        <v>8363</v>
      </c>
      <c r="F753">
        <f>ROUND((E753/I753), 2)</f>
        <v>30.97</v>
      </c>
      <c r="G753">
        <f>ROUND(((E753/D753)*100),0)</f>
        <v>232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6">
        <f>(L753/86400)+DATE(1970,1,1)</f>
        <v>42446.208333333328</v>
      </c>
      <c r="O753" s="6">
        <f>(M753/86400)+DATE(1970,1,1)</f>
        <v>42461.208333333328</v>
      </c>
      <c r="P753" t="b">
        <v>1</v>
      </c>
      <c r="Q753" t="b">
        <v>1</v>
      </c>
      <c r="R753" t="s">
        <v>68</v>
      </c>
      <c r="S753" t="str">
        <f>_xlfn.TEXTBEFORE(R753,"/",1)</f>
        <v>publishing</v>
      </c>
      <c r="T753" t="str">
        <f>_xlfn.TEXTAFTER(R753,"/",1)</f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 s="18">
        <v>5362</v>
      </c>
      <c r="F754">
        <f>ROUND((E754/I754), 2)</f>
        <v>47.04</v>
      </c>
      <c r="G754">
        <f>ROUND(((E754/D754)*100),0)</f>
        <v>92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6">
        <f>(L754/86400)+DATE(1970,1,1)</f>
        <v>40395.208333333336</v>
      </c>
      <c r="O754" s="6">
        <f>(M754/86400)+DATE(1970,1,1)</f>
        <v>40413.208333333336</v>
      </c>
      <c r="P754" t="b">
        <v>0</v>
      </c>
      <c r="Q754" t="b">
        <v>1</v>
      </c>
      <c r="R754" t="s">
        <v>33</v>
      </c>
      <c r="S754" t="str">
        <f>_xlfn.TEXTBEFORE(R754,"/",1)</f>
        <v>theater</v>
      </c>
      <c r="T754" t="str">
        <f>_xlfn.TEXTAFTER(R754,"/",1)</f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 s="18">
        <v>12065</v>
      </c>
      <c r="F755">
        <f>ROUND((E755/I755), 2)</f>
        <v>88.07</v>
      </c>
      <c r="G755">
        <f>ROUND(((E755/D755)*100),0)</f>
        <v>257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6">
        <f>(L755/86400)+DATE(1970,1,1)</f>
        <v>40321.208333333336</v>
      </c>
      <c r="O755" s="6">
        <f>(M755/86400)+DATE(1970,1,1)</f>
        <v>40336.208333333336</v>
      </c>
      <c r="P755" t="b">
        <v>0</v>
      </c>
      <c r="Q755" t="b">
        <v>0</v>
      </c>
      <c r="R755" t="s">
        <v>122</v>
      </c>
      <c r="S755" t="str">
        <f>_xlfn.TEXTBEFORE(R755,"/",1)</f>
        <v>photography</v>
      </c>
      <c r="T755" t="str">
        <f>_xlfn.TEXTAFTER(R755,"/",1)</f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 s="18">
        <v>118603</v>
      </c>
      <c r="F756">
        <f>ROUND((E756/I756), 2)</f>
        <v>37.01</v>
      </c>
      <c r="G756">
        <f>ROUND(((E756/D756)*100),0)</f>
        <v>168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6">
        <f>(L756/86400)+DATE(1970,1,1)</f>
        <v>41210.208333333336</v>
      </c>
      <c r="O756" s="6">
        <f>(M756/86400)+DATE(1970,1,1)</f>
        <v>41263.25</v>
      </c>
      <c r="P756" t="b">
        <v>0</v>
      </c>
      <c r="Q756" t="b">
        <v>0</v>
      </c>
      <c r="R756" t="s">
        <v>33</v>
      </c>
      <c r="S756" t="str">
        <f>_xlfn.TEXTBEFORE(R756,"/",1)</f>
        <v>theater</v>
      </c>
      <c r="T756" t="str">
        <f>_xlfn.TEXTAFTER(R756,"/",1)</f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 s="18">
        <v>7496</v>
      </c>
      <c r="F757">
        <f>ROUND((E757/I757), 2)</f>
        <v>26.03</v>
      </c>
      <c r="G757">
        <f>ROUND(((E757/D757)*100),0)</f>
        <v>167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6">
        <f>(L757/86400)+DATE(1970,1,1)</f>
        <v>43096.25</v>
      </c>
      <c r="O757" s="6">
        <f>(M757/86400)+DATE(1970,1,1)</f>
        <v>43108.25</v>
      </c>
      <c r="P757" t="b">
        <v>0</v>
      </c>
      <c r="Q757" t="b">
        <v>1</v>
      </c>
      <c r="R757" t="s">
        <v>33</v>
      </c>
      <c r="S757" t="str">
        <f>_xlfn.TEXTBEFORE(R757,"/",1)</f>
        <v>theater</v>
      </c>
      <c r="T757" t="str">
        <f>_xlfn.TEXTAFTER(R757,"/",1)</f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 s="18">
        <v>10037</v>
      </c>
      <c r="F758">
        <f>ROUND((E758/I758), 2)</f>
        <v>67.819999999999993</v>
      </c>
      <c r="G758">
        <f>ROUND(((E758/D758)*100),0)</f>
        <v>772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6">
        <f>(L758/86400)+DATE(1970,1,1)</f>
        <v>42024.25</v>
      </c>
      <c r="O758" s="6">
        <f>(M758/86400)+DATE(1970,1,1)</f>
        <v>42030.25</v>
      </c>
      <c r="P758" t="b">
        <v>0</v>
      </c>
      <c r="Q758" t="b">
        <v>0</v>
      </c>
      <c r="R758" t="s">
        <v>33</v>
      </c>
      <c r="S758" t="str">
        <f>_xlfn.TEXTBEFORE(R758,"/",1)</f>
        <v>theater</v>
      </c>
      <c r="T758" t="str">
        <f>_xlfn.TEXTAFTER(R758,"/",1)</f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 s="18">
        <v>5696</v>
      </c>
      <c r="F759">
        <f>ROUND((E759/I759), 2)</f>
        <v>49.96</v>
      </c>
      <c r="G759">
        <f>ROUND(((E759/D759)*100),0)</f>
        <v>407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6">
        <f>(L759/86400)+DATE(1970,1,1)</f>
        <v>40675.208333333336</v>
      </c>
      <c r="O759" s="6">
        <f>(M759/86400)+DATE(1970,1,1)</f>
        <v>40679.208333333336</v>
      </c>
      <c r="P759" t="b">
        <v>0</v>
      </c>
      <c r="Q759" t="b">
        <v>0</v>
      </c>
      <c r="R759" t="s">
        <v>53</v>
      </c>
      <c r="S759" t="str">
        <f>_xlfn.TEXTBEFORE(R759,"/",1)</f>
        <v>film &amp; video</v>
      </c>
      <c r="T759" t="str">
        <f>_xlfn.TEXTAFTER(R759,"/",1)</f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 s="18">
        <v>167005</v>
      </c>
      <c r="F760">
        <f>ROUND((E760/I760), 2)</f>
        <v>110.02</v>
      </c>
      <c r="G760">
        <f>ROUND(((E760/D760)*100),0)</f>
        <v>564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6">
        <f>(L760/86400)+DATE(1970,1,1)</f>
        <v>41936.208333333336</v>
      </c>
      <c r="O760" s="6">
        <f>(M760/86400)+DATE(1970,1,1)</f>
        <v>41945.208333333336</v>
      </c>
      <c r="P760" t="b">
        <v>0</v>
      </c>
      <c r="Q760" t="b">
        <v>0</v>
      </c>
      <c r="R760" t="s">
        <v>23</v>
      </c>
      <c r="S760" t="str">
        <f>_xlfn.TEXTBEFORE(R760,"/",1)</f>
        <v>music</v>
      </c>
      <c r="T760" t="str">
        <f>_xlfn.TEXTAFTER(R760,"/",1)</f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 s="18">
        <v>114615</v>
      </c>
      <c r="F761">
        <f>ROUND((E761/I761), 2)</f>
        <v>89.96</v>
      </c>
      <c r="G761">
        <f>ROUND(((E761/D761)*100),0)</f>
        <v>68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6">
        <f>(L761/86400)+DATE(1970,1,1)</f>
        <v>43136.25</v>
      </c>
      <c r="O761" s="6">
        <f>(M761/86400)+DATE(1970,1,1)</f>
        <v>43166.25</v>
      </c>
      <c r="P761" t="b">
        <v>0</v>
      </c>
      <c r="Q761" t="b">
        <v>0</v>
      </c>
      <c r="R761" t="s">
        <v>50</v>
      </c>
      <c r="S761" t="str">
        <f>_xlfn.TEXTBEFORE(R761,"/",1)</f>
        <v>music</v>
      </c>
      <c r="T761" t="str">
        <f>_xlfn.TEXTAFTER(R761,"/",1)</f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 s="18">
        <v>16592</v>
      </c>
      <c r="F762">
        <f>ROUND((E762/I762), 2)</f>
        <v>79.010000000000005</v>
      </c>
      <c r="G762">
        <f>ROUND(((E762/D762)*100),0)</f>
        <v>34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6">
        <f>(L762/86400)+DATE(1970,1,1)</f>
        <v>43678.208333333328</v>
      </c>
      <c r="O762" s="6">
        <f>(M762/86400)+DATE(1970,1,1)</f>
        <v>43707.208333333328</v>
      </c>
      <c r="P762" t="b">
        <v>0</v>
      </c>
      <c r="Q762" t="b">
        <v>1</v>
      </c>
      <c r="R762" t="s">
        <v>89</v>
      </c>
      <c r="S762" t="str">
        <f>_xlfn.TEXTBEFORE(R762,"/",1)</f>
        <v>games</v>
      </c>
      <c r="T762" t="str">
        <f>_xlfn.TEXTAFTER(R762,"/",1)</f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 s="18">
        <v>14420</v>
      </c>
      <c r="F763">
        <f>ROUND((E763/I763), 2)</f>
        <v>86.87</v>
      </c>
      <c r="G763">
        <f>ROUND(((E763/D763)*100),0)</f>
        <v>655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6">
        <f>(L763/86400)+DATE(1970,1,1)</f>
        <v>42938.208333333328</v>
      </c>
      <c r="O763" s="6">
        <f>(M763/86400)+DATE(1970,1,1)</f>
        <v>42943.208333333328</v>
      </c>
      <c r="P763" t="b">
        <v>0</v>
      </c>
      <c r="Q763" t="b">
        <v>0</v>
      </c>
      <c r="R763" t="s">
        <v>23</v>
      </c>
      <c r="S763" t="str">
        <f>_xlfn.TEXTBEFORE(R763,"/",1)</f>
        <v>music</v>
      </c>
      <c r="T763" t="str">
        <f>_xlfn.TEXTAFTER(R763,"/",1)</f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 s="18">
        <v>6204</v>
      </c>
      <c r="F764">
        <f>ROUND((E764/I764), 2)</f>
        <v>62.04</v>
      </c>
      <c r="G764">
        <f>ROUND(((E764/D764)*100),0)</f>
        <v>177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6">
        <f>(L764/86400)+DATE(1970,1,1)</f>
        <v>41241.25</v>
      </c>
      <c r="O764" s="6">
        <f>(M764/86400)+DATE(1970,1,1)</f>
        <v>41252.25</v>
      </c>
      <c r="P764" t="b">
        <v>0</v>
      </c>
      <c r="Q764" t="b">
        <v>0</v>
      </c>
      <c r="R764" t="s">
        <v>159</v>
      </c>
      <c r="S764" t="str">
        <f>_xlfn.TEXTBEFORE(R764,"/",1)</f>
        <v>music</v>
      </c>
      <c r="T764" t="str">
        <f>_xlfn.TEXTAFTER(R764,"/",1)</f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 s="18">
        <v>6338</v>
      </c>
      <c r="F765">
        <f>ROUND((E765/I765), 2)</f>
        <v>26.97</v>
      </c>
      <c r="G765">
        <f>ROUND(((E765/D765)*100),0)</f>
        <v>113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6">
        <f>(L765/86400)+DATE(1970,1,1)</f>
        <v>41037.208333333336</v>
      </c>
      <c r="O765" s="6">
        <f>(M765/86400)+DATE(1970,1,1)</f>
        <v>41072.208333333336</v>
      </c>
      <c r="P765" t="b">
        <v>0</v>
      </c>
      <c r="Q765" t="b">
        <v>1</v>
      </c>
      <c r="R765" t="s">
        <v>33</v>
      </c>
      <c r="S765" t="str">
        <f>_xlfn.TEXTBEFORE(R765,"/",1)</f>
        <v>theater</v>
      </c>
      <c r="T765" t="str">
        <f>_xlfn.TEXTAFTER(R765,"/",1)</f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 s="18">
        <v>8010</v>
      </c>
      <c r="F766">
        <f>ROUND((E766/I766), 2)</f>
        <v>54.12</v>
      </c>
      <c r="G766">
        <f>ROUND(((E766/D766)*100),0)</f>
        <v>728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6">
        <f>(L766/86400)+DATE(1970,1,1)</f>
        <v>40676.208333333336</v>
      </c>
      <c r="O766" s="6">
        <f>(M766/86400)+DATE(1970,1,1)</f>
        <v>40684.208333333336</v>
      </c>
      <c r="P766" t="b">
        <v>0</v>
      </c>
      <c r="Q766" t="b">
        <v>0</v>
      </c>
      <c r="R766" t="s">
        <v>23</v>
      </c>
      <c r="S766" t="str">
        <f>_xlfn.TEXTBEFORE(R766,"/",1)</f>
        <v>music</v>
      </c>
      <c r="T766" t="str">
        <f>_xlfn.TEXTAFTER(R766,"/",1)</f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 s="18">
        <v>8125</v>
      </c>
      <c r="F767">
        <f>ROUND((E767/I767), 2)</f>
        <v>41.04</v>
      </c>
      <c r="G767">
        <f>ROUND(((E767/D767)*100),0)</f>
        <v>208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6">
        <f>(L767/86400)+DATE(1970,1,1)</f>
        <v>42840.208333333328</v>
      </c>
      <c r="O767" s="6">
        <f>(M767/86400)+DATE(1970,1,1)</f>
        <v>42865.208333333328</v>
      </c>
      <c r="P767" t="b">
        <v>1</v>
      </c>
      <c r="Q767" t="b">
        <v>1</v>
      </c>
      <c r="R767" t="s">
        <v>60</v>
      </c>
      <c r="S767" t="str">
        <f>_xlfn.TEXTBEFORE(R767,"/",1)</f>
        <v>music</v>
      </c>
      <c r="T767" t="str">
        <f>_xlfn.TEXTAFTER(R767,"/",1)</f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 s="18">
        <v>13653</v>
      </c>
      <c r="F768">
        <f>ROUND((E768/I768), 2)</f>
        <v>55.05</v>
      </c>
      <c r="G768">
        <f>ROUND(((E768/D768)*100),0)</f>
        <v>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6">
        <f>(L768/86400)+DATE(1970,1,1)</f>
        <v>43362.208333333328</v>
      </c>
      <c r="O768" s="6">
        <f>(M768/86400)+DATE(1970,1,1)</f>
        <v>43363.208333333328</v>
      </c>
      <c r="P768" t="b">
        <v>0</v>
      </c>
      <c r="Q768" t="b">
        <v>0</v>
      </c>
      <c r="R768" t="s">
        <v>474</v>
      </c>
      <c r="S768" t="str">
        <f>_xlfn.TEXTBEFORE(R768,"/",1)</f>
        <v>film &amp; video</v>
      </c>
      <c r="T768" t="str">
        <f>_xlfn.TEXTAFTER(R768,"/",1)</f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 s="18">
        <v>55372</v>
      </c>
      <c r="F769">
        <f>ROUND((E769/I769), 2)</f>
        <v>107.94</v>
      </c>
      <c r="G769">
        <f>ROUND(((E769/D769)*100),0)</f>
        <v>57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6">
        <f>(L769/86400)+DATE(1970,1,1)</f>
        <v>42283.208333333328</v>
      </c>
      <c r="O769" s="6">
        <f>(M769/86400)+DATE(1970,1,1)</f>
        <v>42328.25</v>
      </c>
      <c r="P769" t="b">
        <v>0</v>
      </c>
      <c r="Q769" t="b">
        <v>0</v>
      </c>
      <c r="R769" t="s">
        <v>206</v>
      </c>
      <c r="S769" t="str">
        <f>_xlfn.TEXTBEFORE(R769,"/",1)</f>
        <v>publishing</v>
      </c>
      <c r="T769" t="str">
        <f>_xlfn.TEXTAFTER(R769,"/",1)</f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 s="18">
        <v>11088</v>
      </c>
      <c r="F770">
        <f>ROUND((E770/I770), 2)</f>
        <v>73.92</v>
      </c>
      <c r="G770">
        <f>ROUND(((E770/D770)*100),0)</f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6">
        <f>(L770/86400)+DATE(1970,1,1)</f>
        <v>41619.25</v>
      </c>
      <c r="O770" s="6">
        <f>(M770/86400)+DATE(1970,1,1)</f>
        <v>41634.25</v>
      </c>
      <c r="P770" t="b">
        <v>0</v>
      </c>
      <c r="Q770" t="b">
        <v>0</v>
      </c>
      <c r="R770" t="s">
        <v>33</v>
      </c>
      <c r="S770" t="str">
        <f>_xlfn.TEXTBEFORE(R770,"/",1)</f>
        <v>theater</v>
      </c>
      <c r="T770" t="str">
        <f>_xlfn.TEXTAFTER(R770,"/",1)</f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 s="18">
        <v>109106</v>
      </c>
      <c r="F771">
        <f>ROUND((E771/I771), 2)</f>
        <v>32</v>
      </c>
      <c r="G771">
        <f>ROUND(((E771/D771)*100),0)</f>
        <v>87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6">
        <f>(L771/86400)+DATE(1970,1,1)</f>
        <v>41501.208333333336</v>
      </c>
      <c r="O771" s="6">
        <f>(M771/86400)+DATE(1970,1,1)</f>
        <v>41527.208333333336</v>
      </c>
      <c r="P771" t="b">
        <v>0</v>
      </c>
      <c r="Q771" t="b">
        <v>0</v>
      </c>
      <c r="R771" t="s">
        <v>89</v>
      </c>
      <c r="S771" t="str">
        <f>_xlfn.TEXTBEFORE(R771,"/",1)</f>
        <v>games</v>
      </c>
      <c r="T771" t="str">
        <f>_xlfn.TEXTAFTER(R771,"/",1)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 s="18">
        <v>11642</v>
      </c>
      <c r="F772">
        <f>ROUND((E772/I772), 2)</f>
        <v>53.9</v>
      </c>
      <c r="G772">
        <f>ROUND(((E772/D772)*100),0)</f>
        <v>271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6">
        <f>(L772/86400)+DATE(1970,1,1)</f>
        <v>41743.208333333336</v>
      </c>
      <c r="O772" s="6">
        <f>(M772/86400)+DATE(1970,1,1)</f>
        <v>41750.208333333336</v>
      </c>
      <c r="P772" t="b">
        <v>0</v>
      </c>
      <c r="Q772" t="b">
        <v>1</v>
      </c>
      <c r="R772" t="s">
        <v>33</v>
      </c>
      <c r="S772" t="str">
        <f>_xlfn.TEXTBEFORE(R772,"/",1)</f>
        <v>theater</v>
      </c>
      <c r="T772" t="str">
        <f>_xlfn.TEXTAFTER(R772,"/",1)</f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 s="18">
        <v>2769</v>
      </c>
      <c r="F773">
        <f>ROUND((E773/I773), 2)</f>
        <v>106.5</v>
      </c>
      <c r="G773">
        <f>ROUND(((E773/D773)*100),0)</f>
        <v>49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6">
        <f>(L773/86400)+DATE(1970,1,1)</f>
        <v>43491.25</v>
      </c>
      <c r="O773" s="6">
        <f>(M773/86400)+DATE(1970,1,1)</f>
        <v>43518.25</v>
      </c>
      <c r="P773" t="b">
        <v>0</v>
      </c>
      <c r="Q773" t="b">
        <v>0</v>
      </c>
      <c r="R773" t="s">
        <v>33</v>
      </c>
      <c r="S773" t="str">
        <f>_xlfn.TEXTBEFORE(R773,"/",1)</f>
        <v>theater</v>
      </c>
      <c r="T773" t="str">
        <f>_xlfn.TEXTAFTER(R773,"/",1)</f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 s="18">
        <v>169586</v>
      </c>
      <c r="F774">
        <f>ROUND((E774/I774), 2)</f>
        <v>33</v>
      </c>
      <c r="G774">
        <f>ROUND(((E774/D774)*100),0)</f>
        <v>113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6">
        <f>(L774/86400)+DATE(1970,1,1)</f>
        <v>43505.25</v>
      </c>
      <c r="O774" s="6">
        <f>(M774/86400)+DATE(1970,1,1)</f>
        <v>43509.25</v>
      </c>
      <c r="P774" t="b">
        <v>0</v>
      </c>
      <c r="Q774" t="b">
        <v>0</v>
      </c>
      <c r="R774" t="s">
        <v>60</v>
      </c>
      <c r="S774" t="str">
        <f>_xlfn.TEXTBEFORE(R774,"/",1)</f>
        <v>music</v>
      </c>
      <c r="T774" t="str">
        <f>_xlfn.TEXTAFTER(R774,"/",1)</f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 s="18">
        <v>101185</v>
      </c>
      <c r="F775">
        <f>ROUND((E775/I775), 2)</f>
        <v>43</v>
      </c>
      <c r="G775">
        <f>ROUND(((E775/D775)*100),0)</f>
        <v>191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6">
        <f>(L775/86400)+DATE(1970,1,1)</f>
        <v>42838.208333333328</v>
      </c>
      <c r="O775" s="6">
        <f>(M775/86400)+DATE(1970,1,1)</f>
        <v>42848.208333333328</v>
      </c>
      <c r="P775" t="b">
        <v>0</v>
      </c>
      <c r="Q775" t="b">
        <v>0</v>
      </c>
      <c r="R775" t="s">
        <v>33</v>
      </c>
      <c r="S775" t="str">
        <f>_xlfn.TEXTBEFORE(R775,"/",1)</f>
        <v>theater</v>
      </c>
      <c r="T775" t="str">
        <f>_xlfn.TEXTAFTER(R775,"/",1)</f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 s="18">
        <v>6775</v>
      </c>
      <c r="F776">
        <f>ROUND((E776/I776), 2)</f>
        <v>86.86</v>
      </c>
      <c r="G776">
        <f>ROUND(((E776/D776)*100),0)</f>
        <v>136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6">
        <f>(L776/86400)+DATE(1970,1,1)</f>
        <v>42513.208333333328</v>
      </c>
      <c r="O776" s="6">
        <f>(M776/86400)+DATE(1970,1,1)</f>
        <v>42554.208333333328</v>
      </c>
      <c r="P776" t="b">
        <v>0</v>
      </c>
      <c r="Q776" t="b">
        <v>0</v>
      </c>
      <c r="R776" t="s">
        <v>28</v>
      </c>
      <c r="S776" t="str">
        <f>_xlfn.TEXTBEFORE(R776,"/",1)</f>
        <v>technology</v>
      </c>
      <c r="T776" t="str">
        <f>_xlfn.TEXTAFTER(R776,"/",1)</f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 s="18">
        <v>968</v>
      </c>
      <c r="F777">
        <f>ROUND((E777/I777), 2)</f>
        <v>96.8</v>
      </c>
      <c r="G777">
        <f>ROUND(((E777/D777)*100),0)</f>
        <v>10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6">
        <f>(L777/86400)+DATE(1970,1,1)</f>
        <v>41949.25</v>
      </c>
      <c r="O777" s="6">
        <f>(M777/86400)+DATE(1970,1,1)</f>
        <v>41959.25</v>
      </c>
      <c r="P777" t="b">
        <v>0</v>
      </c>
      <c r="Q777" t="b">
        <v>0</v>
      </c>
      <c r="R777" t="s">
        <v>23</v>
      </c>
      <c r="S777" t="str">
        <f>_xlfn.TEXTBEFORE(R777,"/",1)</f>
        <v>music</v>
      </c>
      <c r="T777" t="str">
        <f>_xlfn.TEXTAFTER(R777,"/",1)</f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 s="18">
        <v>72623</v>
      </c>
      <c r="F778">
        <f>ROUND((E778/I778), 2)</f>
        <v>33</v>
      </c>
      <c r="G778">
        <f>ROUND(((E778/D778)*100),0)</f>
        <v>66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6">
        <f>(L778/86400)+DATE(1970,1,1)</f>
        <v>43650.208333333328</v>
      </c>
      <c r="O778" s="6">
        <f>(M778/86400)+DATE(1970,1,1)</f>
        <v>43668.208333333328</v>
      </c>
      <c r="P778" t="b">
        <v>0</v>
      </c>
      <c r="Q778" t="b">
        <v>0</v>
      </c>
      <c r="R778" t="s">
        <v>33</v>
      </c>
      <c r="S778" t="str">
        <f>_xlfn.TEXTBEFORE(R778,"/",1)</f>
        <v>theater</v>
      </c>
      <c r="T778" t="str">
        <f>_xlfn.TEXTAFTER(R778,"/",1)</f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 s="18">
        <v>45987</v>
      </c>
      <c r="F779">
        <f>ROUND((E779/I779), 2)</f>
        <v>68.03</v>
      </c>
      <c r="G779">
        <f>ROUND(((E779/D779)*100),0)</f>
        <v>49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6">
        <f>(L779/86400)+DATE(1970,1,1)</f>
        <v>40809.208333333336</v>
      </c>
      <c r="O779" s="6">
        <f>(M779/86400)+DATE(1970,1,1)</f>
        <v>40838.208333333336</v>
      </c>
      <c r="P779" t="b">
        <v>0</v>
      </c>
      <c r="Q779" t="b">
        <v>0</v>
      </c>
      <c r="R779" t="s">
        <v>33</v>
      </c>
      <c r="S779" t="str">
        <f>_xlfn.TEXTBEFORE(R779,"/",1)</f>
        <v>theater</v>
      </c>
      <c r="T779" t="str">
        <f>_xlfn.TEXTAFTER(R779,"/",1)</f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 s="18">
        <v>10243</v>
      </c>
      <c r="F780">
        <f>ROUND((E780/I780), 2)</f>
        <v>58.87</v>
      </c>
      <c r="G780">
        <f>ROUND(((E780/D780)*100),0)</f>
        <v>788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6">
        <f>(L780/86400)+DATE(1970,1,1)</f>
        <v>40768.208333333336</v>
      </c>
      <c r="O780" s="6">
        <f>(M780/86400)+DATE(1970,1,1)</f>
        <v>40773.208333333336</v>
      </c>
      <c r="P780" t="b">
        <v>0</v>
      </c>
      <c r="Q780" t="b">
        <v>0</v>
      </c>
      <c r="R780" t="s">
        <v>71</v>
      </c>
      <c r="S780" t="str">
        <f>_xlfn.TEXTBEFORE(R780,"/",1)</f>
        <v>film &amp; video</v>
      </c>
      <c r="T780" t="str">
        <f>_xlfn.TEXTAFTER(R780,"/",1)</f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 s="18">
        <v>87293</v>
      </c>
      <c r="F781">
        <f>ROUND((E781/I781), 2)</f>
        <v>105.05</v>
      </c>
      <c r="G781">
        <f>ROUND(((E781/D781)*100),0)</f>
        <v>80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6">
        <f>(L781/86400)+DATE(1970,1,1)</f>
        <v>42230.208333333328</v>
      </c>
      <c r="O781" s="6">
        <f>(M781/86400)+DATE(1970,1,1)</f>
        <v>42239.208333333328</v>
      </c>
      <c r="P781" t="b">
        <v>0</v>
      </c>
      <c r="Q781" t="b">
        <v>1</v>
      </c>
      <c r="R781" t="s">
        <v>33</v>
      </c>
      <c r="S781" t="str">
        <f>_xlfn.TEXTBEFORE(R781,"/",1)</f>
        <v>theater</v>
      </c>
      <c r="T781" t="str">
        <f>_xlfn.TEXTAFTER(R781,"/",1)</f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 s="18">
        <v>5421</v>
      </c>
      <c r="F782">
        <f>ROUND((E782/I782), 2)</f>
        <v>33.049999999999997</v>
      </c>
      <c r="G782">
        <f>ROUND(((E782/D782)*100),0)</f>
        <v>106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6">
        <f>(L782/86400)+DATE(1970,1,1)</f>
        <v>42573.208333333328</v>
      </c>
      <c r="O782" s="6">
        <f>(M782/86400)+DATE(1970,1,1)</f>
        <v>42592.208333333328</v>
      </c>
      <c r="P782" t="b">
        <v>0</v>
      </c>
      <c r="Q782" t="b">
        <v>1</v>
      </c>
      <c r="R782" t="s">
        <v>53</v>
      </c>
      <c r="S782" t="str">
        <f>_xlfn.TEXTBEFORE(R782,"/",1)</f>
        <v>film &amp; video</v>
      </c>
      <c r="T782" t="str">
        <f>_xlfn.TEXTAFTER(R782,"/",1)</f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 s="18">
        <v>4414</v>
      </c>
      <c r="F783">
        <f>ROUND((E783/I783), 2)</f>
        <v>78.819999999999993</v>
      </c>
      <c r="G783">
        <f>ROUND(((E783/D783)*100),0)</f>
        <v>51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6">
        <f>(L783/86400)+DATE(1970,1,1)</f>
        <v>40482.208333333336</v>
      </c>
      <c r="O783" s="6">
        <f>(M783/86400)+DATE(1970,1,1)</f>
        <v>40533.25</v>
      </c>
      <c r="P783" t="b">
        <v>0</v>
      </c>
      <c r="Q783" t="b">
        <v>0</v>
      </c>
      <c r="R783" t="s">
        <v>33</v>
      </c>
      <c r="S783" t="str">
        <f>_xlfn.TEXTBEFORE(R783,"/",1)</f>
        <v>theater</v>
      </c>
      <c r="T783" t="str">
        <f>_xlfn.TEXTAFTER(R783,"/",1)</f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 s="18">
        <v>10981</v>
      </c>
      <c r="F784">
        <f>ROUND((E784/I784), 2)</f>
        <v>68.2</v>
      </c>
      <c r="G784">
        <f>ROUND(((E784/D784)*100),0)</f>
        <v>215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6">
        <f>(L784/86400)+DATE(1970,1,1)</f>
        <v>40603.25</v>
      </c>
      <c r="O784" s="6">
        <f>(M784/86400)+DATE(1970,1,1)</f>
        <v>40631.208333333336</v>
      </c>
      <c r="P784" t="b">
        <v>0</v>
      </c>
      <c r="Q784" t="b">
        <v>1</v>
      </c>
      <c r="R784" t="s">
        <v>71</v>
      </c>
      <c r="S784" t="str">
        <f>_xlfn.TEXTBEFORE(R784,"/",1)</f>
        <v>film &amp; video</v>
      </c>
      <c r="T784" t="str">
        <f>_xlfn.TEXTAFTER(R784,"/",1)</f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 s="18">
        <v>10451</v>
      </c>
      <c r="F785">
        <f>ROUND((E785/I785), 2)</f>
        <v>75.73</v>
      </c>
      <c r="G785">
        <f>ROUND(((E785/D785)*100),0)</f>
        <v>141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6">
        <f>(L785/86400)+DATE(1970,1,1)</f>
        <v>41625.25</v>
      </c>
      <c r="O785" s="6">
        <f>(M785/86400)+DATE(1970,1,1)</f>
        <v>41632.25</v>
      </c>
      <c r="P785" t="b">
        <v>0</v>
      </c>
      <c r="Q785" t="b">
        <v>0</v>
      </c>
      <c r="R785" t="s">
        <v>23</v>
      </c>
      <c r="S785" t="str">
        <f>_xlfn.TEXTBEFORE(R785,"/",1)</f>
        <v>music</v>
      </c>
      <c r="T785" t="str">
        <f>_xlfn.TEXTAFTER(R785,"/",1)</f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 s="18">
        <v>102535</v>
      </c>
      <c r="F786">
        <f>ROUND((E786/I786), 2)</f>
        <v>31</v>
      </c>
      <c r="G786">
        <f>ROUND(((E786/D786)*100),0)</f>
        <v>115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6">
        <f>(L786/86400)+DATE(1970,1,1)</f>
        <v>42435.25</v>
      </c>
      <c r="O786" s="6">
        <f>(M786/86400)+DATE(1970,1,1)</f>
        <v>42446.208333333328</v>
      </c>
      <c r="P786" t="b">
        <v>0</v>
      </c>
      <c r="Q786" t="b">
        <v>0</v>
      </c>
      <c r="R786" t="s">
        <v>28</v>
      </c>
      <c r="S786" t="str">
        <f>_xlfn.TEXTBEFORE(R786,"/",1)</f>
        <v>technology</v>
      </c>
      <c r="T786" t="str">
        <f>_xlfn.TEXTAFTER(R786,"/",1)</f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 s="18">
        <v>12939</v>
      </c>
      <c r="F787">
        <f>ROUND((E787/I787), 2)</f>
        <v>101.88</v>
      </c>
      <c r="G787">
        <f>ROUND(((E787/D787)*100),0)</f>
        <v>193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6">
        <f>(L787/86400)+DATE(1970,1,1)</f>
        <v>43582.208333333328</v>
      </c>
      <c r="O787" s="6">
        <f>(M787/86400)+DATE(1970,1,1)</f>
        <v>43616.208333333328</v>
      </c>
      <c r="P787" t="b">
        <v>0</v>
      </c>
      <c r="Q787" t="b">
        <v>1</v>
      </c>
      <c r="R787" t="s">
        <v>71</v>
      </c>
      <c r="S787" t="str">
        <f>_xlfn.TEXTBEFORE(R787,"/",1)</f>
        <v>film &amp; video</v>
      </c>
      <c r="T787" t="str">
        <f>_xlfn.TEXTAFTER(R787,"/",1)</f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 s="18">
        <v>10946</v>
      </c>
      <c r="F788">
        <f>ROUND((E788/I788), 2)</f>
        <v>52.88</v>
      </c>
      <c r="G788">
        <f>ROUND(((E788/D788)*100),0)</f>
        <v>730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6">
        <f>(L788/86400)+DATE(1970,1,1)</f>
        <v>43186.208333333328</v>
      </c>
      <c r="O788" s="6">
        <f>(M788/86400)+DATE(1970,1,1)</f>
        <v>43193.208333333328</v>
      </c>
      <c r="P788" t="b">
        <v>0</v>
      </c>
      <c r="Q788" t="b">
        <v>1</v>
      </c>
      <c r="R788" t="s">
        <v>159</v>
      </c>
      <c r="S788" t="str">
        <f>_xlfn.TEXTBEFORE(R788,"/",1)</f>
        <v>music</v>
      </c>
      <c r="T788" t="str">
        <f>_xlfn.TEXTAFTER(R788,"/",1)</f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 s="18">
        <v>60994</v>
      </c>
      <c r="F789">
        <f>ROUND((E789/I789), 2)</f>
        <v>71.010000000000005</v>
      </c>
      <c r="G789">
        <f>ROUND(((E789/D789)*100),0)</f>
        <v>100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6">
        <f>(L789/86400)+DATE(1970,1,1)</f>
        <v>40684.208333333336</v>
      </c>
      <c r="O789" s="6">
        <f>(M789/86400)+DATE(1970,1,1)</f>
        <v>40693.208333333336</v>
      </c>
      <c r="P789" t="b">
        <v>0</v>
      </c>
      <c r="Q789" t="b">
        <v>0</v>
      </c>
      <c r="R789" t="s">
        <v>23</v>
      </c>
      <c r="S789" t="str">
        <f>_xlfn.TEXTBEFORE(R789,"/",1)</f>
        <v>music</v>
      </c>
      <c r="T789" t="str">
        <f>_xlfn.TEXTAFTER(R789,"/",1)</f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 s="18">
        <v>3174</v>
      </c>
      <c r="F790">
        <f>ROUND((E790/I790), 2)</f>
        <v>102.39</v>
      </c>
      <c r="G790">
        <f>ROUND(((E790/D790)*100),0)</f>
        <v>88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6">
        <f>(L790/86400)+DATE(1970,1,1)</f>
        <v>41202.208333333336</v>
      </c>
      <c r="O790" s="6">
        <f>(M790/86400)+DATE(1970,1,1)</f>
        <v>41223.25</v>
      </c>
      <c r="P790" t="b">
        <v>0</v>
      </c>
      <c r="Q790" t="b">
        <v>0</v>
      </c>
      <c r="R790" t="s">
        <v>71</v>
      </c>
      <c r="S790" t="str">
        <f>_xlfn.TEXTBEFORE(R790,"/",1)</f>
        <v>film &amp; video</v>
      </c>
      <c r="T790" t="str">
        <f>_xlfn.TEXTAFTER(R790,"/",1)</f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 s="18">
        <v>3351</v>
      </c>
      <c r="F791">
        <f>ROUND((E791/I791), 2)</f>
        <v>74.47</v>
      </c>
      <c r="G791">
        <f>ROUND(((E791/D791)*100),0)</f>
        <v>37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6">
        <f>(L791/86400)+DATE(1970,1,1)</f>
        <v>41786.208333333336</v>
      </c>
      <c r="O791" s="6">
        <f>(M791/86400)+DATE(1970,1,1)</f>
        <v>41823.208333333336</v>
      </c>
      <c r="P791" t="b">
        <v>0</v>
      </c>
      <c r="Q791" t="b">
        <v>0</v>
      </c>
      <c r="R791" t="s">
        <v>33</v>
      </c>
      <c r="S791" t="str">
        <f>_xlfn.TEXTBEFORE(R791,"/",1)</f>
        <v>theater</v>
      </c>
      <c r="T791" t="str">
        <f>_xlfn.TEXTAFTER(R791,"/",1)</f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 s="18">
        <v>56774</v>
      </c>
      <c r="F792">
        <f>ROUND((E792/I792), 2)</f>
        <v>51.01</v>
      </c>
      <c r="G792">
        <f>ROUND(((E792/D792)*100),0)</f>
        <v>31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6">
        <f>(L792/86400)+DATE(1970,1,1)</f>
        <v>40223.25</v>
      </c>
      <c r="O792" s="6">
        <f>(M792/86400)+DATE(1970,1,1)</f>
        <v>40229.25</v>
      </c>
      <c r="P792" t="b">
        <v>0</v>
      </c>
      <c r="Q792" t="b">
        <v>0</v>
      </c>
      <c r="R792" t="s">
        <v>33</v>
      </c>
      <c r="S792" t="str">
        <f>_xlfn.TEXTBEFORE(R792,"/",1)</f>
        <v>theater</v>
      </c>
      <c r="T792" t="str">
        <f>_xlfn.TEXTAFTER(R792,"/",1)</f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 s="18">
        <v>540</v>
      </c>
      <c r="F793">
        <f>ROUND((E793/I793), 2)</f>
        <v>90</v>
      </c>
      <c r="G793">
        <f>ROUND(((E793/D793)*100),0)</f>
        <v>26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6">
        <f>(L793/86400)+DATE(1970,1,1)</f>
        <v>42715.25</v>
      </c>
      <c r="O793" s="6">
        <f>(M793/86400)+DATE(1970,1,1)</f>
        <v>42731.25</v>
      </c>
      <c r="P793" t="b">
        <v>0</v>
      </c>
      <c r="Q793" t="b">
        <v>0</v>
      </c>
      <c r="R793" t="s">
        <v>17</v>
      </c>
      <c r="S793" t="str">
        <f>_xlfn.TEXTBEFORE(R793,"/",1)</f>
        <v>food</v>
      </c>
      <c r="T793" t="str">
        <f>_xlfn.TEXTAFTER(R793,"/",1)</f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 s="18">
        <v>680</v>
      </c>
      <c r="F794">
        <f>ROUND((E794/I794), 2)</f>
        <v>97.14</v>
      </c>
      <c r="G794">
        <f>ROUND(((E794/D794)*100),0)</f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6">
        <f>(L794/86400)+DATE(1970,1,1)</f>
        <v>41451.208333333336</v>
      </c>
      <c r="O794" s="6">
        <f>(M794/86400)+DATE(1970,1,1)</f>
        <v>41479.208333333336</v>
      </c>
      <c r="P794" t="b">
        <v>0</v>
      </c>
      <c r="Q794" t="b">
        <v>1</v>
      </c>
      <c r="R794" t="s">
        <v>33</v>
      </c>
      <c r="S794" t="str">
        <f>_xlfn.TEXTBEFORE(R794,"/",1)</f>
        <v>theater</v>
      </c>
      <c r="T794" t="str">
        <f>_xlfn.TEXTAFTER(R794,"/",1)</f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 s="18">
        <v>13045</v>
      </c>
      <c r="F795">
        <f>ROUND((E795/I795), 2)</f>
        <v>72.069999999999993</v>
      </c>
      <c r="G795">
        <f>ROUND(((E795/D795)*100),0)</f>
        <v>1186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6">
        <f>(L795/86400)+DATE(1970,1,1)</f>
        <v>41450.208333333336</v>
      </c>
      <c r="O795" s="6">
        <f>(M795/86400)+DATE(1970,1,1)</f>
        <v>41454.208333333336</v>
      </c>
      <c r="P795" t="b">
        <v>0</v>
      </c>
      <c r="Q795" t="b">
        <v>0</v>
      </c>
      <c r="R795" t="s">
        <v>68</v>
      </c>
      <c r="S795" t="str">
        <f>_xlfn.TEXTBEFORE(R795,"/",1)</f>
        <v>publishing</v>
      </c>
      <c r="T795" t="str">
        <f>_xlfn.TEXTAFTER(R795,"/",1)</f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 s="18">
        <v>8276</v>
      </c>
      <c r="F796">
        <f>ROUND((E796/I796), 2)</f>
        <v>75.239999999999995</v>
      </c>
      <c r="G796">
        <f>ROUND(((E796/D796)*100),0)</f>
        <v>125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6">
        <f>(L796/86400)+DATE(1970,1,1)</f>
        <v>43091.25</v>
      </c>
      <c r="O796" s="6">
        <f>(M796/86400)+DATE(1970,1,1)</f>
        <v>43103.25</v>
      </c>
      <c r="P796" t="b">
        <v>0</v>
      </c>
      <c r="Q796" t="b">
        <v>0</v>
      </c>
      <c r="R796" t="s">
        <v>23</v>
      </c>
      <c r="S796" t="str">
        <f>_xlfn.TEXTBEFORE(R796,"/",1)</f>
        <v>music</v>
      </c>
      <c r="T796" t="str">
        <f>_xlfn.TEXTAFTER(R796,"/",1)</f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 s="18">
        <v>1022</v>
      </c>
      <c r="F797">
        <f>ROUND((E797/I797), 2)</f>
        <v>32.97</v>
      </c>
      <c r="G797">
        <f>ROUND(((E797/D797)*100),0)</f>
        <v>14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6">
        <f>(L797/86400)+DATE(1970,1,1)</f>
        <v>42675.208333333328</v>
      </c>
      <c r="O797" s="6">
        <f>(M797/86400)+DATE(1970,1,1)</f>
        <v>42678.208333333328</v>
      </c>
      <c r="P797" t="b">
        <v>0</v>
      </c>
      <c r="Q797" t="b">
        <v>0</v>
      </c>
      <c r="R797" t="s">
        <v>53</v>
      </c>
      <c r="S797" t="str">
        <f>_xlfn.TEXTBEFORE(R797,"/",1)</f>
        <v>film &amp; video</v>
      </c>
      <c r="T797" t="str">
        <f>_xlfn.TEXTAFTER(R797,"/",1)</f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 s="18">
        <v>4275</v>
      </c>
      <c r="F798">
        <f>ROUND((E798/I798), 2)</f>
        <v>54.81</v>
      </c>
      <c r="G798">
        <f>ROUND(((E798/D798)*100),0)</f>
        <v>55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6">
        <f>(L798/86400)+DATE(1970,1,1)</f>
        <v>41859.208333333336</v>
      </c>
      <c r="O798" s="6">
        <f>(M798/86400)+DATE(1970,1,1)</f>
        <v>41866.208333333336</v>
      </c>
      <c r="P798" t="b">
        <v>0</v>
      </c>
      <c r="Q798" t="b">
        <v>1</v>
      </c>
      <c r="R798" t="s">
        <v>292</v>
      </c>
      <c r="S798" t="str">
        <f>_xlfn.TEXTBEFORE(R798,"/",1)</f>
        <v>games</v>
      </c>
      <c r="T798" t="str">
        <f>_xlfn.TEXTAFTER(R798,"/",1)</f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 s="18">
        <v>8332</v>
      </c>
      <c r="F799">
        <f>ROUND((E799/I799), 2)</f>
        <v>45.04</v>
      </c>
      <c r="G799">
        <f>ROUND(((E799/D799)*100),0)</f>
        <v>110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6">
        <f>(L799/86400)+DATE(1970,1,1)</f>
        <v>43464.25</v>
      </c>
      <c r="O799" s="6">
        <f>(M799/86400)+DATE(1970,1,1)</f>
        <v>43487.25</v>
      </c>
      <c r="P799" t="b">
        <v>0</v>
      </c>
      <c r="Q799" t="b">
        <v>0</v>
      </c>
      <c r="R799" t="s">
        <v>28</v>
      </c>
      <c r="S799" t="str">
        <f>_xlfn.TEXTBEFORE(R799,"/",1)</f>
        <v>technology</v>
      </c>
      <c r="T799" t="str">
        <f>_xlfn.TEXTAFTER(R799,"/",1)</f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 s="18">
        <v>6408</v>
      </c>
      <c r="F800">
        <f>ROUND((E800/I800), 2)</f>
        <v>52.96</v>
      </c>
      <c r="G800">
        <f>ROUND(((E800/D800)*100),0)</f>
        <v>188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6">
        <f>(L800/86400)+DATE(1970,1,1)</f>
        <v>41060.208333333336</v>
      </c>
      <c r="O800" s="6">
        <f>(M800/86400)+DATE(1970,1,1)</f>
        <v>41088.208333333336</v>
      </c>
      <c r="P800" t="b">
        <v>0</v>
      </c>
      <c r="Q800" t="b">
        <v>1</v>
      </c>
      <c r="R800" t="s">
        <v>33</v>
      </c>
      <c r="S800" t="str">
        <f>_xlfn.TEXTBEFORE(R800,"/",1)</f>
        <v>theater</v>
      </c>
      <c r="T800" t="str">
        <f>_xlfn.TEXTAFTER(R800,"/",1)</f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 s="18">
        <v>73522</v>
      </c>
      <c r="F801">
        <f>ROUND((E801/I801), 2)</f>
        <v>60.02</v>
      </c>
      <c r="G801">
        <f>ROUND(((E801/D801)*100),0)</f>
        <v>87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6">
        <f>(L801/86400)+DATE(1970,1,1)</f>
        <v>42399.25</v>
      </c>
      <c r="O801" s="6">
        <f>(M801/86400)+DATE(1970,1,1)</f>
        <v>42403.25</v>
      </c>
      <c r="P801" t="b">
        <v>0</v>
      </c>
      <c r="Q801" t="b">
        <v>0</v>
      </c>
      <c r="R801" t="s">
        <v>33</v>
      </c>
      <c r="S801" t="str">
        <f>_xlfn.TEXTBEFORE(R801,"/",1)</f>
        <v>theater</v>
      </c>
      <c r="T801" t="str">
        <f>_xlfn.TEXTAFTER(R801,"/",1)</f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 s="18">
        <v>1</v>
      </c>
      <c r="F802">
        <f>ROUND((E802/I802), 2)</f>
        <v>1</v>
      </c>
      <c r="G802">
        <f>ROUND(((E802/D802)*100),0)</f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>(L802/86400)+DATE(1970,1,1)</f>
        <v>42167.208333333328</v>
      </c>
      <c r="O802" s="6">
        <f>(M802/86400)+DATE(1970,1,1)</f>
        <v>42171.208333333328</v>
      </c>
      <c r="P802" t="b">
        <v>0</v>
      </c>
      <c r="Q802" t="b">
        <v>0</v>
      </c>
      <c r="R802" t="s">
        <v>23</v>
      </c>
      <c r="S802" t="str">
        <f>_xlfn.TEXTBEFORE(R802,"/",1)</f>
        <v>music</v>
      </c>
      <c r="T802" t="str">
        <f>_xlfn.TEXTAFTER(R802,"/",1)</f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 s="18">
        <v>4667</v>
      </c>
      <c r="F803">
        <f>ROUND((E803/I803), 2)</f>
        <v>44.03</v>
      </c>
      <c r="G803">
        <f>ROUND(((E803/D803)*100),0)</f>
        <v>203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6">
        <f>(L803/86400)+DATE(1970,1,1)</f>
        <v>43830.25</v>
      </c>
      <c r="O803" s="6">
        <f>(M803/86400)+DATE(1970,1,1)</f>
        <v>43852.25</v>
      </c>
      <c r="P803" t="b">
        <v>0</v>
      </c>
      <c r="Q803" t="b">
        <v>1</v>
      </c>
      <c r="R803" t="s">
        <v>122</v>
      </c>
      <c r="S803" t="str">
        <f>_xlfn.TEXTBEFORE(R803,"/",1)</f>
        <v>photography</v>
      </c>
      <c r="T803" t="str">
        <f>_xlfn.TEXTAFTER(R803,"/",1)</f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 s="18">
        <v>12216</v>
      </c>
      <c r="F804">
        <f>ROUND((E804/I804), 2)</f>
        <v>86.03</v>
      </c>
      <c r="G804">
        <f>ROUND(((E804/D804)*100),0)</f>
        <v>197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6">
        <f>(L804/86400)+DATE(1970,1,1)</f>
        <v>43650.208333333328</v>
      </c>
      <c r="O804" s="6">
        <f>(M804/86400)+DATE(1970,1,1)</f>
        <v>43652.208333333328</v>
      </c>
      <c r="P804" t="b">
        <v>0</v>
      </c>
      <c r="Q804" t="b">
        <v>0</v>
      </c>
      <c r="R804" t="s">
        <v>122</v>
      </c>
      <c r="S804" t="str">
        <f>_xlfn.TEXTBEFORE(R804,"/",1)</f>
        <v>photography</v>
      </c>
      <c r="T804" t="str">
        <f>_xlfn.TEXTAFTER(R804,"/",1)</f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 s="18">
        <v>6527</v>
      </c>
      <c r="F805">
        <f>ROUND((E805/I805), 2)</f>
        <v>28.01</v>
      </c>
      <c r="G805">
        <f>ROUND(((E805/D805)*100),0)</f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6">
        <f>(L805/86400)+DATE(1970,1,1)</f>
        <v>43492.25</v>
      </c>
      <c r="O805" s="6">
        <f>(M805/86400)+DATE(1970,1,1)</f>
        <v>43526.25</v>
      </c>
      <c r="P805" t="b">
        <v>0</v>
      </c>
      <c r="Q805" t="b">
        <v>0</v>
      </c>
      <c r="R805" t="s">
        <v>33</v>
      </c>
      <c r="S805" t="str">
        <f>_xlfn.TEXTBEFORE(R805,"/",1)</f>
        <v>theater</v>
      </c>
      <c r="T805" t="str">
        <f>_xlfn.TEXTAFTER(R805,"/",1)</f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 s="18">
        <v>6987</v>
      </c>
      <c r="F806">
        <f>ROUND((E806/I806), 2)</f>
        <v>32.049999999999997</v>
      </c>
      <c r="G806">
        <f>ROUND(((E806/D806)*100),0)</f>
        <v>269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6">
        <f>(L806/86400)+DATE(1970,1,1)</f>
        <v>43102.25</v>
      </c>
      <c r="O806" s="6">
        <f>(M806/86400)+DATE(1970,1,1)</f>
        <v>43122.25</v>
      </c>
      <c r="P806" t="b">
        <v>0</v>
      </c>
      <c r="Q806" t="b">
        <v>0</v>
      </c>
      <c r="R806" t="s">
        <v>23</v>
      </c>
      <c r="S806" t="str">
        <f>_xlfn.TEXTBEFORE(R806,"/",1)</f>
        <v>music</v>
      </c>
      <c r="T806" t="str">
        <f>_xlfn.TEXTAFTER(R806,"/",1)</f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 s="18">
        <v>4932</v>
      </c>
      <c r="F807">
        <f>ROUND((E807/I807), 2)</f>
        <v>73.61</v>
      </c>
      <c r="G807">
        <f>ROUND(((E807/D807)*100),0)</f>
        <v>51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6">
        <f>(L807/86400)+DATE(1970,1,1)</f>
        <v>41958.25</v>
      </c>
      <c r="O807" s="6">
        <f>(M807/86400)+DATE(1970,1,1)</f>
        <v>42009.25</v>
      </c>
      <c r="P807" t="b">
        <v>0</v>
      </c>
      <c r="Q807" t="b">
        <v>0</v>
      </c>
      <c r="R807" t="s">
        <v>42</v>
      </c>
      <c r="S807" t="str">
        <f>_xlfn.TEXTBEFORE(R807,"/",1)</f>
        <v>film &amp; video</v>
      </c>
      <c r="T807" t="str">
        <f>_xlfn.TEXTAFTER(R807,"/",1)</f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 s="18">
        <v>8262</v>
      </c>
      <c r="F808">
        <f>ROUND((E808/I808), 2)</f>
        <v>108.71</v>
      </c>
      <c r="G808">
        <f>ROUND(((E808/D808)*100),0)</f>
        <v>1180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6">
        <f>(L808/86400)+DATE(1970,1,1)</f>
        <v>40973.25</v>
      </c>
      <c r="O808" s="6">
        <f>(M808/86400)+DATE(1970,1,1)</f>
        <v>40997.208333333336</v>
      </c>
      <c r="P808" t="b">
        <v>0</v>
      </c>
      <c r="Q808" t="b">
        <v>1</v>
      </c>
      <c r="R808" t="s">
        <v>53</v>
      </c>
      <c r="S808" t="str">
        <f>_xlfn.TEXTBEFORE(R808,"/",1)</f>
        <v>film &amp; video</v>
      </c>
      <c r="T808" t="str">
        <f>_xlfn.TEXTAFTER(R808,"/",1)</f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 s="18">
        <v>1848</v>
      </c>
      <c r="F809">
        <f>ROUND((E809/I809), 2)</f>
        <v>42.98</v>
      </c>
      <c r="G809">
        <f>ROUND(((E809/D809)*100),0)</f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6">
        <f>(L809/86400)+DATE(1970,1,1)</f>
        <v>43753.208333333328</v>
      </c>
      <c r="O809" s="6">
        <f>(M809/86400)+DATE(1970,1,1)</f>
        <v>43797.25</v>
      </c>
      <c r="P809" t="b">
        <v>0</v>
      </c>
      <c r="Q809" t="b">
        <v>1</v>
      </c>
      <c r="R809" t="s">
        <v>33</v>
      </c>
      <c r="S809" t="str">
        <f>_xlfn.TEXTBEFORE(R809,"/",1)</f>
        <v>theater</v>
      </c>
      <c r="T809" t="str">
        <f>_xlfn.TEXTAFTER(R809,"/",1)</f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 s="18">
        <v>1583</v>
      </c>
      <c r="F810">
        <f>ROUND((E810/I810), 2)</f>
        <v>83.32</v>
      </c>
      <c r="G810">
        <f>ROUND(((E810/D810)*100),0)</f>
        <v>30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6">
        <f>(L810/86400)+DATE(1970,1,1)</f>
        <v>42507.208333333328</v>
      </c>
      <c r="O810" s="6">
        <f>(M810/86400)+DATE(1970,1,1)</f>
        <v>42524.208333333328</v>
      </c>
      <c r="P810" t="b">
        <v>0</v>
      </c>
      <c r="Q810" t="b">
        <v>0</v>
      </c>
      <c r="R810" t="s">
        <v>17</v>
      </c>
      <c r="S810" t="str">
        <f>_xlfn.TEXTBEFORE(R810,"/",1)</f>
        <v>food</v>
      </c>
      <c r="T810" t="str">
        <f>_xlfn.TEXTAFTER(R810,"/",1)</f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 s="18">
        <v>88536</v>
      </c>
      <c r="F811">
        <f>ROUND((E811/I811), 2)</f>
        <v>42</v>
      </c>
      <c r="G811">
        <f>ROUND(((E811/D811)*100),0)</f>
        <v>63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6">
        <f>(L811/86400)+DATE(1970,1,1)</f>
        <v>41135.208333333336</v>
      </c>
      <c r="O811" s="6">
        <f>(M811/86400)+DATE(1970,1,1)</f>
        <v>41136.208333333336</v>
      </c>
      <c r="P811" t="b">
        <v>0</v>
      </c>
      <c r="Q811" t="b">
        <v>0</v>
      </c>
      <c r="R811" t="s">
        <v>42</v>
      </c>
      <c r="S811" t="str">
        <f>_xlfn.TEXTBEFORE(R811,"/",1)</f>
        <v>film &amp; video</v>
      </c>
      <c r="T811" t="str">
        <f>_xlfn.TEXTAFTER(R811,"/",1)</f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 s="18">
        <v>12360</v>
      </c>
      <c r="F812">
        <f>ROUND((E812/I812), 2)</f>
        <v>55.93</v>
      </c>
      <c r="G812">
        <f>ROUND(((E812/D812)*100),0)</f>
        <v>193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6">
        <f>(L812/86400)+DATE(1970,1,1)</f>
        <v>43067.25</v>
      </c>
      <c r="O812" s="6">
        <f>(M812/86400)+DATE(1970,1,1)</f>
        <v>43077.25</v>
      </c>
      <c r="P812" t="b">
        <v>0</v>
      </c>
      <c r="Q812" t="b">
        <v>1</v>
      </c>
      <c r="R812" t="s">
        <v>33</v>
      </c>
      <c r="S812" t="str">
        <f>_xlfn.TEXTBEFORE(R812,"/",1)</f>
        <v>theater</v>
      </c>
      <c r="T812" t="str">
        <f>_xlfn.TEXTAFTER(R812,"/",1)</f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 s="18">
        <v>71320</v>
      </c>
      <c r="F813">
        <f>ROUND((E813/I813), 2)</f>
        <v>105.04</v>
      </c>
      <c r="G813">
        <f>ROUND(((E813/D813)*100),0)</f>
        <v>77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6">
        <f>(L813/86400)+DATE(1970,1,1)</f>
        <v>42378.25</v>
      </c>
      <c r="O813" s="6">
        <f>(M813/86400)+DATE(1970,1,1)</f>
        <v>42380.25</v>
      </c>
      <c r="P813" t="b">
        <v>0</v>
      </c>
      <c r="Q813" t="b">
        <v>1</v>
      </c>
      <c r="R813" t="s">
        <v>89</v>
      </c>
      <c r="S813" t="str">
        <f>_xlfn.TEXTBEFORE(R813,"/",1)</f>
        <v>games</v>
      </c>
      <c r="T813" t="str">
        <f>_xlfn.TEXTAFTER(R813,"/",1)</f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 s="18">
        <v>134640</v>
      </c>
      <c r="F814">
        <f>ROUND((E814/I814), 2)</f>
        <v>48</v>
      </c>
      <c r="G814">
        <f>ROUND(((E814/D814)*100),0)</f>
        <v>226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6">
        <f>(L814/86400)+DATE(1970,1,1)</f>
        <v>43206.208333333328</v>
      </c>
      <c r="O814" s="6">
        <f>(M814/86400)+DATE(1970,1,1)</f>
        <v>43211.208333333328</v>
      </c>
      <c r="P814" t="b">
        <v>0</v>
      </c>
      <c r="Q814" t="b">
        <v>0</v>
      </c>
      <c r="R814" t="s">
        <v>68</v>
      </c>
      <c r="S814" t="str">
        <f>_xlfn.TEXTBEFORE(R814,"/",1)</f>
        <v>publishing</v>
      </c>
      <c r="T814" t="str">
        <f>_xlfn.TEXTAFTER(R814,"/",1)</f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 s="18">
        <v>7661</v>
      </c>
      <c r="F815">
        <f>ROUND((E815/I815), 2)</f>
        <v>112.66</v>
      </c>
      <c r="G815">
        <f>ROUND(((E815/D815)*100),0)</f>
        <v>239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6">
        <f>(L815/86400)+DATE(1970,1,1)</f>
        <v>41148.208333333336</v>
      </c>
      <c r="O815" s="6">
        <f>(M815/86400)+DATE(1970,1,1)</f>
        <v>41158.208333333336</v>
      </c>
      <c r="P815" t="b">
        <v>0</v>
      </c>
      <c r="Q815" t="b">
        <v>0</v>
      </c>
      <c r="R815" t="s">
        <v>89</v>
      </c>
      <c r="S815" t="str">
        <f>_xlfn.TEXTBEFORE(R815,"/",1)</f>
        <v>games</v>
      </c>
      <c r="T815" t="str">
        <f>_xlfn.TEXTAFTER(R815,"/",1)</f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 s="18">
        <v>2950</v>
      </c>
      <c r="F816">
        <f>ROUND((E816/I816), 2)</f>
        <v>81.94</v>
      </c>
      <c r="G816">
        <f>ROUND(((E816/D816)*100),0)</f>
        <v>92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6">
        <f>(L816/86400)+DATE(1970,1,1)</f>
        <v>42517.208333333328</v>
      </c>
      <c r="O816" s="6">
        <f>(M816/86400)+DATE(1970,1,1)</f>
        <v>42519.208333333328</v>
      </c>
      <c r="P816" t="b">
        <v>0</v>
      </c>
      <c r="Q816" t="b">
        <v>1</v>
      </c>
      <c r="R816" t="s">
        <v>23</v>
      </c>
      <c r="S816" t="str">
        <f>_xlfn.TEXTBEFORE(R816,"/",1)</f>
        <v>music</v>
      </c>
      <c r="T816" t="str">
        <f>_xlfn.TEXTAFTER(R816,"/",1)</f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 s="18">
        <v>11721</v>
      </c>
      <c r="F817">
        <f>ROUND((E817/I817), 2)</f>
        <v>64.05</v>
      </c>
      <c r="G817">
        <f>ROUND(((E817/D817)*100),0)</f>
        <v>130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6">
        <f>(L817/86400)+DATE(1970,1,1)</f>
        <v>43068.25</v>
      </c>
      <c r="O817" s="6">
        <f>(M817/86400)+DATE(1970,1,1)</f>
        <v>43094.25</v>
      </c>
      <c r="P817" t="b">
        <v>0</v>
      </c>
      <c r="Q817" t="b">
        <v>0</v>
      </c>
      <c r="R817" t="s">
        <v>23</v>
      </c>
      <c r="S817" t="str">
        <f>_xlfn.TEXTBEFORE(R817,"/",1)</f>
        <v>music</v>
      </c>
      <c r="T817" t="str">
        <f>_xlfn.TEXTAFTER(R817,"/",1)</f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 s="18">
        <v>14150</v>
      </c>
      <c r="F818">
        <f>ROUND((E818/I818), 2)</f>
        <v>106.39</v>
      </c>
      <c r="G818">
        <f>ROUND(((E818/D818)*100),0)</f>
        <v>615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6">
        <f>(L818/86400)+DATE(1970,1,1)</f>
        <v>41680.25</v>
      </c>
      <c r="O818" s="6">
        <f>(M818/86400)+DATE(1970,1,1)</f>
        <v>41682.25</v>
      </c>
      <c r="P818" t="b">
        <v>1</v>
      </c>
      <c r="Q818" t="b">
        <v>1</v>
      </c>
      <c r="R818" t="s">
        <v>33</v>
      </c>
      <c r="S818" t="str">
        <f>_xlfn.TEXTBEFORE(R818,"/",1)</f>
        <v>theater</v>
      </c>
      <c r="T818" t="str">
        <f>_xlfn.TEXTAFTER(R818,"/",1)</f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 s="18">
        <v>189192</v>
      </c>
      <c r="F819">
        <f>ROUND((E819/I819), 2)</f>
        <v>76.010000000000005</v>
      </c>
      <c r="G819">
        <f>ROUND(((E819/D819)*100),0)</f>
        <v>369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6">
        <f>(L819/86400)+DATE(1970,1,1)</f>
        <v>43589.208333333328</v>
      </c>
      <c r="O819" s="6">
        <f>(M819/86400)+DATE(1970,1,1)</f>
        <v>43617.208333333328</v>
      </c>
      <c r="P819" t="b">
        <v>0</v>
      </c>
      <c r="Q819" t="b">
        <v>1</v>
      </c>
      <c r="R819" t="s">
        <v>68</v>
      </c>
      <c r="S819" t="str">
        <f>_xlfn.TEXTBEFORE(R819,"/",1)</f>
        <v>publishing</v>
      </c>
      <c r="T819" t="str">
        <f>_xlfn.TEXTAFTER(R819,"/",1)</f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 s="18">
        <v>7664</v>
      </c>
      <c r="F820">
        <f>ROUND((E820/I820), 2)</f>
        <v>111.07</v>
      </c>
      <c r="G820">
        <f>ROUND(((E820/D820)*100),0)</f>
        <v>1095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6">
        <f>(L820/86400)+DATE(1970,1,1)</f>
        <v>43486.25</v>
      </c>
      <c r="O820" s="6">
        <f>(M820/86400)+DATE(1970,1,1)</f>
        <v>43499.25</v>
      </c>
      <c r="P820" t="b">
        <v>0</v>
      </c>
      <c r="Q820" t="b">
        <v>1</v>
      </c>
      <c r="R820" t="s">
        <v>33</v>
      </c>
      <c r="S820" t="str">
        <f>_xlfn.TEXTBEFORE(R820,"/",1)</f>
        <v>theater</v>
      </c>
      <c r="T820" t="str">
        <f>_xlfn.TEXTAFTER(R820,"/",1)</f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 s="18">
        <v>4509</v>
      </c>
      <c r="F821">
        <f>ROUND((E821/I821), 2)</f>
        <v>95.94</v>
      </c>
      <c r="G821">
        <f>ROUND(((E821/D821)*100),0)</f>
        <v>51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6">
        <f>(L821/86400)+DATE(1970,1,1)</f>
        <v>41237.25</v>
      </c>
      <c r="O821" s="6">
        <f>(M821/86400)+DATE(1970,1,1)</f>
        <v>41252.25</v>
      </c>
      <c r="P821" t="b">
        <v>1</v>
      </c>
      <c r="Q821" t="b">
        <v>0</v>
      </c>
      <c r="R821" t="s">
        <v>89</v>
      </c>
      <c r="S821" t="str">
        <f>_xlfn.TEXTBEFORE(R821,"/",1)</f>
        <v>games</v>
      </c>
      <c r="T821" t="str">
        <f>_xlfn.TEXTAFTER(R821,"/",1)</f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 s="18">
        <v>12009</v>
      </c>
      <c r="F822">
        <f>ROUND((E822/I822), 2)</f>
        <v>43.04</v>
      </c>
      <c r="G822">
        <f>ROUND(((E822/D822)*100),0)</f>
        <v>801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6">
        <f>(L822/86400)+DATE(1970,1,1)</f>
        <v>43310.208333333328</v>
      </c>
      <c r="O822" s="6">
        <f>(M822/86400)+DATE(1970,1,1)</f>
        <v>43323.208333333328</v>
      </c>
      <c r="P822" t="b">
        <v>0</v>
      </c>
      <c r="Q822" t="b">
        <v>1</v>
      </c>
      <c r="R822" t="s">
        <v>23</v>
      </c>
      <c r="S822" t="str">
        <f>_xlfn.TEXTBEFORE(R822,"/",1)</f>
        <v>music</v>
      </c>
      <c r="T822" t="str">
        <f>_xlfn.TEXTAFTER(R822,"/",1)</f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 s="18">
        <v>14273</v>
      </c>
      <c r="F823">
        <f>ROUND((E823/I823), 2)</f>
        <v>67.97</v>
      </c>
      <c r="G823">
        <f>ROUND(((E823/D823)*100),0)</f>
        <v>291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6">
        <f>(L823/86400)+DATE(1970,1,1)</f>
        <v>42794.25</v>
      </c>
      <c r="O823" s="6">
        <f>(M823/86400)+DATE(1970,1,1)</f>
        <v>42807.208333333328</v>
      </c>
      <c r="P823" t="b">
        <v>0</v>
      </c>
      <c r="Q823" t="b">
        <v>0</v>
      </c>
      <c r="R823" t="s">
        <v>42</v>
      </c>
      <c r="S823" t="str">
        <f>_xlfn.TEXTBEFORE(R823,"/",1)</f>
        <v>film &amp; video</v>
      </c>
      <c r="T823" t="str">
        <f>_xlfn.TEXTAFTER(R823,"/",1)</f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 s="18">
        <v>188982</v>
      </c>
      <c r="F824">
        <f>ROUND((E824/I824), 2)</f>
        <v>89.99</v>
      </c>
      <c r="G824">
        <f>ROUND(((E824/D824)*100),0)</f>
        <v>350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6">
        <f>(L824/86400)+DATE(1970,1,1)</f>
        <v>41698.25</v>
      </c>
      <c r="O824" s="6">
        <f>(M824/86400)+DATE(1970,1,1)</f>
        <v>41715.208333333336</v>
      </c>
      <c r="P824" t="b">
        <v>0</v>
      </c>
      <c r="Q824" t="b">
        <v>0</v>
      </c>
      <c r="R824" t="s">
        <v>23</v>
      </c>
      <c r="S824" t="str">
        <f>_xlfn.TEXTBEFORE(R824,"/",1)</f>
        <v>music</v>
      </c>
      <c r="T824" t="str">
        <f>_xlfn.TEXTAFTER(R824,"/",1)</f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 s="18">
        <v>14640</v>
      </c>
      <c r="F825">
        <f>ROUND((E825/I825), 2)</f>
        <v>58.1</v>
      </c>
      <c r="G825">
        <f>ROUND(((E825/D825)*100),0)</f>
        <v>357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6">
        <f>(L825/86400)+DATE(1970,1,1)</f>
        <v>41892.208333333336</v>
      </c>
      <c r="O825" s="6">
        <f>(M825/86400)+DATE(1970,1,1)</f>
        <v>41917.208333333336</v>
      </c>
      <c r="P825" t="b">
        <v>1</v>
      </c>
      <c r="Q825" t="b">
        <v>1</v>
      </c>
      <c r="R825" t="s">
        <v>23</v>
      </c>
      <c r="S825" t="str">
        <f>_xlfn.TEXTBEFORE(R825,"/",1)</f>
        <v>music</v>
      </c>
      <c r="T825" t="str">
        <f>_xlfn.TEXTAFTER(R825,"/",1)</f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 s="18">
        <v>107516</v>
      </c>
      <c r="F826">
        <f>ROUND((E826/I826), 2)</f>
        <v>84</v>
      </c>
      <c r="G826">
        <f>ROUND(((E826/D826)*100),0)</f>
        <v>126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6">
        <f>(L826/86400)+DATE(1970,1,1)</f>
        <v>40348.208333333336</v>
      </c>
      <c r="O826" s="6">
        <f>(M826/86400)+DATE(1970,1,1)</f>
        <v>40380.208333333336</v>
      </c>
      <c r="P826" t="b">
        <v>0</v>
      </c>
      <c r="Q826" t="b">
        <v>1</v>
      </c>
      <c r="R826" t="s">
        <v>68</v>
      </c>
      <c r="S826" t="str">
        <f>_xlfn.TEXTBEFORE(R826,"/",1)</f>
        <v>publishing</v>
      </c>
      <c r="T826" t="str">
        <f>_xlfn.TEXTAFTER(R826,"/",1)</f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 s="18">
        <v>13950</v>
      </c>
      <c r="F827">
        <f>ROUND((E827/I827), 2)</f>
        <v>88.85</v>
      </c>
      <c r="G827">
        <f>ROUND(((E827/D827)*100),0)</f>
        <v>388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6">
        <f>(L827/86400)+DATE(1970,1,1)</f>
        <v>42941.208333333328</v>
      </c>
      <c r="O827" s="6">
        <f>(M827/86400)+DATE(1970,1,1)</f>
        <v>42953.208333333328</v>
      </c>
      <c r="P827" t="b">
        <v>0</v>
      </c>
      <c r="Q827" t="b">
        <v>0</v>
      </c>
      <c r="R827" t="s">
        <v>100</v>
      </c>
      <c r="S827" t="str">
        <f>_xlfn.TEXTBEFORE(R827,"/",1)</f>
        <v>film &amp; video</v>
      </c>
      <c r="T827" t="str">
        <f>_xlfn.TEXTAFTER(R827,"/",1)</f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 s="18">
        <v>12797</v>
      </c>
      <c r="F828">
        <f>ROUND((E828/I828), 2)</f>
        <v>65.959999999999994</v>
      </c>
      <c r="G828">
        <f>ROUND(((E828/D828)*100),0)</f>
        <v>457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6">
        <f>(L828/86400)+DATE(1970,1,1)</f>
        <v>40525.25</v>
      </c>
      <c r="O828" s="6">
        <f>(M828/86400)+DATE(1970,1,1)</f>
        <v>40553.25</v>
      </c>
      <c r="P828" t="b">
        <v>0</v>
      </c>
      <c r="Q828" t="b">
        <v>1</v>
      </c>
      <c r="R828" t="s">
        <v>33</v>
      </c>
      <c r="S828" t="str">
        <f>_xlfn.TEXTBEFORE(R828,"/",1)</f>
        <v>theater</v>
      </c>
      <c r="T828" t="str">
        <f>_xlfn.TEXTAFTER(R828,"/",1)</f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 s="18">
        <v>6134</v>
      </c>
      <c r="F829">
        <f>ROUND((E829/I829), 2)</f>
        <v>74.8</v>
      </c>
      <c r="G829">
        <f>ROUND(((E829/D829)*100),0)</f>
        <v>267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6">
        <f>(L829/86400)+DATE(1970,1,1)</f>
        <v>40666.208333333336</v>
      </c>
      <c r="O829" s="6">
        <f>(M829/86400)+DATE(1970,1,1)</f>
        <v>40678.208333333336</v>
      </c>
      <c r="P829" t="b">
        <v>0</v>
      </c>
      <c r="Q829" t="b">
        <v>1</v>
      </c>
      <c r="R829" t="s">
        <v>53</v>
      </c>
      <c r="S829" t="str">
        <f>_xlfn.TEXTBEFORE(R829,"/",1)</f>
        <v>film &amp; video</v>
      </c>
      <c r="T829" t="str">
        <f>_xlfn.TEXTAFTER(R829,"/",1)</f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 s="18">
        <v>4899</v>
      </c>
      <c r="F830">
        <f>ROUND((E830/I830), 2)</f>
        <v>69.989999999999995</v>
      </c>
      <c r="G830">
        <f>ROUND(((E830/D830)*100),0)</f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6">
        <f>(L830/86400)+DATE(1970,1,1)</f>
        <v>43340.208333333328</v>
      </c>
      <c r="O830" s="6">
        <f>(M830/86400)+DATE(1970,1,1)</f>
        <v>43365.208333333328</v>
      </c>
      <c r="P830" t="b">
        <v>0</v>
      </c>
      <c r="Q830" t="b">
        <v>0</v>
      </c>
      <c r="R830" t="s">
        <v>33</v>
      </c>
      <c r="S830" t="str">
        <f>_xlfn.TEXTBEFORE(R830,"/",1)</f>
        <v>theater</v>
      </c>
      <c r="T830" t="str">
        <f>_xlfn.TEXTAFTER(R830,"/",1)</f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 s="18">
        <v>4929</v>
      </c>
      <c r="F831">
        <f>ROUND((E831/I831), 2)</f>
        <v>32.01</v>
      </c>
      <c r="G831">
        <f>ROUND(((E831/D831)*100),0)</f>
        <v>51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6">
        <f>(L831/86400)+DATE(1970,1,1)</f>
        <v>42164.208333333328</v>
      </c>
      <c r="O831" s="6">
        <f>(M831/86400)+DATE(1970,1,1)</f>
        <v>42179.208333333328</v>
      </c>
      <c r="P831" t="b">
        <v>0</v>
      </c>
      <c r="Q831" t="b">
        <v>0</v>
      </c>
      <c r="R831" t="s">
        <v>33</v>
      </c>
      <c r="S831" t="str">
        <f>_xlfn.TEXTBEFORE(R831,"/",1)</f>
        <v>theater</v>
      </c>
      <c r="T831" t="str">
        <f>_xlfn.TEXTAFTER(R831,"/",1)</f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 s="18">
        <v>1424</v>
      </c>
      <c r="F832">
        <f>ROUND((E832/I832), 2)</f>
        <v>64.73</v>
      </c>
      <c r="G832">
        <f>ROUND(((E832/D832)*100),0)</f>
        <v>1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6">
        <f>(L832/86400)+DATE(1970,1,1)</f>
        <v>43103.25</v>
      </c>
      <c r="O832" s="6">
        <f>(M832/86400)+DATE(1970,1,1)</f>
        <v>43162.25</v>
      </c>
      <c r="P832" t="b">
        <v>0</v>
      </c>
      <c r="Q832" t="b">
        <v>0</v>
      </c>
      <c r="R832" t="s">
        <v>33</v>
      </c>
      <c r="S832" t="str">
        <f>_xlfn.TEXTBEFORE(R832,"/",1)</f>
        <v>theater</v>
      </c>
      <c r="T832" t="str">
        <f>_xlfn.TEXTAFTER(R832,"/",1)</f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 s="18">
        <v>105817</v>
      </c>
      <c r="F833">
        <f>ROUND((E833/I833), 2)</f>
        <v>25</v>
      </c>
      <c r="G833">
        <f>ROUND(((E833/D833)*100),0)</f>
        <v>109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6">
        <f>(L833/86400)+DATE(1970,1,1)</f>
        <v>40994.208333333336</v>
      </c>
      <c r="O833" s="6">
        <f>(M833/86400)+DATE(1970,1,1)</f>
        <v>41028.208333333336</v>
      </c>
      <c r="P833" t="b">
        <v>0</v>
      </c>
      <c r="Q833" t="b">
        <v>0</v>
      </c>
      <c r="R833" t="s">
        <v>122</v>
      </c>
      <c r="S833" t="str">
        <f>_xlfn.TEXTBEFORE(R833,"/",1)</f>
        <v>photography</v>
      </c>
      <c r="T833" t="str">
        <f>_xlfn.TEXTAFTER(R833,"/",1)</f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 s="18">
        <v>136156</v>
      </c>
      <c r="F834">
        <f>ROUND((E834/I834), 2)</f>
        <v>104.98</v>
      </c>
      <c r="G834">
        <f>ROUND(((E834/D834)*100),0)</f>
        <v>315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6">
        <f>(L834/86400)+DATE(1970,1,1)</f>
        <v>42299.208333333328</v>
      </c>
      <c r="O834" s="6">
        <f>(M834/86400)+DATE(1970,1,1)</f>
        <v>42333.25</v>
      </c>
      <c r="P834" t="b">
        <v>1</v>
      </c>
      <c r="Q834" t="b">
        <v>0</v>
      </c>
      <c r="R834" t="s">
        <v>206</v>
      </c>
      <c r="S834" t="str">
        <f>_xlfn.TEXTBEFORE(R834,"/",1)</f>
        <v>publishing</v>
      </c>
      <c r="T834" t="str">
        <f>_xlfn.TEXTAFTER(R834,"/",1)</f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 s="18">
        <v>10723</v>
      </c>
      <c r="F835">
        <f>ROUND((E835/I835), 2)</f>
        <v>64.989999999999995</v>
      </c>
      <c r="G835">
        <f>ROUND(((E835/D835)*100),0)</f>
        <v>158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6">
        <f>(L835/86400)+DATE(1970,1,1)</f>
        <v>40588.25</v>
      </c>
      <c r="O835" s="6">
        <f>(M835/86400)+DATE(1970,1,1)</f>
        <v>40599.25</v>
      </c>
      <c r="P835" t="b">
        <v>0</v>
      </c>
      <c r="Q835" t="b">
        <v>0</v>
      </c>
      <c r="R835" t="s">
        <v>206</v>
      </c>
      <c r="S835" t="str">
        <f>_xlfn.TEXTBEFORE(R835,"/",1)</f>
        <v>publishing</v>
      </c>
      <c r="T835" t="str">
        <f>_xlfn.TEXTAFTER(R835,"/",1)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 s="18">
        <v>11228</v>
      </c>
      <c r="F836">
        <f>ROUND((E836/I836), 2)</f>
        <v>94.35</v>
      </c>
      <c r="G836">
        <f>ROUND(((E836/D836)*100),0)</f>
        <v>154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6">
        <f>(L836/86400)+DATE(1970,1,1)</f>
        <v>41448.208333333336</v>
      </c>
      <c r="O836" s="6">
        <f>(M836/86400)+DATE(1970,1,1)</f>
        <v>41454.208333333336</v>
      </c>
      <c r="P836" t="b">
        <v>0</v>
      </c>
      <c r="Q836" t="b">
        <v>0</v>
      </c>
      <c r="R836" t="s">
        <v>33</v>
      </c>
      <c r="S836" t="str">
        <f>_xlfn.TEXTBEFORE(R836,"/",1)</f>
        <v>theater</v>
      </c>
      <c r="T836" t="str">
        <f>_xlfn.TEXTAFTER(R836,"/",1)</f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 s="18">
        <v>77355</v>
      </c>
      <c r="F837">
        <f>ROUND((E837/I837), 2)</f>
        <v>44</v>
      </c>
      <c r="G837">
        <f>ROUND(((E837/D837)*100),0)</f>
        <v>90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6">
        <f>(L837/86400)+DATE(1970,1,1)</f>
        <v>42063.25</v>
      </c>
      <c r="O837" s="6">
        <f>(M837/86400)+DATE(1970,1,1)</f>
        <v>42069.25</v>
      </c>
      <c r="P837" t="b">
        <v>0</v>
      </c>
      <c r="Q837" t="b">
        <v>0</v>
      </c>
      <c r="R837" t="s">
        <v>28</v>
      </c>
      <c r="S837" t="str">
        <f>_xlfn.TEXTBEFORE(R837,"/",1)</f>
        <v>technology</v>
      </c>
      <c r="T837" t="str">
        <f>_xlfn.TEXTAFTER(R837,"/",1)</f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 s="18">
        <v>6086</v>
      </c>
      <c r="F838">
        <f>ROUND((E838/I838), 2)</f>
        <v>64.739999999999995</v>
      </c>
      <c r="G838">
        <f>ROUND(((E838/D838)*100),0)</f>
        <v>75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6">
        <f>(L838/86400)+DATE(1970,1,1)</f>
        <v>40214.25</v>
      </c>
      <c r="O838" s="6">
        <f>(M838/86400)+DATE(1970,1,1)</f>
        <v>40225.25</v>
      </c>
      <c r="P838" t="b">
        <v>0</v>
      </c>
      <c r="Q838" t="b">
        <v>0</v>
      </c>
      <c r="R838" t="s">
        <v>60</v>
      </c>
      <c r="S838" t="str">
        <f>_xlfn.TEXTBEFORE(R838,"/",1)</f>
        <v>music</v>
      </c>
      <c r="T838" t="str">
        <f>_xlfn.TEXTAFTER(R838,"/",1)</f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 s="18">
        <v>150960</v>
      </c>
      <c r="F839">
        <f>ROUND((E839/I839), 2)</f>
        <v>84.01</v>
      </c>
      <c r="G839">
        <f>ROUND(((E839/D839)*100),0)</f>
        <v>853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6">
        <f>(L839/86400)+DATE(1970,1,1)</f>
        <v>40629.208333333336</v>
      </c>
      <c r="O839" s="6">
        <f>(M839/86400)+DATE(1970,1,1)</f>
        <v>40683.208333333336</v>
      </c>
      <c r="P839" t="b">
        <v>0</v>
      </c>
      <c r="Q839" t="b">
        <v>0</v>
      </c>
      <c r="R839" t="s">
        <v>159</v>
      </c>
      <c r="S839" t="str">
        <f>_xlfn.TEXTBEFORE(R839,"/",1)</f>
        <v>music</v>
      </c>
      <c r="T839" t="str">
        <f>_xlfn.TEXTAFTER(R839,"/",1)</f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 s="18">
        <v>8890</v>
      </c>
      <c r="F840">
        <f>ROUND((E840/I840), 2)</f>
        <v>34.06</v>
      </c>
      <c r="G840">
        <f>ROUND(((E840/D840)*100),0)</f>
        <v>139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6">
        <f>(L840/86400)+DATE(1970,1,1)</f>
        <v>43370.208333333328</v>
      </c>
      <c r="O840" s="6">
        <f>(M840/86400)+DATE(1970,1,1)</f>
        <v>43379.208333333328</v>
      </c>
      <c r="P840" t="b">
        <v>0</v>
      </c>
      <c r="Q840" t="b">
        <v>0</v>
      </c>
      <c r="R840" t="s">
        <v>33</v>
      </c>
      <c r="S840" t="str">
        <f>_xlfn.TEXTBEFORE(R840,"/",1)</f>
        <v>theater</v>
      </c>
      <c r="T840" t="str">
        <f>_xlfn.TEXTAFTER(R840,"/",1)</f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 s="18">
        <v>14644</v>
      </c>
      <c r="F841">
        <f>ROUND((E841/I841), 2)</f>
        <v>93.27</v>
      </c>
      <c r="G841">
        <f>ROUND(((E841/D841)*100),0)</f>
        <v>190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6">
        <f>(L841/86400)+DATE(1970,1,1)</f>
        <v>41715.208333333336</v>
      </c>
      <c r="O841" s="6">
        <f>(M841/86400)+DATE(1970,1,1)</f>
        <v>41760.208333333336</v>
      </c>
      <c r="P841" t="b">
        <v>0</v>
      </c>
      <c r="Q841" t="b">
        <v>1</v>
      </c>
      <c r="R841" t="s">
        <v>42</v>
      </c>
      <c r="S841" t="str">
        <f>_xlfn.TEXTBEFORE(R841,"/",1)</f>
        <v>film &amp; video</v>
      </c>
      <c r="T841" t="str">
        <f>_xlfn.TEXTAFTER(R841,"/",1)</f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 s="18">
        <v>116583</v>
      </c>
      <c r="F842">
        <f>ROUND((E842/I842), 2)</f>
        <v>33</v>
      </c>
      <c r="G842">
        <f>ROUND(((E842/D842)*100),0)</f>
        <v>100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6">
        <f>(L842/86400)+DATE(1970,1,1)</f>
        <v>41836.208333333336</v>
      </c>
      <c r="O842" s="6">
        <f>(M842/86400)+DATE(1970,1,1)</f>
        <v>41838.208333333336</v>
      </c>
      <c r="P842" t="b">
        <v>0</v>
      </c>
      <c r="Q842" t="b">
        <v>1</v>
      </c>
      <c r="R842" t="s">
        <v>33</v>
      </c>
      <c r="S842" t="str">
        <f>_xlfn.TEXTBEFORE(R842,"/",1)</f>
        <v>theater</v>
      </c>
      <c r="T842" t="str">
        <f>_xlfn.TEXTAFTER(R842,"/",1)</f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 s="18">
        <v>12991</v>
      </c>
      <c r="F843">
        <f>ROUND((E843/I843), 2)</f>
        <v>83.81</v>
      </c>
      <c r="G843">
        <f>ROUND(((E843/D843)*100),0)</f>
        <v>143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6">
        <f>(L843/86400)+DATE(1970,1,1)</f>
        <v>42419.25</v>
      </c>
      <c r="O843" s="6">
        <f>(M843/86400)+DATE(1970,1,1)</f>
        <v>42435.25</v>
      </c>
      <c r="P843" t="b">
        <v>0</v>
      </c>
      <c r="Q843" t="b">
        <v>0</v>
      </c>
      <c r="R843" t="s">
        <v>28</v>
      </c>
      <c r="S843" t="str">
        <f>_xlfn.TEXTBEFORE(R843,"/",1)</f>
        <v>technology</v>
      </c>
      <c r="T843" t="str">
        <f>_xlfn.TEXTAFTER(R843,"/",1)</f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 s="18">
        <v>8447</v>
      </c>
      <c r="F844">
        <f>ROUND((E844/I844), 2)</f>
        <v>63.99</v>
      </c>
      <c r="G844">
        <f>ROUND(((E844/D844)*100),0)</f>
        <v>563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6">
        <f>(L844/86400)+DATE(1970,1,1)</f>
        <v>43266.208333333328</v>
      </c>
      <c r="O844" s="6">
        <f>(M844/86400)+DATE(1970,1,1)</f>
        <v>43269.208333333328</v>
      </c>
      <c r="P844" t="b">
        <v>0</v>
      </c>
      <c r="Q844" t="b">
        <v>0</v>
      </c>
      <c r="R844" t="s">
        <v>65</v>
      </c>
      <c r="S844" t="str">
        <f>_xlfn.TEXTBEFORE(R844,"/",1)</f>
        <v>technology</v>
      </c>
      <c r="T844" t="str">
        <f>_xlfn.TEXTAFTER(R844,"/",1)</f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 s="18">
        <v>2703</v>
      </c>
      <c r="F845">
        <f>ROUND((E845/I845), 2)</f>
        <v>81.91</v>
      </c>
      <c r="G845">
        <f>ROUND(((E845/D845)*100),0)</f>
        <v>31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6">
        <f>(L845/86400)+DATE(1970,1,1)</f>
        <v>43338.208333333328</v>
      </c>
      <c r="O845" s="6">
        <f>(M845/86400)+DATE(1970,1,1)</f>
        <v>43344.208333333328</v>
      </c>
      <c r="P845" t="b">
        <v>0</v>
      </c>
      <c r="Q845" t="b">
        <v>0</v>
      </c>
      <c r="R845" t="s">
        <v>122</v>
      </c>
      <c r="S845" t="str">
        <f>_xlfn.TEXTBEFORE(R845,"/",1)</f>
        <v>photography</v>
      </c>
      <c r="T845" t="str">
        <f>_xlfn.TEXTAFTER(R845,"/",1)</f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 s="18">
        <v>8747</v>
      </c>
      <c r="F846">
        <f>ROUND((E846/I846), 2)</f>
        <v>93.05</v>
      </c>
      <c r="G846">
        <f>ROUND(((E846/D846)*100),0)</f>
        <v>99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6">
        <f>(L846/86400)+DATE(1970,1,1)</f>
        <v>40930.25</v>
      </c>
      <c r="O846" s="6">
        <f>(M846/86400)+DATE(1970,1,1)</f>
        <v>40933.25</v>
      </c>
      <c r="P846" t="b">
        <v>0</v>
      </c>
      <c r="Q846" t="b">
        <v>0</v>
      </c>
      <c r="R846" t="s">
        <v>42</v>
      </c>
      <c r="S846" t="str">
        <f>_xlfn.TEXTBEFORE(R846,"/",1)</f>
        <v>film &amp; video</v>
      </c>
      <c r="T846" t="str">
        <f>_xlfn.TEXTAFTER(R846,"/",1)</f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 s="18">
        <v>138087</v>
      </c>
      <c r="F847">
        <f>ROUND((E847/I847), 2)</f>
        <v>101.98</v>
      </c>
      <c r="G847">
        <f>ROUND(((E847/D847)*100),0)</f>
        <v>198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6">
        <f>(L847/86400)+DATE(1970,1,1)</f>
        <v>43235.208333333328</v>
      </c>
      <c r="O847" s="6">
        <f>(M847/86400)+DATE(1970,1,1)</f>
        <v>43272.208333333328</v>
      </c>
      <c r="P847" t="b">
        <v>0</v>
      </c>
      <c r="Q847" t="b">
        <v>0</v>
      </c>
      <c r="R847" t="s">
        <v>28</v>
      </c>
      <c r="S847" t="str">
        <f>_xlfn.TEXTBEFORE(R847,"/",1)</f>
        <v>technology</v>
      </c>
      <c r="T847" t="str">
        <f>_xlfn.TEXTAFTER(R847,"/",1)</f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 s="18">
        <v>5085</v>
      </c>
      <c r="F848">
        <f>ROUND((E848/I848), 2)</f>
        <v>105.94</v>
      </c>
      <c r="G848">
        <f>ROUND(((E848/D848)*100),0)</f>
        <v>509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6">
        <f>(L848/86400)+DATE(1970,1,1)</f>
        <v>43302.208333333328</v>
      </c>
      <c r="O848" s="6">
        <f>(M848/86400)+DATE(1970,1,1)</f>
        <v>43338.208333333328</v>
      </c>
      <c r="P848" t="b">
        <v>1</v>
      </c>
      <c r="Q848" t="b">
        <v>1</v>
      </c>
      <c r="R848" t="s">
        <v>28</v>
      </c>
      <c r="S848" t="str">
        <f>_xlfn.TEXTBEFORE(R848,"/",1)</f>
        <v>technology</v>
      </c>
      <c r="T848" t="str">
        <f>_xlfn.TEXTAFTER(R848,"/",1)</f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 s="18">
        <v>11174</v>
      </c>
      <c r="F849">
        <f>ROUND((E849/I849), 2)</f>
        <v>101.58</v>
      </c>
      <c r="G849">
        <f>ROUND(((E849/D849)*100),0)</f>
        <v>238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6">
        <f>(L849/86400)+DATE(1970,1,1)</f>
        <v>43107.25</v>
      </c>
      <c r="O849" s="6">
        <f>(M849/86400)+DATE(1970,1,1)</f>
        <v>43110.25</v>
      </c>
      <c r="P849" t="b">
        <v>0</v>
      </c>
      <c r="Q849" t="b">
        <v>0</v>
      </c>
      <c r="R849" t="s">
        <v>17</v>
      </c>
      <c r="S849" t="str">
        <f>_xlfn.TEXTBEFORE(R849,"/",1)</f>
        <v>food</v>
      </c>
      <c r="T849" t="str">
        <f>_xlfn.TEXTAFTER(R849,"/",1)</f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 s="18">
        <v>10831</v>
      </c>
      <c r="F850">
        <f>ROUND((E850/I850), 2)</f>
        <v>62.97</v>
      </c>
      <c r="G850">
        <f>ROUND(((E850/D850)*100),0)</f>
        <v>338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6">
        <f>(L850/86400)+DATE(1970,1,1)</f>
        <v>40341.208333333336</v>
      </c>
      <c r="O850" s="6">
        <f>(M850/86400)+DATE(1970,1,1)</f>
        <v>40350.208333333336</v>
      </c>
      <c r="P850" t="b">
        <v>0</v>
      </c>
      <c r="Q850" t="b">
        <v>0</v>
      </c>
      <c r="R850" t="s">
        <v>53</v>
      </c>
      <c r="S850" t="str">
        <f>_xlfn.TEXTBEFORE(R850,"/",1)</f>
        <v>film &amp; video</v>
      </c>
      <c r="T850" t="str">
        <f>_xlfn.TEXTAFTER(R850,"/",1)</f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 s="18">
        <v>8917</v>
      </c>
      <c r="F851">
        <f>ROUND((E851/I851), 2)</f>
        <v>29.05</v>
      </c>
      <c r="G851">
        <f>ROUND(((E851/D851)*100),0)</f>
        <v>133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6">
        <f>(L851/86400)+DATE(1970,1,1)</f>
        <v>40948.25</v>
      </c>
      <c r="O851" s="6">
        <f>(M851/86400)+DATE(1970,1,1)</f>
        <v>40951.25</v>
      </c>
      <c r="P851" t="b">
        <v>0</v>
      </c>
      <c r="Q851" t="b">
        <v>1</v>
      </c>
      <c r="R851" t="s">
        <v>60</v>
      </c>
      <c r="S851" t="str">
        <f>_xlfn.TEXTBEFORE(R851,"/",1)</f>
        <v>music</v>
      </c>
      <c r="T851" t="str">
        <f>_xlfn.TEXTAFTER(R851,"/",1)</f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 s="18">
        <v>1</v>
      </c>
      <c r="F852">
        <f>ROUND((E852/I852), 2)</f>
        <v>1</v>
      </c>
      <c r="G852">
        <f>ROUND(((E852/D852)*100),0)</f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>(L852/86400)+DATE(1970,1,1)</f>
        <v>40866.25</v>
      </c>
      <c r="O852" s="6">
        <f>(M852/86400)+DATE(1970,1,1)</f>
        <v>40881.25</v>
      </c>
      <c r="P852" t="b">
        <v>1</v>
      </c>
      <c r="Q852" t="b">
        <v>0</v>
      </c>
      <c r="R852" t="s">
        <v>23</v>
      </c>
      <c r="S852" t="str">
        <f>_xlfn.TEXTBEFORE(R852,"/",1)</f>
        <v>music</v>
      </c>
      <c r="T852" t="str">
        <f>_xlfn.TEXTAFTER(R852,"/",1)</f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 s="18">
        <v>12468</v>
      </c>
      <c r="F853">
        <f>ROUND((E853/I853), 2)</f>
        <v>77.930000000000007</v>
      </c>
      <c r="G853">
        <f>ROUND(((E853/D853)*100),0)</f>
        <v>208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6">
        <f>(L853/86400)+DATE(1970,1,1)</f>
        <v>41031.208333333336</v>
      </c>
      <c r="O853" s="6">
        <f>(M853/86400)+DATE(1970,1,1)</f>
        <v>41064.208333333336</v>
      </c>
      <c r="P853" t="b">
        <v>0</v>
      </c>
      <c r="Q853" t="b">
        <v>0</v>
      </c>
      <c r="R853" t="s">
        <v>50</v>
      </c>
      <c r="S853" t="str">
        <f>_xlfn.TEXTBEFORE(R853,"/",1)</f>
        <v>music</v>
      </c>
      <c r="T853" t="str">
        <f>_xlfn.TEXTAFTER(R853,"/",1)</f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 s="18">
        <v>2505</v>
      </c>
      <c r="F854">
        <f>ROUND((E854/I854), 2)</f>
        <v>80.81</v>
      </c>
      <c r="G854">
        <f>ROUND(((E854/D854)*100),0)</f>
        <v>51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6">
        <f>(L854/86400)+DATE(1970,1,1)</f>
        <v>40740.208333333336</v>
      </c>
      <c r="O854" s="6">
        <f>(M854/86400)+DATE(1970,1,1)</f>
        <v>40750.208333333336</v>
      </c>
      <c r="P854" t="b">
        <v>0</v>
      </c>
      <c r="Q854" t="b">
        <v>1</v>
      </c>
      <c r="R854" t="s">
        <v>89</v>
      </c>
      <c r="S854" t="str">
        <f>_xlfn.TEXTBEFORE(R854,"/",1)</f>
        <v>games</v>
      </c>
      <c r="T854" t="str">
        <f>_xlfn.TEXTAFTER(R854,"/",1)</f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 s="18">
        <v>111502</v>
      </c>
      <c r="F855">
        <f>ROUND((E855/I855), 2)</f>
        <v>76.010000000000005</v>
      </c>
      <c r="G855">
        <f>ROUND(((E855/D855)*100),0)</f>
        <v>652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6">
        <f>(L855/86400)+DATE(1970,1,1)</f>
        <v>40714.208333333336</v>
      </c>
      <c r="O855" s="6">
        <f>(M855/86400)+DATE(1970,1,1)</f>
        <v>40719.208333333336</v>
      </c>
      <c r="P855" t="b">
        <v>0</v>
      </c>
      <c r="Q855" t="b">
        <v>1</v>
      </c>
      <c r="R855" t="s">
        <v>60</v>
      </c>
      <c r="S855" t="str">
        <f>_xlfn.TEXTBEFORE(R855,"/",1)</f>
        <v>music</v>
      </c>
      <c r="T855" t="str">
        <f>_xlfn.TEXTAFTER(R855,"/",1)</f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 s="18">
        <v>194309</v>
      </c>
      <c r="F856">
        <f>ROUND((E856/I856), 2)</f>
        <v>72.989999999999995</v>
      </c>
      <c r="G856">
        <f>ROUND(((E856/D856)*100),0)</f>
        <v>114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6">
        <f>(L856/86400)+DATE(1970,1,1)</f>
        <v>43787.25</v>
      </c>
      <c r="O856" s="6">
        <f>(M856/86400)+DATE(1970,1,1)</f>
        <v>43814.25</v>
      </c>
      <c r="P856" t="b">
        <v>0</v>
      </c>
      <c r="Q856" t="b">
        <v>0</v>
      </c>
      <c r="R856" t="s">
        <v>119</v>
      </c>
      <c r="S856" t="str">
        <f>_xlfn.TEXTBEFORE(R856,"/",1)</f>
        <v>publishing</v>
      </c>
      <c r="T856" t="str">
        <f>_xlfn.TEXTAFTER(R856,"/",1)</f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 s="18">
        <v>23956</v>
      </c>
      <c r="F857">
        <f>ROUND((E857/I857), 2)</f>
        <v>53</v>
      </c>
      <c r="G857">
        <f>ROUND(((E857/D857)*100),0)</f>
        <v>102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6">
        <f>(L857/86400)+DATE(1970,1,1)</f>
        <v>40712.208333333336</v>
      </c>
      <c r="O857" s="6">
        <f>(M857/86400)+DATE(1970,1,1)</f>
        <v>40743.208333333336</v>
      </c>
      <c r="P857" t="b">
        <v>0</v>
      </c>
      <c r="Q857" t="b">
        <v>0</v>
      </c>
      <c r="R857" t="s">
        <v>33</v>
      </c>
      <c r="S857" t="str">
        <f>_xlfn.TEXTBEFORE(R857,"/",1)</f>
        <v>theater</v>
      </c>
      <c r="T857" t="str">
        <f>_xlfn.TEXTAFTER(R857,"/",1)</f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 s="18">
        <v>8558</v>
      </c>
      <c r="F858">
        <f>ROUND((E858/I858), 2)</f>
        <v>54.16</v>
      </c>
      <c r="G858">
        <f>ROUND(((E858/D858)*100),0)</f>
        <v>357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6">
        <f>(L858/86400)+DATE(1970,1,1)</f>
        <v>41023.208333333336</v>
      </c>
      <c r="O858" s="6">
        <f>(M858/86400)+DATE(1970,1,1)</f>
        <v>41040.208333333336</v>
      </c>
      <c r="P858" t="b">
        <v>0</v>
      </c>
      <c r="Q858" t="b">
        <v>0</v>
      </c>
      <c r="R858" t="s">
        <v>17</v>
      </c>
      <c r="S858" t="str">
        <f>_xlfn.TEXTBEFORE(R858,"/",1)</f>
        <v>food</v>
      </c>
      <c r="T858" t="str">
        <f>_xlfn.TEXTAFTER(R858,"/",1)</f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 s="18">
        <v>7413</v>
      </c>
      <c r="F859">
        <f>ROUND((E859/I859), 2)</f>
        <v>32.950000000000003</v>
      </c>
      <c r="G859">
        <f>ROUND(((E859/D859)*100),0)</f>
        <v>140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6">
        <f>(L859/86400)+DATE(1970,1,1)</f>
        <v>40944.25</v>
      </c>
      <c r="O859" s="6">
        <f>(M859/86400)+DATE(1970,1,1)</f>
        <v>40967.25</v>
      </c>
      <c r="P859" t="b">
        <v>1</v>
      </c>
      <c r="Q859" t="b">
        <v>0</v>
      </c>
      <c r="R859" t="s">
        <v>100</v>
      </c>
      <c r="S859" t="str">
        <f>_xlfn.TEXTBEFORE(R859,"/",1)</f>
        <v>film &amp; video</v>
      </c>
      <c r="T859" t="str">
        <f>_xlfn.TEXTAFTER(R859,"/",1)</f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 s="18">
        <v>2778</v>
      </c>
      <c r="F860">
        <f>ROUND((E860/I860), 2)</f>
        <v>79.37</v>
      </c>
      <c r="G860">
        <f>ROUND(((E860/D860)*100),0)</f>
        <v>69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6">
        <f>(L860/86400)+DATE(1970,1,1)</f>
        <v>43211.208333333328</v>
      </c>
      <c r="O860" s="6">
        <f>(M860/86400)+DATE(1970,1,1)</f>
        <v>43218.208333333328</v>
      </c>
      <c r="P860" t="b">
        <v>1</v>
      </c>
      <c r="Q860" t="b">
        <v>0</v>
      </c>
      <c r="R860" t="s">
        <v>17</v>
      </c>
      <c r="S860" t="str">
        <f>_xlfn.TEXTBEFORE(R860,"/",1)</f>
        <v>food</v>
      </c>
      <c r="T860" t="str">
        <f>_xlfn.TEXTAFTER(R860,"/",1)</f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 s="18">
        <v>2594</v>
      </c>
      <c r="F861">
        <f>ROUND((E861/I861), 2)</f>
        <v>41.17</v>
      </c>
      <c r="G861">
        <f>ROUND(((E861/D861)*100),0)</f>
        <v>36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6">
        <f>(L861/86400)+DATE(1970,1,1)</f>
        <v>41334.25</v>
      </c>
      <c r="O861" s="6">
        <f>(M861/86400)+DATE(1970,1,1)</f>
        <v>41352.208333333336</v>
      </c>
      <c r="P861" t="b">
        <v>0</v>
      </c>
      <c r="Q861" t="b">
        <v>1</v>
      </c>
      <c r="R861" t="s">
        <v>33</v>
      </c>
      <c r="S861" t="str">
        <f>_xlfn.TEXTBEFORE(R861,"/",1)</f>
        <v>theater</v>
      </c>
      <c r="T861" t="str">
        <f>_xlfn.TEXTAFTER(R861,"/",1)</f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 s="18">
        <v>5033</v>
      </c>
      <c r="F862">
        <f>ROUND((E862/I862), 2)</f>
        <v>77.430000000000007</v>
      </c>
      <c r="G862">
        <f>ROUND(((E862/D862)*100),0)</f>
        <v>252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6">
        <f>(L862/86400)+DATE(1970,1,1)</f>
        <v>43515.25</v>
      </c>
      <c r="O862" s="6">
        <f>(M862/86400)+DATE(1970,1,1)</f>
        <v>43525.25</v>
      </c>
      <c r="P862" t="b">
        <v>0</v>
      </c>
      <c r="Q862" t="b">
        <v>1</v>
      </c>
      <c r="R862" t="s">
        <v>65</v>
      </c>
      <c r="S862" t="str">
        <f>_xlfn.TEXTBEFORE(R862,"/",1)</f>
        <v>technology</v>
      </c>
      <c r="T862" t="str">
        <f>_xlfn.TEXTAFTER(R862,"/",1)</f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 s="18">
        <v>9317</v>
      </c>
      <c r="F863">
        <f>ROUND((E863/I863), 2)</f>
        <v>57.16</v>
      </c>
      <c r="G863">
        <f>ROUND(((E863/D863)*100),0)</f>
        <v>106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6">
        <f>(L863/86400)+DATE(1970,1,1)</f>
        <v>40258.208333333336</v>
      </c>
      <c r="O863" s="6">
        <f>(M863/86400)+DATE(1970,1,1)</f>
        <v>40266.208333333336</v>
      </c>
      <c r="P863" t="b">
        <v>0</v>
      </c>
      <c r="Q863" t="b">
        <v>0</v>
      </c>
      <c r="R863" t="s">
        <v>33</v>
      </c>
      <c r="S863" t="str">
        <f>_xlfn.TEXTBEFORE(R863,"/",1)</f>
        <v>theater</v>
      </c>
      <c r="T863" t="str">
        <f>_xlfn.TEXTAFTER(R863,"/",1)</f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 s="18">
        <v>6560</v>
      </c>
      <c r="F864">
        <f>ROUND((E864/I864), 2)</f>
        <v>77.180000000000007</v>
      </c>
      <c r="G864">
        <f>ROUND(((E864/D864)*100),0)</f>
        <v>187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6">
        <f>(L864/86400)+DATE(1970,1,1)</f>
        <v>40756.208333333336</v>
      </c>
      <c r="O864" s="6">
        <f>(M864/86400)+DATE(1970,1,1)</f>
        <v>40760.208333333336</v>
      </c>
      <c r="P864" t="b">
        <v>0</v>
      </c>
      <c r="Q864" t="b">
        <v>0</v>
      </c>
      <c r="R864" t="s">
        <v>33</v>
      </c>
      <c r="S864" t="str">
        <f>_xlfn.TEXTBEFORE(R864,"/",1)</f>
        <v>theater</v>
      </c>
      <c r="T864" t="str">
        <f>_xlfn.TEXTAFTER(R864,"/",1)</f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 s="18">
        <v>5415</v>
      </c>
      <c r="F865">
        <f>ROUND((E865/I865), 2)</f>
        <v>24.95</v>
      </c>
      <c r="G865">
        <f>ROUND(((E865/D865)*100),0)</f>
        <v>387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6">
        <f>(L865/86400)+DATE(1970,1,1)</f>
        <v>42172.208333333328</v>
      </c>
      <c r="O865" s="6">
        <f>(M865/86400)+DATE(1970,1,1)</f>
        <v>42195.208333333328</v>
      </c>
      <c r="P865" t="b">
        <v>0</v>
      </c>
      <c r="Q865" t="b">
        <v>1</v>
      </c>
      <c r="R865" t="s">
        <v>269</v>
      </c>
      <c r="S865" t="str">
        <f>_xlfn.TEXTBEFORE(R865,"/",1)</f>
        <v>film &amp; video</v>
      </c>
      <c r="T865" t="str">
        <f>_xlfn.TEXTAFTER(R865,"/",1)</f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 s="18">
        <v>14577</v>
      </c>
      <c r="F866">
        <f>ROUND((E866/I866), 2)</f>
        <v>97.18</v>
      </c>
      <c r="G866">
        <f>ROUND(((E866/D866)*100),0)</f>
        <v>347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6">
        <f>(L866/86400)+DATE(1970,1,1)</f>
        <v>42601.208333333328</v>
      </c>
      <c r="O866" s="6">
        <f>(M866/86400)+DATE(1970,1,1)</f>
        <v>42606.208333333328</v>
      </c>
      <c r="P866" t="b">
        <v>0</v>
      </c>
      <c r="Q866" t="b">
        <v>0</v>
      </c>
      <c r="R866" t="s">
        <v>100</v>
      </c>
      <c r="S866" t="str">
        <f>_xlfn.TEXTBEFORE(R866,"/",1)</f>
        <v>film &amp; video</v>
      </c>
      <c r="T866" t="str">
        <f>_xlfn.TEXTAFTER(R866,"/",1)</f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 s="18">
        <v>150515</v>
      </c>
      <c r="F867">
        <f>ROUND((E867/I867), 2)</f>
        <v>46</v>
      </c>
      <c r="G867">
        <f>ROUND(((E867/D867)*100),0)</f>
        <v>186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6">
        <f>(L867/86400)+DATE(1970,1,1)</f>
        <v>41897.208333333336</v>
      </c>
      <c r="O867" s="6">
        <f>(M867/86400)+DATE(1970,1,1)</f>
        <v>41906.208333333336</v>
      </c>
      <c r="P867" t="b">
        <v>0</v>
      </c>
      <c r="Q867" t="b">
        <v>0</v>
      </c>
      <c r="R867" t="s">
        <v>33</v>
      </c>
      <c r="S867" t="str">
        <f>_xlfn.TEXTBEFORE(R867,"/",1)</f>
        <v>theater</v>
      </c>
      <c r="T867" t="str">
        <f>_xlfn.TEXTAFTER(R867,"/",1)</f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 s="18">
        <v>79045</v>
      </c>
      <c r="F868">
        <f>ROUND((E868/I868), 2)</f>
        <v>88.02</v>
      </c>
      <c r="G868">
        <f>ROUND(((E868/D868)*100),0)</f>
        <v>43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6">
        <f>(L868/86400)+DATE(1970,1,1)</f>
        <v>40671.208333333336</v>
      </c>
      <c r="O868" s="6">
        <f>(M868/86400)+DATE(1970,1,1)</f>
        <v>40672.208333333336</v>
      </c>
      <c r="P868" t="b">
        <v>0</v>
      </c>
      <c r="Q868" t="b">
        <v>0</v>
      </c>
      <c r="R868" t="s">
        <v>122</v>
      </c>
      <c r="S868" t="str">
        <f>_xlfn.TEXTBEFORE(R868,"/",1)</f>
        <v>photography</v>
      </c>
      <c r="T868" t="str">
        <f>_xlfn.TEXTAFTER(R868,"/",1)</f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 s="18">
        <v>7797</v>
      </c>
      <c r="F869">
        <f>ROUND((E869/I869), 2)</f>
        <v>25.99</v>
      </c>
      <c r="G869">
        <f>ROUND(((E869/D869)*100),0)</f>
        <v>162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6">
        <f>(L869/86400)+DATE(1970,1,1)</f>
        <v>43382.208333333328</v>
      </c>
      <c r="O869" s="6">
        <f>(M869/86400)+DATE(1970,1,1)</f>
        <v>43388.208333333328</v>
      </c>
      <c r="P869" t="b">
        <v>0</v>
      </c>
      <c r="Q869" t="b">
        <v>0</v>
      </c>
      <c r="R869" t="s">
        <v>17</v>
      </c>
      <c r="S869" t="str">
        <f>_xlfn.TEXTBEFORE(R869,"/",1)</f>
        <v>food</v>
      </c>
      <c r="T869" t="str">
        <f>_xlfn.TEXTAFTER(R869,"/",1)</f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 s="18">
        <v>12939</v>
      </c>
      <c r="F870">
        <f>ROUND((E870/I870), 2)</f>
        <v>102.69</v>
      </c>
      <c r="G870">
        <f>ROUND(((E870/D870)*100),0)</f>
        <v>185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6">
        <f>(L870/86400)+DATE(1970,1,1)</f>
        <v>41559.208333333336</v>
      </c>
      <c r="O870" s="6">
        <f>(M870/86400)+DATE(1970,1,1)</f>
        <v>41570.208333333336</v>
      </c>
      <c r="P870" t="b">
        <v>0</v>
      </c>
      <c r="Q870" t="b">
        <v>0</v>
      </c>
      <c r="R870" t="s">
        <v>33</v>
      </c>
      <c r="S870" t="str">
        <f>_xlfn.TEXTBEFORE(R870,"/",1)</f>
        <v>theater</v>
      </c>
      <c r="T870" t="str">
        <f>_xlfn.TEXTAFTER(R870,"/",1)</f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 s="18">
        <v>38376</v>
      </c>
      <c r="F871">
        <f>ROUND((E871/I871), 2)</f>
        <v>72.959999999999994</v>
      </c>
      <c r="G871">
        <f>ROUND(((E871/D871)*100),0)</f>
        <v>24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6">
        <f>(L871/86400)+DATE(1970,1,1)</f>
        <v>40350.208333333336</v>
      </c>
      <c r="O871" s="6">
        <f>(M871/86400)+DATE(1970,1,1)</f>
        <v>40364.208333333336</v>
      </c>
      <c r="P871" t="b">
        <v>0</v>
      </c>
      <c r="Q871" t="b">
        <v>0</v>
      </c>
      <c r="R871" t="s">
        <v>53</v>
      </c>
      <c r="S871" t="str">
        <f>_xlfn.TEXTBEFORE(R871,"/",1)</f>
        <v>film &amp; video</v>
      </c>
      <c r="T871" t="str">
        <f>_xlfn.TEXTAFTER(R871,"/",1)</f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 s="18">
        <v>6920</v>
      </c>
      <c r="F872">
        <f>ROUND((E872/I872), 2)</f>
        <v>57.19</v>
      </c>
      <c r="G872">
        <f>ROUND(((E872/D872)*100),0)</f>
        <v>90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6">
        <f>(L872/86400)+DATE(1970,1,1)</f>
        <v>42240.208333333328</v>
      </c>
      <c r="O872" s="6">
        <f>(M872/86400)+DATE(1970,1,1)</f>
        <v>42265.208333333328</v>
      </c>
      <c r="P872" t="b">
        <v>0</v>
      </c>
      <c r="Q872" t="b">
        <v>0</v>
      </c>
      <c r="R872" t="s">
        <v>33</v>
      </c>
      <c r="S872" t="str">
        <f>_xlfn.TEXTBEFORE(R872,"/",1)</f>
        <v>theater</v>
      </c>
      <c r="T872" t="str">
        <f>_xlfn.TEXTAFTER(R872,"/",1)</f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 s="18">
        <v>194912</v>
      </c>
      <c r="F873">
        <f>ROUND((E873/I873), 2)</f>
        <v>84.01</v>
      </c>
      <c r="G873">
        <f>ROUND(((E873/D873)*100),0)</f>
        <v>273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6">
        <f>(L873/86400)+DATE(1970,1,1)</f>
        <v>43040.208333333328</v>
      </c>
      <c r="O873" s="6">
        <f>(M873/86400)+DATE(1970,1,1)</f>
        <v>43058.25</v>
      </c>
      <c r="P873" t="b">
        <v>0</v>
      </c>
      <c r="Q873" t="b">
        <v>1</v>
      </c>
      <c r="R873" t="s">
        <v>33</v>
      </c>
      <c r="S873" t="str">
        <f>_xlfn.TEXTBEFORE(R873,"/",1)</f>
        <v>theater</v>
      </c>
      <c r="T873" t="str">
        <f>_xlfn.TEXTAFTER(R873,"/",1)</f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 s="18">
        <v>7992</v>
      </c>
      <c r="F874">
        <f>ROUND((E874/I874), 2)</f>
        <v>98.67</v>
      </c>
      <c r="G874">
        <f>ROUND(((E874/D874)*100),0)</f>
        <v>170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6">
        <f>(L874/86400)+DATE(1970,1,1)</f>
        <v>43346.208333333328</v>
      </c>
      <c r="O874" s="6">
        <f>(M874/86400)+DATE(1970,1,1)</f>
        <v>43351.208333333328</v>
      </c>
      <c r="P874" t="b">
        <v>0</v>
      </c>
      <c r="Q874" t="b">
        <v>0</v>
      </c>
      <c r="R874" t="s">
        <v>474</v>
      </c>
      <c r="S874" t="str">
        <f>_xlfn.TEXTBEFORE(R874,"/",1)</f>
        <v>film &amp; video</v>
      </c>
      <c r="T874" t="str">
        <f>_xlfn.TEXTAFTER(R874,"/",1)</f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 s="18">
        <v>79268</v>
      </c>
      <c r="F875">
        <f>ROUND((E875/I875), 2)</f>
        <v>42.01</v>
      </c>
      <c r="G875">
        <f>ROUND(((E875/D875)*100),0)</f>
        <v>188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6">
        <f>(L875/86400)+DATE(1970,1,1)</f>
        <v>41647.25</v>
      </c>
      <c r="O875" s="6">
        <f>(M875/86400)+DATE(1970,1,1)</f>
        <v>41652.25</v>
      </c>
      <c r="P875" t="b">
        <v>0</v>
      </c>
      <c r="Q875" t="b">
        <v>0</v>
      </c>
      <c r="R875" t="s">
        <v>122</v>
      </c>
      <c r="S875" t="str">
        <f>_xlfn.TEXTBEFORE(R875,"/",1)</f>
        <v>photography</v>
      </c>
      <c r="T875" t="str">
        <f>_xlfn.TEXTAFTER(R875,"/",1)</f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 s="18">
        <v>139468</v>
      </c>
      <c r="F876">
        <f>ROUND((E876/I876), 2)</f>
        <v>32</v>
      </c>
      <c r="G876">
        <f>ROUND(((E876/D876)*100),0)</f>
        <v>347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6">
        <f>(L876/86400)+DATE(1970,1,1)</f>
        <v>40291.208333333336</v>
      </c>
      <c r="O876" s="6">
        <f>(M876/86400)+DATE(1970,1,1)</f>
        <v>40329.208333333336</v>
      </c>
      <c r="P876" t="b">
        <v>0</v>
      </c>
      <c r="Q876" t="b">
        <v>1</v>
      </c>
      <c r="R876" t="s">
        <v>122</v>
      </c>
      <c r="S876" t="str">
        <f>_xlfn.TEXTBEFORE(R876,"/",1)</f>
        <v>photography</v>
      </c>
      <c r="T876" t="str">
        <f>_xlfn.TEXTAFTER(R876,"/",1)</f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 s="18">
        <v>5465</v>
      </c>
      <c r="F877">
        <f>ROUND((E877/I877), 2)</f>
        <v>81.569999999999993</v>
      </c>
      <c r="G877">
        <f>ROUND(((E877/D877)*100),0)</f>
        <v>69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6">
        <f>(L877/86400)+DATE(1970,1,1)</f>
        <v>40556.25</v>
      </c>
      <c r="O877" s="6">
        <f>(M877/86400)+DATE(1970,1,1)</f>
        <v>40557.25</v>
      </c>
      <c r="P877" t="b">
        <v>0</v>
      </c>
      <c r="Q877" t="b">
        <v>0</v>
      </c>
      <c r="R877" t="s">
        <v>23</v>
      </c>
      <c r="S877" t="str">
        <f>_xlfn.TEXTBEFORE(R877,"/",1)</f>
        <v>music</v>
      </c>
      <c r="T877" t="str">
        <f>_xlfn.TEXTAFTER(R877,"/",1)</f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 s="18">
        <v>2111</v>
      </c>
      <c r="F878">
        <f>ROUND((E878/I878), 2)</f>
        <v>37.04</v>
      </c>
      <c r="G878">
        <f>ROUND(((E878/D878)*100),0)</f>
        <v>25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6">
        <f>(L878/86400)+DATE(1970,1,1)</f>
        <v>43624.208333333328</v>
      </c>
      <c r="O878" s="6">
        <f>(M878/86400)+DATE(1970,1,1)</f>
        <v>43648.208333333328</v>
      </c>
      <c r="P878" t="b">
        <v>0</v>
      </c>
      <c r="Q878" t="b">
        <v>0</v>
      </c>
      <c r="R878" t="s">
        <v>122</v>
      </c>
      <c r="S878" t="str">
        <f>_xlfn.TEXTBEFORE(R878,"/",1)</f>
        <v>photography</v>
      </c>
      <c r="T878" t="str">
        <f>_xlfn.TEXTAFTER(R878,"/",1)</f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 s="18">
        <v>126628</v>
      </c>
      <c r="F879">
        <f>ROUND((E879/I879), 2)</f>
        <v>103.03</v>
      </c>
      <c r="G879">
        <f>ROUND(((E879/D879)*100),0)</f>
        <v>77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6">
        <f>(L879/86400)+DATE(1970,1,1)</f>
        <v>42577.208333333328</v>
      </c>
      <c r="O879" s="6">
        <f>(M879/86400)+DATE(1970,1,1)</f>
        <v>42578.208333333328</v>
      </c>
      <c r="P879" t="b">
        <v>0</v>
      </c>
      <c r="Q879" t="b">
        <v>0</v>
      </c>
      <c r="R879" t="s">
        <v>17</v>
      </c>
      <c r="S879" t="str">
        <f>_xlfn.TEXTBEFORE(R879,"/",1)</f>
        <v>food</v>
      </c>
      <c r="T879" t="str">
        <f>_xlfn.TEXTAFTER(R879,"/",1)</f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 s="18">
        <v>1012</v>
      </c>
      <c r="F880">
        <f>ROUND((E880/I880), 2)</f>
        <v>84.33</v>
      </c>
      <c r="G880">
        <f>ROUND(((E880/D880)*100),0)</f>
        <v>37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6">
        <f>(L880/86400)+DATE(1970,1,1)</f>
        <v>43845.25</v>
      </c>
      <c r="O880" s="6">
        <f>(M880/86400)+DATE(1970,1,1)</f>
        <v>43869.25</v>
      </c>
      <c r="P880" t="b">
        <v>0</v>
      </c>
      <c r="Q880" t="b">
        <v>0</v>
      </c>
      <c r="R880" t="s">
        <v>148</v>
      </c>
      <c r="S880" t="str">
        <f>_xlfn.TEXTBEFORE(R880,"/",1)</f>
        <v>music</v>
      </c>
      <c r="T880" t="str">
        <f>_xlfn.TEXTAFTER(R880,"/",1)</f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 s="18">
        <v>5438</v>
      </c>
      <c r="F881">
        <f>ROUND((E881/I881), 2)</f>
        <v>102.6</v>
      </c>
      <c r="G881">
        <f>ROUND(((E881/D881)*100),0)</f>
        <v>544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6">
        <f>(L881/86400)+DATE(1970,1,1)</f>
        <v>42788.25</v>
      </c>
      <c r="O881" s="6">
        <f>(M881/86400)+DATE(1970,1,1)</f>
        <v>42797.25</v>
      </c>
      <c r="P881" t="b">
        <v>0</v>
      </c>
      <c r="Q881" t="b">
        <v>0</v>
      </c>
      <c r="R881" t="s">
        <v>68</v>
      </c>
      <c r="S881" t="str">
        <f>_xlfn.TEXTBEFORE(R881,"/",1)</f>
        <v>publishing</v>
      </c>
      <c r="T881" t="str">
        <f>_xlfn.TEXTAFTER(R881,"/",1)</f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 s="18">
        <v>193101</v>
      </c>
      <c r="F882">
        <f>ROUND((E882/I882), 2)</f>
        <v>79.989999999999995</v>
      </c>
      <c r="G882">
        <f>ROUND(((E882/D882)*100),0)</f>
        <v>229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6">
        <f>(L882/86400)+DATE(1970,1,1)</f>
        <v>43667.208333333328</v>
      </c>
      <c r="O882" s="6">
        <f>(M882/86400)+DATE(1970,1,1)</f>
        <v>43669.208333333328</v>
      </c>
      <c r="P882" t="b">
        <v>0</v>
      </c>
      <c r="Q882" t="b">
        <v>0</v>
      </c>
      <c r="R882" t="s">
        <v>50</v>
      </c>
      <c r="S882" t="str">
        <f>_xlfn.TEXTBEFORE(R882,"/",1)</f>
        <v>music</v>
      </c>
      <c r="T882" t="str">
        <f>_xlfn.TEXTAFTER(R882,"/",1)</f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 s="18">
        <v>31665</v>
      </c>
      <c r="F883">
        <f>ROUND((E883/I883), 2)</f>
        <v>70.06</v>
      </c>
      <c r="G883">
        <f>ROUND(((E883/D883)*100),0)</f>
        <v>39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6">
        <f>(L883/86400)+DATE(1970,1,1)</f>
        <v>42194.208333333328</v>
      </c>
      <c r="O883" s="6">
        <f>(M883/86400)+DATE(1970,1,1)</f>
        <v>42223.208333333328</v>
      </c>
      <c r="P883" t="b">
        <v>0</v>
      </c>
      <c r="Q883" t="b">
        <v>1</v>
      </c>
      <c r="R883" t="s">
        <v>33</v>
      </c>
      <c r="S883" t="str">
        <f>_xlfn.TEXTBEFORE(R883,"/",1)</f>
        <v>theater</v>
      </c>
      <c r="T883" t="str">
        <f>_xlfn.TEXTAFTER(R883,"/",1)</f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 s="18">
        <v>2960</v>
      </c>
      <c r="F884">
        <f>ROUND((E884/I884), 2)</f>
        <v>37</v>
      </c>
      <c r="G884">
        <f>ROUND(((E884/D884)*100),0)</f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6">
        <f>(L884/86400)+DATE(1970,1,1)</f>
        <v>42025.25</v>
      </c>
      <c r="O884" s="6">
        <f>(M884/86400)+DATE(1970,1,1)</f>
        <v>42029.25</v>
      </c>
      <c r="P884" t="b">
        <v>0</v>
      </c>
      <c r="Q884" t="b">
        <v>0</v>
      </c>
      <c r="R884" t="s">
        <v>33</v>
      </c>
      <c r="S884" t="str">
        <f>_xlfn.TEXTBEFORE(R884,"/",1)</f>
        <v>theater</v>
      </c>
      <c r="T884" t="str">
        <f>_xlfn.TEXTAFTER(R884,"/",1)</f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 s="18">
        <v>8089</v>
      </c>
      <c r="F885">
        <f>ROUND((E885/I885), 2)</f>
        <v>41.91</v>
      </c>
      <c r="G885">
        <f>ROUND(((E885/D885)*100),0)</f>
        <v>238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6">
        <f>(L885/86400)+DATE(1970,1,1)</f>
        <v>40323.208333333336</v>
      </c>
      <c r="O885" s="6">
        <f>(M885/86400)+DATE(1970,1,1)</f>
        <v>40359.208333333336</v>
      </c>
      <c r="P885" t="b">
        <v>0</v>
      </c>
      <c r="Q885" t="b">
        <v>0</v>
      </c>
      <c r="R885" t="s">
        <v>100</v>
      </c>
      <c r="S885" t="str">
        <f>_xlfn.TEXTBEFORE(R885,"/",1)</f>
        <v>film &amp; video</v>
      </c>
      <c r="T885" t="str">
        <f>_xlfn.TEXTAFTER(R885,"/",1)</f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 s="18">
        <v>109374</v>
      </c>
      <c r="F886">
        <f>ROUND((E886/I886), 2)</f>
        <v>57.99</v>
      </c>
      <c r="G886">
        <f>ROUND(((E886/D886)*100),0)</f>
        <v>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6">
        <f>(L886/86400)+DATE(1970,1,1)</f>
        <v>41763.208333333336</v>
      </c>
      <c r="O886" s="6">
        <f>(M886/86400)+DATE(1970,1,1)</f>
        <v>41765.208333333336</v>
      </c>
      <c r="P886" t="b">
        <v>0</v>
      </c>
      <c r="Q886" t="b">
        <v>1</v>
      </c>
      <c r="R886" t="s">
        <v>33</v>
      </c>
      <c r="S886" t="str">
        <f>_xlfn.TEXTBEFORE(R886,"/",1)</f>
        <v>theater</v>
      </c>
      <c r="T886" t="str">
        <f>_xlfn.TEXTAFTER(R886,"/",1)</f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 s="18">
        <v>2129</v>
      </c>
      <c r="F887">
        <f>ROUND((E887/I887), 2)</f>
        <v>40.94</v>
      </c>
      <c r="G887">
        <f>ROUND(((E887/D887)*100),0)</f>
        <v>118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6">
        <f>(L887/86400)+DATE(1970,1,1)</f>
        <v>40335.208333333336</v>
      </c>
      <c r="O887" s="6">
        <f>(M887/86400)+DATE(1970,1,1)</f>
        <v>40373.208333333336</v>
      </c>
      <c r="P887" t="b">
        <v>0</v>
      </c>
      <c r="Q887" t="b">
        <v>0</v>
      </c>
      <c r="R887" t="s">
        <v>33</v>
      </c>
      <c r="S887" t="str">
        <f>_xlfn.TEXTBEFORE(R887,"/",1)</f>
        <v>theater</v>
      </c>
      <c r="T887" t="str">
        <f>_xlfn.TEXTAFTER(R887,"/",1)</f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 s="18">
        <v>127745</v>
      </c>
      <c r="F888">
        <f>ROUND((E888/I888), 2)</f>
        <v>70</v>
      </c>
      <c r="G888">
        <f>ROUND(((E888/D888)*100),0)</f>
        <v>85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6">
        <f>(L888/86400)+DATE(1970,1,1)</f>
        <v>40416.208333333336</v>
      </c>
      <c r="O888" s="6">
        <f>(M888/86400)+DATE(1970,1,1)</f>
        <v>40434.208333333336</v>
      </c>
      <c r="P888" t="b">
        <v>0</v>
      </c>
      <c r="Q888" t="b">
        <v>0</v>
      </c>
      <c r="R888" t="s">
        <v>60</v>
      </c>
      <c r="S888" t="str">
        <f>_xlfn.TEXTBEFORE(R888,"/",1)</f>
        <v>music</v>
      </c>
      <c r="T888" t="str">
        <f>_xlfn.TEXTAFTER(R888,"/",1)</f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 s="18">
        <v>2289</v>
      </c>
      <c r="F889">
        <f>ROUND((E889/I889), 2)</f>
        <v>73.84</v>
      </c>
      <c r="G889">
        <f>ROUND(((E889/D889)*100),0)</f>
        <v>29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6">
        <f>(L889/86400)+DATE(1970,1,1)</f>
        <v>42202.208333333328</v>
      </c>
      <c r="O889" s="6">
        <f>(M889/86400)+DATE(1970,1,1)</f>
        <v>42249.208333333328</v>
      </c>
      <c r="P889" t="b">
        <v>0</v>
      </c>
      <c r="Q889" t="b">
        <v>1</v>
      </c>
      <c r="R889" t="s">
        <v>33</v>
      </c>
      <c r="S889" t="str">
        <f>_xlfn.TEXTBEFORE(R889,"/",1)</f>
        <v>theater</v>
      </c>
      <c r="T889" t="str">
        <f>_xlfn.TEXTAFTER(R889,"/",1)</f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 s="18">
        <v>12174</v>
      </c>
      <c r="F890">
        <f>ROUND((E890/I890), 2)</f>
        <v>41.98</v>
      </c>
      <c r="G890">
        <f>ROUND(((E890/D890)*100),0)</f>
        <v>210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6">
        <f>(L890/86400)+DATE(1970,1,1)</f>
        <v>42836.208333333328</v>
      </c>
      <c r="O890" s="6">
        <f>(M890/86400)+DATE(1970,1,1)</f>
        <v>42855.208333333328</v>
      </c>
      <c r="P890" t="b">
        <v>0</v>
      </c>
      <c r="Q890" t="b">
        <v>0</v>
      </c>
      <c r="R890" t="s">
        <v>33</v>
      </c>
      <c r="S890" t="str">
        <f>_xlfn.TEXTBEFORE(R890,"/",1)</f>
        <v>theater</v>
      </c>
      <c r="T890" t="str">
        <f>_xlfn.TEXTAFTER(R890,"/",1)</f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 s="18">
        <v>9508</v>
      </c>
      <c r="F891">
        <f>ROUND((E891/I891), 2)</f>
        <v>77.930000000000007</v>
      </c>
      <c r="G891">
        <f>ROUND(((E891/D891)*100),0)</f>
        <v>170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6">
        <f>(L891/86400)+DATE(1970,1,1)</f>
        <v>41710.208333333336</v>
      </c>
      <c r="O891" s="6">
        <f>(M891/86400)+DATE(1970,1,1)</f>
        <v>41717.208333333336</v>
      </c>
      <c r="P891" t="b">
        <v>0</v>
      </c>
      <c r="Q891" t="b">
        <v>1</v>
      </c>
      <c r="R891" t="s">
        <v>50</v>
      </c>
      <c r="S891" t="str">
        <f>_xlfn.TEXTBEFORE(R891,"/",1)</f>
        <v>music</v>
      </c>
      <c r="T891" t="str">
        <f>_xlfn.TEXTAFTER(R891,"/",1)</f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 s="18">
        <v>155849</v>
      </c>
      <c r="F892">
        <f>ROUND((E892/I892), 2)</f>
        <v>106.02</v>
      </c>
      <c r="G892">
        <f>ROUND(((E892/D892)*100),0)</f>
        <v>116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6">
        <f>(L892/86400)+DATE(1970,1,1)</f>
        <v>43640.208333333328</v>
      </c>
      <c r="O892" s="6">
        <f>(M892/86400)+DATE(1970,1,1)</f>
        <v>43641.208333333328</v>
      </c>
      <c r="P892" t="b">
        <v>0</v>
      </c>
      <c r="Q892" t="b">
        <v>0</v>
      </c>
      <c r="R892" t="s">
        <v>60</v>
      </c>
      <c r="S892" t="str">
        <f>_xlfn.TEXTBEFORE(R892,"/",1)</f>
        <v>music</v>
      </c>
      <c r="T892" t="str">
        <f>_xlfn.TEXTAFTER(R892,"/",1)</f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 s="18">
        <v>7758</v>
      </c>
      <c r="F893">
        <f>ROUND((E893/I893), 2)</f>
        <v>47.02</v>
      </c>
      <c r="G893">
        <f>ROUND(((E893/D893)*100),0)</f>
        <v>259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6">
        <f>(L893/86400)+DATE(1970,1,1)</f>
        <v>40880.25</v>
      </c>
      <c r="O893" s="6">
        <f>(M893/86400)+DATE(1970,1,1)</f>
        <v>40924.25</v>
      </c>
      <c r="P893" t="b">
        <v>0</v>
      </c>
      <c r="Q893" t="b">
        <v>0</v>
      </c>
      <c r="R893" t="s">
        <v>42</v>
      </c>
      <c r="S893" t="str">
        <f>_xlfn.TEXTBEFORE(R893,"/",1)</f>
        <v>film &amp; video</v>
      </c>
      <c r="T893" t="str">
        <f>_xlfn.TEXTAFTER(R893,"/",1)</f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 s="18">
        <v>13835</v>
      </c>
      <c r="F894">
        <f>ROUND((E894/I894), 2)</f>
        <v>76.02</v>
      </c>
      <c r="G894">
        <f>ROUND(((E894/D894)*100),0)</f>
        <v>231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6">
        <f>(L894/86400)+DATE(1970,1,1)</f>
        <v>40319.208333333336</v>
      </c>
      <c r="O894" s="6">
        <f>(M894/86400)+DATE(1970,1,1)</f>
        <v>40360.208333333336</v>
      </c>
      <c r="P894" t="b">
        <v>0</v>
      </c>
      <c r="Q894" t="b">
        <v>0</v>
      </c>
      <c r="R894" t="s">
        <v>206</v>
      </c>
      <c r="S894" t="str">
        <f>_xlfn.TEXTBEFORE(R894,"/",1)</f>
        <v>publishing</v>
      </c>
      <c r="T894" t="str">
        <f>_xlfn.TEXTAFTER(R894,"/",1)</f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 s="18">
        <v>10770</v>
      </c>
      <c r="F895">
        <f>ROUND((E895/I895), 2)</f>
        <v>54.12</v>
      </c>
      <c r="G895">
        <f>ROUND(((E895/D895)*100),0)</f>
        <v>128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6">
        <f>(L895/86400)+DATE(1970,1,1)</f>
        <v>42170.208333333328</v>
      </c>
      <c r="O895" s="6">
        <f>(M895/86400)+DATE(1970,1,1)</f>
        <v>42174.208333333328</v>
      </c>
      <c r="P895" t="b">
        <v>0</v>
      </c>
      <c r="Q895" t="b">
        <v>1</v>
      </c>
      <c r="R895" t="s">
        <v>42</v>
      </c>
      <c r="S895" t="str">
        <f>_xlfn.TEXTBEFORE(R895,"/",1)</f>
        <v>film &amp; video</v>
      </c>
      <c r="T895" t="str">
        <f>_xlfn.TEXTAFTER(R895,"/",1)</f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 s="18">
        <v>3208</v>
      </c>
      <c r="F896">
        <f>ROUND((E896/I896), 2)</f>
        <v>57.29</v>
      </c>
      <c r="G896">
        <f>ROUND(((E896/D896)*100),0)</f>
        <v>189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6">
        <f>(L896/86400)+DATE(1970,1,1)</f>
        <v>41466.208333333336</v>
      </c>
      <c r="O896" s="6">
        <f>(M896/86400)+DATE(1970,1,1)</f>
        <v>41496.208333333336</v>
      </c>
      <c r="P896" t="b">
        <v>0</v>
      </c>
      <c r="Q896" t="b">
        <v>1</v>
      </c>
      <c r="R896" t="s">
        <v>269</v>
      </c>
      <c r="S896" t="str">
        <f>_xlfn.TEXTBEFORE(R896,"/",1)</f>
        <v>film &amp; video</v>
      </c>
      <c r="T896" t="str">
        <f>_xlfn.TEXTAFTER(R896,"/",1)</f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 s="18">
        <v>11108</v>
      </c>
      <c r="F897">
        <f>ROUND((E897/I897), 2)</f>
        <v>103.81</v>
      </c>
      <c r="G897">
        <f>ROUND(((E897/D897)*100),0)</f>
        <v>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6">
        <f>(L897/86400)+DATE(1970,1,1)</f>
        <v>43134.25</v>
      </c>
      <c r="O897" s="6">
        <f>(M897/86400)+DATE(1970,1,1)</f>
        <v>43143.25</v>
      </c>
      <c r="P897" t="b">
        <v>0</v>
      </c>
      <c r="Q897" t="b">
        <v>0</v>
      </c>
      <c r="R897" t="s">
        <v>33</v>
      </c>
      <c r="S897" t="str">
        <f>_xlfn.TEXTBEFORE(R897,"/",1)</f>
        <v>theater</v>
      </c>
      <c r="T897" t="str">
        <f>_xlfn.TEXTAFTER(R897,"/",1)</f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 s="18">
        <v>153338</v>
      </c>
      <c r="F898">
        <f>ROUND((E898/I898), 2)</f>
        <v>105.03</v>
      </c>
      <c r="G898">
        <f>ROUND(((E898/D898)*100),0)</f>
        <v>774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6">
        <f>(L898/86400)+DATE(1970,1,1)</f>
        <v>40738.208333333336</v>
      </c>
      <c r="O898" s="6">
        <f>(M898/86400)+DATE(1970,1,1)</f>
        <v>40741.208333333336</v>
      </c>
      <c r="P898" t="b">
        <v>0</v>
      </c>
      <c r="Q898" t="b">
        <v>1</v>
      </c>
      <c r="R898" t="s">
        <v>17</v>
      </c>
      <c r="S898" t="str">
        <f>_xlfn.TEXTBEFORE(R898,"/",1)</f>
        <v>food</v>
      </c>
      <c r="T898" t="str">
        <f>_xlfn.TEXTAFTER(R898,"/",1)</f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 s="18">
        <v>2437</v>
      </c>
      <c r="F899">
        <f>ROUND((E899/I899), 2)</f>
        <v>90.26</v>
      </c>
      <c r="G899">
        <f>ROUND(((E899/D899)*100),0)</f>
        <v>28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6">
        <f>(L899/86400)+DATE(1970,1,1)</f>
        <v>43583.208333333328</v>
      </c>
      <c r="O899" s="6">
        <f>(M899/86400)+DATE(1970,1,1)</f>
        <v>43585.208333333328</v>
      </c>
      <c r="P899" t="b">
        <v>0</v>
      </c>
      <c r="Q899" t="b">
        <v>0</v>
      </c>
      <c r="R899" t="s">
        <v>33</v>
      </c>
      <c r="S899" t="str">
        <f>_xlfn.TEXTBEFORE(R899,"/",1)</f>
        <v>theater</v>
      </c>
      <c r="T899" t="str">
        <f>_xlfn.TEXTAFTER(R899,"/",1)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 s="18">
        <v>93991</v>
      </c>
      <c r="F900">
        <f>ROUND((E900/I900), 2)</f>
        <v>76.98</v>
      </c>
      <c r="G900">
        <f>ROUND(((E900/D900)*100),0)</f>
        <v>52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6">
        <f>(L900/86400)+DATE(1970,1,1)</f>
        <v>43815.25</v>
      </c>
      <c r="O900" s="6">
        <f>(M900/86400)+DATE(1970,1,1)</f>
        <v>43821.25</v>
      </c>
      <c r="P900" t="b">
        <v>0</v>
      </c>
      <c r="Q900" t="b">
        <v>0</v>
      </c>
      <c r="R900" t="s">
        <v>42</v>
      </c>
      <c r="S900" t="str">
        <f>_xlfn.TEXTBEFORE(R900,"/",1)</f>
        <v>film &amp; video</v>
      </c>
      <c r="T900" t="str">
        <f>_xlfn.TEXTAFTER(R900,"/",1)</f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 s="18">
        <v>12620</v>
      </c>
      <c r="F901">
        <f>ROUND((E901/I901), 2)</f>
        <v>102.6</v>
      </c>
      <c r="G901">
        <f>ROUND(((E901/D901)*100),0)</f>
        <v>407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6">
        <f>(L901/86400)+DATE(1970,1,1)</f>
        <v>41554.208333333336</v>
      </c>
      <c r="O901" s="6">
        <f>(M901/86400)+DATE(1970,1,1)</f>
        <v>41572.208333333336</v>
      </c>
      <c r="P901" t="b">
        <v>0</v>
      </c>
      <c r="Q901" t="b">
        <v>0</v>
      </c>
      <c r="R901" t="s">
        <v>159</v>
      </c>
      <c r="S901" t="str">
        <f>_xlfn.TEXTBEFORE(R901,"/",1)</f>
        <v>music</v>
      </c>
      <c r="T901" t="str">
        <f>_xlfn.TEXTAFTER(R901,"/",1)</f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 s="18">
        <v>2</v>
      </c>
      <c r="F902">
        <f>ROUND((E902/I902), 2)</f>
        <v>2</v>
      </c>
      <c r="G902">
        <f>ROUND(((E902/D902)*100),0)</f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6">
        <f>(L902/86400)+DATE(1970,1,1)</f>
        <v>41901.208333333336</v>
      </c>
      <c r="O902" s="6">
        <f>(M902/86400)+DATE(1970,1,1)</f>
        <v>41902.208333333336</v>
      </c>
      <c r="P902" t="b">
        <v>0</v>
      </c>
      <c r="Q902" t="b">
        <v>1</v>
      </c>
      <c r="R902" t="s">
        <v>28</v>
      </c>
      <c r="S902" t="str">
        <f>_xlfn.TEXTBEFORE(R902,"/",1)</f>
        <v>technology</v>
      </c>
      <c r="T902" t="str">
        <f>_xlfn.TEXTAFTER(R902,"/",1)</f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 s="18">
        <v>8746</v>
      </c>
      <c r="F903">
        <f>ROUND((E903/I903), 2)</f>
        <v>55.01</v>
      </c>
      <c r="G903">
        <f>ROUND(((E903/D903)*100),0)</f>
        <v>156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6">
        <f>(L903/86400)+DATE(1970,1,1)</f>
        <v>43298.208333333328</v>
      </c>
      <c r="O903" s="6">
        <f>(M903/86400)+DATE(1970,1,1)</f>
        <v>43331.208333333328</v>
      </c>
      <c r="P903" t="b">
        <v>0</v>
      </c>
      <c r="Q903" t="b">
        <v>1</v>
      </c>
      <c r="R903" t="s">
        <v>23</v>
      </c>
      <c r="S903" t="str">
        <f>_xlfn.TEXTBEFORE(R903,"/",1)</f>
        <v>music</v>
      </c>
      <c r="T903" t="str">
        <f>_xlfn.TEXTAFTER(R903,"/",1)</f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 s="18">
        <v>3534</v>
      </c>
      <c r="F904">
        <f>ROUND((E904/I904), 2)</f>
        <v>32.130000000000003</v>
      </c>
      <c r="G904">
        <f>ROUND(((E904/D904)*100),0)</f>
        <v>252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6">
        <f>(L904/86400)+DATE(1970,1,1)</f>
        <v>42399.25</v>
      </c>
      <c r="O904" s="6">
        <f>(M904/86400)+DATE(1970,1,1)</f>
        <v>42441.25</v>
      </c>
      <c r="P904" t="b">
        <v>0</v>
      </c>
      <c r="Q904" t="b">
        <v>0</v>
      </c>
      <c r="R904" t="s">
        <v>28</v>
      </c>
      <c r="S904" t="str">
        <f>_xlfn.TEXTBEFORE(R904,"/",1)</f>
        <v>technology</v>
      </c>
      <c r="T904" t="str">
        <f>_xlfn.TEXTAFTER(R904,"/",1)</f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 s="18">
        <v>709</v>
      </c>
      <c r="F905">
        <f>ROUND((E905/I905), 2)</f>
        <v>50.64</v>
      </c>
      <c r="G905">
        <f>ROUND(((E905/D905)*100),0)</f>
        <v>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6">
        <f>(L905/86400)+DATE(1970,1,1)</f>
        <v>41034.208333333336</v>
      </c>
      <c r="O905" s="6">
        <f>(M905/86400)+DATE(1970,1,1)</f>
        <v>41049.208333333336</v>
      </c>
      <c r="P905" t="b">
        <v>0</v>
      </c>
      <c r="Q905" t="b">
        <v>1</v>
      </c>
      <c r="R905" t="s">
        <v>68</v>
      </c>
      <c r="S905" t="str">
        <f>_xlfn.TEXTBEFORE(R905,"/",1)</f>
        <v>publishing</v>
      </c>
      <c r="T905" t="str">
        <f>_xlfn.TEXTAFTER(R905,"/",1)</f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 s="18">
        <v>795</v>
      </c>
      <c r="F906">
        <f>ROUND((E906/I906), 2)</f>
        <v>49.69</v>
      </c>
      <c r="G906">
        <f>ROUND(((E906/D906)*100),0)</f>
        <v>12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6">
        <f>(L906/86400)+DATE(1970,1,1)</f>
        <v>41186.208333333336</v>
      </c>
      <c r="O906" s="6">
        <f>(M906/86400)+DATE(1970,1,1)</f>
        <v>41190.208333333336</v>
      </c>
      <c r="P906" t="b">
        <v>0</v>
      </c>
      <c r="Q906" t="b">
        <v>0</v>
      </c>
      <c r="R906" t="s">
        <v>133</v>
      </c>
      <c r="S906" t="str">
        <f>_xlfn.TEXTBEFORE(R906,"/",1)</f>
        <v>publishing</v>
      </c>
      <c r="T906" t="str">
        <f>_xlfn.TEXTAFTER(R906,"/",1)</f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 s="18">
        <v>12955</v>
      </c>
      <c r="F907">
        <f>ROUND((E907/I907), 2)</f>
        <v>54.89</v>
      </c>
      <c r="G907">
        <f>ROUND(((E907/D907)*100),0)</f>
        <v>164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6">
        <f>(L907/86400)+DATE(1970,1,1)</f>
        <v>41536.208333333336</v>
      </c>
      <c r="O907" s="6">
        <f>(M907/86400)+DATE(1970,1,1)</f>
        <v>41539.208333333336</v>
      </c>
      <c r="P907" t="b">
        <v>0</v>
      </c>
      <c r="Q907" t="b">
        <v>0</v>
      </c>
      <c r="R907" t="s">
        <v>33</v>
      </c>
      <c r="S907" t="str">
        <f>_xlfn.TEXTBEFORE(R907,"/",1)</f>
        <v>theater</v>
      </c>
      <c r="T907" t="str">
        <f>_xlfn.TEXTAFTER(R907,"/",1)</f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 s="18">
        <v>8964</v>
      </c>
      <c r="F908">
        <f>ROUND((E908/I908), 2)</f>
        <v>46.93</v>
      </c>
      <c r="G908">
        <f>ROUND(((E908/D908)*100),0)</f>
        <v>163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6">
        <f>(L908/86400)+DATE(1970,1,1)</f>
        <v>42868.208333333328</v>
      </c>
      <c r="O908" s="6">
        <f>(M908/86400)+DATE(1970,1,1)</f>
        <v>42904.208333333328</v>
      </c>
      <c r="P908" t="b">
        <v>1</v>
      </c>
      <c r="Q908" t="b">
        <v>1</v>
      </c>
      <c r="R908" t="s">
        <v>42</v>
      </c>
      <c r="S908" t="str">
        <f>_xlfn.TEXTBEFORE(R908,"/",1)</f>
        <v>film &amp; video</v>
      </c>
      <c r="T908" t="str">
        <f>_xlfn.TEXTAFTER(R908,"/",1)</f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 s="18">
        <v>1843</v>
      </c>
      <c r="F909">
        <f>ROUND((E909/I909), 2)</f>
        <v>44.95</v>
      </c>
      <c r="G909">
        <f>ROUND(((E909/D909)*100),0)</f>
        <v>20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6">
        <f>(L909/86400)+DATE(1970,1,1)</f>
        <v>40660.208333333336</v>
      </c>
      <c r="O909" s="6">
        <f>(M909/86400)+DATE(1970,1,1)</f>
        <v>40667.208333333336</v>
      </c>
      <c r="P909" t="b">
        <v>0</v>
      </c>
      <c r="Q909" t="b">
        <v>0</v>
      </c>
      <c r="R909" t="s">
        <v>33</v>
      </c>
      <c r="S909" t="str">
        <f>_xlfn.TEXTBEFORE(R909,"/",1)</f>
        <v>theater</v>
      </c>
      <c r="T909" t="str">
        <f>_xlfn.TEXTAFTER(R909,"/",1)</f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 s="18">
        <v>121950</v>
      </c>
      <c r="F910">
        <f>ROUND((E910/I910), 2)</f>
        <v>31</v>
      </c>
      <c r="G910">
        <f>ROUND(((E910/D910)*100),0)</f>
        <v>319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6">
        <f>(L910/86400)+DATE(1970,1,1)</f>
        <v>41031.208333333336</v>
      </c>
      <c r="O910" s="6">
        <f>(M910/86400)+DATE(1970,1,1)</f>
        <v>41042.208333333336</v>
      </c>
      <c r="P910" t="b">
        <v>0</v>
      </c>
      <c r="Q910" t="b">
        <v>0</v>
      </c>
      <c r="R910" t="s">
        <v>89</v>
      </c>
      <c r="S910" t="str">
        <f>_xlfn.TEXTBEFORE(R910,"/",1)</f>
        <v>games</v>
      </c>
      <c r="T910" t="str">
        <f>_xlfn.TEXTAFTER(R910,"/",1)</f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 s="18">
        <v>8621</v>
      </c>
      <c r="F911">
        <f>ROUND((E911/I911), 2)</f>
        <v>107.76</v>
      </c>
      <c r="G911">
        <f>ROUND(((E911/D911)*100),0)</f>
        <v>479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6">
        <f>(L911/86400)+DATE(1970,1,1)</f>
        <v>43255.208333333328</v>
      </c>
      <c r="O911" s="6">
        <f>(M911/86400)+DATE(1970,1,1)</f>
        <v>43282.208333333328</v>
      </c>
      <c r="P911" t="b">
        <v>0</v>
      </c>
      <c r="Q911" t="b">
        <v>1</v>
      </c>
      <c r="R911" t="s">
        <v>33</v>
      </c>
      <c r="S911" t="str">
        <f>_xlfn.TEXTBEFORE(R911,"/",1)</f>
        <v>theater</v>
      </c>
      <c r="T911" t="str">
        <f>_xlfn.TEXTAFTER(R911,"/",1)</f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 s="18">
        <v>30215</v>
      </c>
      <c r="F912">
        <f>ROUND((E912/I912), 2)</f>
        <v>102.08</v>
      </c>
      <c r="G912">
        <f>ROUND(((E912/D912)*100),0)</f>
        <v>20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6">
        <f>(L912/86400)+DATE(1970,1,1)</f>
        <v>42026.25</v>
      </c>
      <c r="O912" s="6">
        <f>(M912/86400)+DATE(1970,1,1)</f>
        <v>42027.25</v>
      </c>
      <c r="P912" t="b">
        <v>0</v>
      </c>
      <c r="Q912" t="b">
        <v>0</v>
      </c>
      <c r="R912" t="s">
        <v>33</v>
      </c>
      <c r="S912" t="str">
        <f>_xlfn.TEXTBEFORE(R912,"/",1)</f>
        <v>theater</v>
      </c>
      <c r="T912" t="str">
        <f>_xlfn.TEXTAFTER(R912,"/",1)</f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 s="18">
        <v>11539</v>
      </c>
      <c r="F913">
        <f>ROUND((E913/I913), 2)</f>
        <v>24.98</v>
      </c>
      <c r="G913">
        <f>ROUND(((E913/D913)*100),0)</f>
        <v>199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6">
        <f>(L913/86400)+DATE(1970,1,1)</f>
        <v>43717.208333333328</v>
      </c>
      <c r="O913" s="6">
        <f>(M913/86400)+DATE(1970,1,1)</f>
        <v>43719.208333333328</v>
      </c>
      <c r="P913" t="b">
        <v>1</v>
      </c>
      <c r="Q913" t="b">
        <v>0</v>
      </c>
      <c r="R913" t="s">
        <v>28</v>
      </c>
      <c r="S913" t="str">
        <f>_xlfn.TEXTBEFORE(R913,"/",1)</f>
        <v>technology</v>
      </c>
      <c r="T913" t="str">
        <f>_xlfn.TEXTAFTER(R913,"/",1)</f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 s="18">
        <v>14310</v>
      </c>
      <c r="F914">
        <f>ROUND((E914/I914), 2)</f>
        <v>79.94</v>
      </c>
      <c r="G914">
        <f>ROUND(((E914/D914)*100),0)</f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6">
        <f>(L914/86400)+DATE(1970,1,1)</f>
        <v>41157.208333333336</v>
      </c>
      <c r="O914" s="6">
        <f>(M914/86400)+DATE(1970,1,1)</f>
        <v>41170.208333333336</v>
      </c>
      <c r="P914" t="b">
        <v>1</v>
      </c>
      <c r="Q914" t="b">
        <v>0</v>
      </c>
      <c r="R914" t="s">
        <v>53</v>
      </c>
      <c r="S914" t="str">
        <f>_xlfn.TEXTBEFORE(R914,"/",1)</f>
        <v>film &amp; video</v>
      </c>
      <c r="T914" t="str">
        <f>_xlfn.TEXTAFTER(R914,"/",1)</f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 s="18">
        <v>35536</v>
      </c>
      <c r="F915">
        <f>ROUND((E915/I915), 2)</f>
        <v>67.95</v>
      </c>
      <c r="G915">
        <f>ROUND(((E915/D915)*100),0)</f>
        <v>51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6">
        <f>(L915/86400)+DATE(1970,1,1)</f>
        <v>43597.208333333328</v>
      </c>
      <c r="O915" s="6">
        <f>(M915/86400)+DATE(1970,1,1)</f>
        <v>43610.208333333328</v>
      </c>
      <c r="P915" t="b">
        <v>0</v>
      </c>
      <c r="Q915" t="b">
        <v>0</v>
      </c>
      <c r="R915" t="s">
        <v>53</v>
      </c>
      <c r="S915" t="str">
        <f>_xlfn.TEXTBEFORE(R915,"/",1)</f>
        <v>film &amp; video</v>
      </c>
      <c r="T915" t="str">
        <f>_xlfn.TEXTAFTER(R915,"/",1)</f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 s="18">
        <v>3676</v>
      </c>
      <c r="F916">
        <f>ROUND((E916/I916), 2)</f>
        <v>26.07</v>
      </c>
      <c r="G916">
        <f>ROUND(((E916/D916)*100),0)</f>
        <v>57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6">
        <f>(L916/86400)+DATE(1970,1,1)</f>
        <v>41490.208333333336</v>
      </c>
      <c r="O916" s="6">
        <f>(M916/86400)+DATE(1970,1,1)</f>
        <v>41502.208333333336</v>
      </c>
      <c r="P916" t="b">
        <v>0</v>
      </c>
      <c r="Q916" t="b">
        <v>0</v>
      </c>
      <c r="R916" t="s">
        <v>33</v>
      </c>
      <c r="S916" t="str">
        <f>_xlfn.TEXTBEFORE(R916,"/",1)</f>
        <v>theater</v>
      </c>
      <c r="T916" t="str">
        <f>_xlfn.TEXTAFTER(R916,"/",1)</f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 s="18">
        <v>195936</v>
      </c>
      <c r="F917">
        <f>ROUND((E917/I917), 2)</f>
        <v>105</v>
      </c>
      <c r="G917">
        <f>ROUND(((E917/D917)*100),0)</f>
        <v>156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6">
        <f>(L917/86400)+DATE(1970,1,1)</f>
        <v>42976.208333333328</v>
      </c>
      <c r="O917" s="6">
        <f>(M917/86400)+DATE(1970,1,1)</f>
        <v>42985.208333333328</v>
      </c>
      <c r="P917" t="b">
        <v>0</v>
      </c>
      <c r="Q917" t="b">
        <v>0</v>
      </c>
      <c r="R917" t="s">
        <v>269</v>
      </c>
      <c r="S917" t="str">
        <f>_xlfn.TEXTBEFORE(R917,"/",1)</f>
        <v>film &amp; video</v>
      </c>
      <c r="T917" t="str">
        <f>_xlfn.TEXTAFTER(R917,"/",1)</f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 s="18">
        <v>1343</v>
      </c>
      <c r="F918">
        <f>ROUND((E918/I918), 2)</f>
        <v>25.83</v>
      </c>
      <c r="G918">
        <f>ROUND(((E918/D918)*100),0)</f>
        <v>36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6">
        <f>(L918/86400)+DATE(1970,1,1)</f>
        <v>41991.25</v>
      </c>
      <c r="O918" s="6">
        <f>(M918/86400)+DATE(1970,1,1)</f>
        <v>42000.25</v>
      </c>
      <c r="P918" t="b">
        <v>0</v>
      </c>
      <c r="Q918" t="b">
        <v>0</v>
      </c>
      <c r="R918" t="s">
        <v>122</v>
      </c>
      <c r="S918" t="str">
        <f>_xlfn.TEXTBEFORE(R918,"/",1)</f>
        <v>photography</v>
      </c>
      <c r="T918" t="str">
        <f>_xlfn.TEXTAFTER(R918,"/",1)</f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 s="18">
        <v>2097</v>
      </c>
      <c r="F919">
        <f>ROUND((E919/I919), 2)</f>
        <v>77.67</v>
      </c>
      <c r="G919">
        <f>ROUND(((E919/D919)*100),0)</f>
        <v>58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6">
        <f>(L919/86400)+DATE(1970,1,1)</f>
        <v>40722.208333333336</v>
      </c>
      <c r="O919" s="6">
        <f>(M919/86400)+DATE(1970,1,1)</f>
        <v>40746.208333333336</v>
      </c>
      <c r="P919" t="b">
        <v>0</v>
      </c>
      <c r="Q919" t="b">
        <v>1</v>
      </c>
      <c r="R919" t="s">
        <v>100</v>
      </c>
      <c r="S919" t="str">
        <f>_xlfn.TEXTBEFORE(R919,"/",1)</f>
        <v>film &amp; video</v>
      </c>
      <c r="T919" t="str">
        <f>_xlfn.TEXTAFTER(R919,"/",1)</f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 s="18">
        <v>9021</v>
      </c>
      <c r="F920">
        <f>ROUND((E920/I920), 2)</f>
        <v>57.83</v>
      </c>
      <c r="G920">
        <f>ROUND(((E920/D920)*100),0)</f>
        <v>237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6">
        <f>(L920/86400)+DATE(1970,1,1)</f>
        <v>41117.208333333336</v>
      </c>
      <c r="O920" s="6">
        <f>(M920/86400)+DATE(1970,1,1)</f>
        <v>41128.208333333336</v>
      </c>
      <c r="P920" t="b">
        <v>0</v>
      </c>
      <c r="Q920" t="b">
        <v>0</v>
      </c>
      <c r="R920" t="s">
        <v>133</v>
      </c>
      <c r="S920" t="str">
        <f>_xlfn.TEXTBEFORE(R920,"/",1)</f>
        <v>publishing</v>
      </c>
      <c r="T920" t="str">
        <f>_xlfn.TEXTAFTER(R920,"/",1)</f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 s="18">
        <v>20915</v>
      </c>
      <c r="F921">
        <f>ROUND((E921/I921), 2)</f>
        <v>92.96</v>
      </c>
      <c r="G921">
        <f>ROUND(((E921/D921)*100),0)</f>
        <v>59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6">
        <f>(L921/86400)+DATE(1970,1,1)</f>
        <v>43022.208333333328</v>
      </c>
      <c r="O921" s="6">
        <f>(M921/86400)+DATE(1970,1,1)</f>
        <v>43054.25</v>
      </c>
      <c r="P921" t="b">
        <v>0</v>
      </c>
      <c r="Q921" t="b">
        <v>1</v>
      </c>
      <c r="R921" t="s">
        <v>33</v>
      </c>
      <c r="S921" t="str">
        <f>_xlfn.TEXTBEFORE(R921,"/",1)</f>
        <v>theater</v>
      </c>
      <c r="T921" t="str">
        <f>_xlfn.TEXTAFTER(R921,"/",1)</f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 s="18">
        <v>9676</v>
      </c>
      <c r="F922">
        <f>ROUND((E922/I922), 2)</f>
        <v>37.950000000000003</v>
      </c>
      <c r="G922">
        <f>ROUND(((E922/D922)*100),0)</f>
        <v>183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6">
        <f>(L922/86400)+DATE(1970,1,1)</f>
        <v>43503.25</v>
      </c>
      <c r="O922" s="6">
        <f>(M922/86400)+DATE(1970,1,1)</f>
        <v>43523.25</v>
      </c>
      <c r="P922" t="b">
        <v>1</v>
      </c>
      <c r="Q922" t="b">
        <v>0</v>
      </c>
      <c r="R922" t="s">
        <v>71</v>
      </c>
      <c r="S922" t="str">
        <f>_xlfn.TEXTBEFORE(R922,"/",1)</f>
        <v>film &amp; video</v>
      </c>
      <c r="T922" t="str">
        <f>_xlfn.TEXTAFTER(R922,"/",1)</f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 s="18">
        <v>1210</v>
      </c>
      <c r="F923">
        <f>ROUND((E923/I923), 2)</f>
        <v>31.84</v>
      </c>
      <c r="G923">
        <f>ROUND(((E923/D923)*100),0)</f>
        <v>1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6">
        <f>(L923/86400)+DATE(1970,1,1)</f>
        <v>40951.25</v>
      </c>
      <c r="O923" s="6">
        <f>(M923/86400)+DATE(1970,1,1)</f>
        <v>40965.25</v>
      </c>
      <c r="P923" t="b">
        <v>0</v>
      </c>
      <c r="Q923" t="b">
        <v>0</v>
      </c>
      <c r="R923" t="s">
        <v>28</v>
      </c>
      <c r="S923" t="str">
        <f>_xlfn.TEXTBEFORE(R923,"/",1)</f>
        <v>technology</v>
      </c>
      <c r="T923" t="str">
        <f>_xlfn.TEXTAFTER(R923,"/",1)</f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 s="18">
        <v>90440</v>
      </c>
      <c r="F924">
        <f>ROUND((E924/I924), 2)</f>
        <v>40</v>
      </c>
      <c r="G924">
        <f>ROUND(((E924/D924)*100),0)</f>
        <v>176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6">
        <f>(L924/86400)+DATE(1970,1,1)</f>
        <v>43443.25</v>
      </c>
      <c r="O924" s="6">
        <f>(M924/86400)+DATE(1970,1,1)</f>
        <v>43452.25</v>
      </c>
      <c r="P924" t="b">
        <v>0</v>
      </c>
      <c r="Q924" t="b">
        <v>1</v>
      </c>
      <c r="R924" t="s">
        <v>319</v>
      </c>
      <c r="S924" t="str">
        <f>_xlfn.TEXTBEFORE(R924,"/",1)</f>
        <v>music</v>
      </c>
      <c r="T924" t="str">
        <f>_xlfn.TEXTAFTER(R924,"/",1)</f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 s="18">
        <v>4044</v>
      </c>
      <c r="F925">
        <f>ROUND((E925/I925), 2)</f>
        <v>101.1</v>
      </c>
      <c r="G925">
        <f>ROUND(((E925/D925)*100),0)</f>
        <v>238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6">
        <f>(L925/86400)+DATE(1970,1,1)</f>
        <v>40373.208333333336</v>
      </c>
      <c r="O925" s="6">
        <f>(M925/86400)+DATE(1970,1,1)</f>
        <v>40374.208333333336</v>
      </c>
      <c r="P925" t="b">
        <v>0</v>
      </c>
      <c r="Q925" t="b">
        <v>0</v>
      </c>
      <c r="R925" t="s">
        <v>33</v>
      </c>
      <c r="S925" t="str">
        <f>_xlfn.TEXTBEFORE(R925,"/",1)</f>
        <v>theater</v>
      </c>
      <c r="T925" t="str">
        <f>_xlfn.TEXTAFTER(R925,"/",1)</f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 s="18">
        <v>192292</v>
      </c>
      <c r="F926">
        <f>ROUND((E926/I926), 2)</f>
        <v>84.01</v>
      </c>
      <c r="G926">
        <f>ROUND(((E926/D926)*100),0)</f>
        <v>488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6">
        <f>(L926/86400)+DATE(1970,1,1)</f>
        <v>43769.208333333328</v>
      </c>
      <c r="O926" s="6">
        <f>(M926/86400)+DATE(1970,1,1)</f>
        <v>43780.25</v>
      </c>
      <c r="P926" t="b">
        <v>0</v>
      </c>
      <c r="Q926" t="b">
        <v>0</v>
      </c>
      <c r="R926" t="s">
        <v>33</v>
      </c>
      <c r="S926" t="str">
        <f>_xlfn.TEXTBEFORE(R926,"/",1)</f>
        <v>theater</v>
      </c>
      <c r="T926" t="str">
        <f>_xlfn.TEXTAFTER(R926,"/",1)</f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 s="18">
        <v>6722</v>
      </c>
      <c r="F927">
        <f>ROUND((E927/I927), 2)</f>
        <v>103.42</v>
      </c>
      <c r="G927">
        <f>ROUND(((E927/D927)*100),0)</f>
        <v>224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6">
        <f>(L927/86400)+DATE(1970,1,1)</f>
        <v>43000.208333333328</v>
      </c>
      <c r="O927" s="6">
        <f>(M927/86400)+DATE(1970,1,1)</f>
        <v>43012.208333333328</v>
      </c>
      <c r="P927" t="b">
        <v>0</v>
      </c>
      <c r="Q927" t="b">
        <v>0</v>
      </c>
      <c r="R927" t="s">
        <v>33</v>
      </c>
      <c r="S927" t="str">
        <f>_xlfn.TEXTBEFORE(R927,"/",1)</f>
        <v>theater</v>
      </c>
      <c r="T927" t="str">
        <f>_xlfn.TEXTAFTER(R927,"/",1)</f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 s="18">
        <v>1577</v>
      </c>
      <c r="F928">
        <f>ROUND((E928/I928), 2)</f>
        <v>105.13</v>
      </c>
      <c r="G928">
        <f>ROUND(((E928/D928)*100),0)</f>
        <v>18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6">
        <f>(L928/86400)+DATE(1970,1,1)</f>
        <v>42502.208333333328</v>
      </c>
      <c r="O928" s="6">
        <f>(M928/86400)+DATE(1970,1,1)</f>
        <v>42506.208333333328</v>
      </c>
      <c r="P928" t="b">
        <v>0</v>
      </c>
      <c r="Q928" t="b">
        <v>0</v>
      </c>
      <c r="R928" t="s">
        <v>17</v>
      </c>
      <c r="S928" t="str">
        <f>_xlfn.TEXTBEFORE(R928,"/",1)</f>
        <v>food</v>
      </c>
      <c r="T928" t="str">
        <f>_xlfn.TEXTAFTER(R928,"/",1)</f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 s="18">
        <v>3301</v>
      </c>
      <c r="F929">
        <f>ROUND((E929/I929), 2)</f>
        <v>89.22</v>
      </c>
      <c r="G929">
        <f>ROUND(((E929/D929)*100),0)</f>
        <v>46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6">
        <f>(L929/86400)+DATE(1970,1,1)</f>
        <v>41102.208333333336</v>
      </c>
      <c r="O929" s="6">
        <f>(M929/86400)+DATE(1970,1,1)</f>
        <v>41131.208333333336</v>
      </c>
      <c r="P929" t="b">
        <v>0</v>
      </c>
      <c r="Q929" t="b">
        <v>0</v>
      </c>
      <c r="R929" t="s">
        <v>33</v>
      </c>
      <c r="S929" t="str">
        <f>_xlfn.TEXTBEFORE(R929,"/",1)</f>
        <v>theater</v>
      </c>
      <c r="T929" t="str">
        <f>_xlfn.TEXTAFTER(R929,"/",1)</f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 s="18">
        <v>196386</v>
      </c>
      <c r="F930">
        <f>ROUND((E930/I930), 2)</f>
        <v>52</v>
      </c>
      <c r="G930">
        <f>ROUND(((E930/D930)*100),0)</f>
        <v>117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6">
        <f>(L930/86400)+DATE(1970,1,1)</f>
        <v>41637.25</v>
      </c>
      <c r="O930" s="6">
        <f>(M930/86400)+DATE(1970,1,1)</f>
        <v>41646.25</v>
      </c>
      <c r="P930" t="b">
        <v>0</v>
      </c>
      <c r="Q930" t="b">
        <v>0</v>
      </c>
      <c r="R930" t="s">
        <v>28</v>
      </c>
      <c r="S930" t="str">
        <f>_xlfn.TEXTBEFORE(R930,"/",1)</f>
        <v>technology</v>
      </c>
      <c r="T930" t="str">
        <f>_xlfn.TEXTAFTER(R930,"/",1)</f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 s="18">
        <v>11952</v>
      </c>
      <c r="F931">
        <f>ROUND((E931/I931), 2)</f>
        <v>64.959999999999994</v>
      </c>
      <c r="G931">
        <f>ROUND(((E931/D931)*100),0)</f>
        <v>217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6">
        <f>(L931/86400)+DATE(1970,1,1)</f>
        <v>42858.208333333328</v>
      </c>
      <c r="O931" s="6">
        <f>(M931/86400)+DATE(1970,1,1)</f>
        <v>42872.208333333328</v>
      </c>
      <c r="P931" t="b">
        <v>0</v>
      </c>
      <c r="Q931" t="b">
        <v>0</v>
      </c>
      <c r="R931" t="s">
        <v>33</v>
      </c>
      <c r="S931" t="str">
        <f>_xlfn.TEXTBEFORE(R931,"/",1)</f>
        <v>theater</v>
      </c>
      <c r="T931" t="str">
        <f>_xlfn.TEXTAFTER(R931,"/",1)</f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 s="18">
        <v>3930</v>
      </c>
      <c r="F932">
        <f>ROUND((E932/I932), 2)</f>
        <v>46.24</v>
      </c>
      <c r="G932">
        <f>ROUND(((E932/D932)*100),0)</f>
        <v>112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6">
        <f>(L932/86400)+DATE(1970,1,1)</f>
        <v>42060.25</v>
      </c>
      <c r="O932" s="6">
        <f>(M932/86400)+DATE(1970,1,1)</f>
        <v>42067.25</v>
      </c>
      <c r="P932" t="b">
        <v>0</v>
      </c>
      <c r="Q932" t="b">
        <v>1</v>
      </c>
      <c r="R932" t="s">
        <v>33</v>
      </c>
      <c r="S932" t="str">
        <f>_xlfn.TEXTBEFORE(R932,"/",1)</f>
        <v>theater</v>
      </c>
      <c r="T932" t="str">
        <f>_xlfn.TEXTAFTER(R932,"/",1)</f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 s="18">
        <v>5729</v>
      </c>
      <c r="F933">
        <f>ROUND((E933/I933), 2)</f>
        <v>51.15</v>
      </c>
      <c r="G933">
        <f>ROUND(((E933/D933)*100),0)</f>
        <v>73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6">
        <f>(L933/86400)+DATE(1970,1,1)</f>
        <v>41818.208333333336</v>
      </c>
      <c r="O933" s="6">
        <f>(M933/86400)+DATE(1970,1,1)</f>
        <v>41820.208333333336</v>
      </c>
      <c r="P933" t="b">
        <v>0</v>
      </c>
      <c r="Q933" t="b">
        <v>1</v>
      </c>
      <c r="R933" t="s">
        <v>33</v>
      </c>
      <c r="S933" t="str">
        <f>_xlfn.TEXTBEFORE(R933,"/",1)</f>
        <v>theater</v>
      </c>
      <c r="T933" t="str">
        <f>_xlfn.TEXTAFTER(R933,"/",1)</f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 s="18">
        <v>4883</v>
      </c>
      <c r="F934">
        <f>ROUND((E934/I934), 2)</f>
        <v>33.909999999999997</v>
      </c>
      <c r="G934">
        <f>ROUND(((E934/D934)*100),0)</f>
        <v>212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6">
        <f>(L934/86400)+DATE(1970,1,1)</f>
        <v>41709.208333333336</v>
      </c>
      <c r="O934" s="6">
        <f>(M934/86400)+DATE(1970,1,1)</f>
        <v>41712.208333333336</v>
      </c>
      <c r="P934" t="b">
        <v>0</v>
      </c>
      <c r="Q934" t="b">
        <v>0</v>
      </c>
      <c r="R934" t="s">
        <v>23</v>
      </c>
      <c r="S934" t="str">
        <f>_xlfn.TEXTBEFORE(R934,"/",1)</f>
        <v>music</v>
      </c>
      <c r="T934" t="str">
        <f>_xlfn.TEXTAFTER(R934,"/",1)</f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 s="18">
        <v>175015</v>
      </c>
      <c r="F935">
        <f>ROUND((E935/I935), 2)</f>
        <v>92.02</v>
      </c>
      <c r="G935">
        <f>ROUND(((E935/D935)*100),0)</f>
        <v>240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6">
        <f>(L935/86400)+DATE(1970,1,1)</f>
        <v>41372.208333333336</v>
      </c>
      <c r="O935" s="6">
        <f>(M935/86400)+DATE(1970,1,1)</f>
        <v>41385.208333333336</v>
      </c>
      <c r="P935" t="b">
        <v>0</v>
      </c>
      <c r="Q935" t="b">
        <v>0</v>
      </c>
      <c r="R935" t="s">
        <v>33</v>
      </c>
      <c r="S935" t="str">
        <f>_xlfn.TEXTBEFORE(R935,"/",1)</f>
        <v>theater</v>
      </c>
      <c r="T935" t="str">
        <f>_xlfn.TEXTAFTER(R935,"/",1)</f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 s="18">
        <v>11280</v>
      </c>
      <c r="F936">
        <f>ROUND((E936/I936), 2)</f>
        <v>107.43</v>
      </c>
      <c r="G936">
        <f>ROUND(((E936/D936)*100),0)</f>
        <v>182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6">
        <f>(L936/86400)+DATE(1970,1,1)</f>
        <v>42422.25</v>
      </c>
      <c r="O936" s="6">
        <f>(M936/86400)+DATE(1970,1,1)</f>
        <v>42428.25</v>
      </c>
      <c r="P936" t="b">
        <v>0</v>
      </c>
      <c r="Q936" t="b">
        <v>0</v>
      </c>
      <c r="R936" t="s">
        <v>33</v>
      </c>
      <c r="S936" t="str">
        <f>_xlfn.TEXTBEFORE(R936,"/",1)</f>
        <v>theater</v>
      </c>
      <c r="T936" t="str">
        <f>_xlfn.TEXTAFTER(R936,"/",1)</f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 s="18">
        <v>10012</v>
      </c>
      <c r="F937">
        <f>ROUND((E937/I937), 2)</f>
        <v>75.849999999999994</v>
      </c>
      <c r="G937">
        <f>ROUND(((E937/D937)*100),0)</f>
        <v>164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6">
        <f>(L937/86400)+DATE(1970,1,1)</f>
        <v>42209.208333333328</v>
      </c>
      <c r="O937" s="6">
        <f>(M937/86400)+DATE(1970,1,1)</f>
        <v>42216.208333333328</v>
      </c>
      <c r="P937" t="b">
        <v>0</v>
      </c>
      <c r="Q937" t="b">
        <v>0</v>
      </c>
      <c r="R937" t="s">
        <v>33</v>
      </c>
      <c r="S937" t="str">
        <f>_xlfn.TEXTBEFORE(R937,"/",1)</f>
        <v>theater</v>
      </c>
      <c r="T937" t="str">
        <f>_xlfn.TEXTAFTER(R937,"/",1)</f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 s="18">
        <v>1690</v>
      </c>
      <c r="F938">
        <f>ROUND((E938/I938), 2)</f>
        <v>80.48</v>
      </c>
      <c r="G938">
        <f>ROUND(((E938/D938)*100),0)</f>
        <v>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6">
        <f>(L938/86400)+DATE(1970,1,1)</f>
        <v>43668.208333333328</v>
      </c>
      <c r="O938" s="6">
        <f>(M938/86400)+DATE(1970,1,1)</f>
        <v>43671.208333333328</v>
      </c>
      <c r="P938" t="b">
        <v>1</v>
      </c>
      <c r="Q938" t="b">
        <v>0</v>
      </c>
      <c r="R938" t="s">
        <v>33</v>
      </c>
      <c r="S938" t="str">
        <f>_xlfn.TEXTBEFORE(R938,"/",1)</f>
        <v>theater</v>
      </c>
      <c r="T938" t="str">
        <f>_xlfn.TEXTAFTER(R938,"/",1)</f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 s="18">
        <v>84891</v>
      </c>
      <c r="F939">
        <f>ROUND((E939/I939), 2)</f>
        <v>86.98</v>
      </c>
      <c r="G939">
        <f>ROUND(((E939/D939)*100),0)</f>
        <v>50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6">
        <f>(L939/86400)+DATE(1970,1,1)</f>
        <v>42334.25</v>
      </c>
      <c r="O939" s="6">
        <f>(M939/86400)+DATE(1970,1,1)</f>
        <v>42343.25</v>
      </c>
      <c r="P939" t="b">
        <v>0</v>
      </c>
      <c r="Q939" t="b">
        <v>0</v>
      </c>
      <c r="R939" t="s">
        <v>42</v>
      </c>
      <c r="S939" t="str">
        <f>_xlfn.TEXTBEFORE(R939,"/",1)</f>
        <v>film &amp; video</v>
      </c>
      <c r="T939" t="str">
        <f>_xlfn.TEXTAFTER(R939,"/",1)</f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 s="18">
        <v>10093</v>
      </c>
      <c r="F940">
        <f>ROUND((E940/I940), 2)</f>
        <v>105.14</v>
      </c>
      <c r="G940">
        <f>ROUND(((E940/D940)*100),0)</f>
        <v>110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6">
        <f>(L940/86400)+DATE(1970,1,1)</f>
        <v>43263.208333333328</v>
      </c>
      <c r="O940" s="6">
        <f>(M940/86400)+DATE(1970,1,1)</f>
        <v>43299.208333333328</v>
      </c>
      <c r="P940" t="b">
        <v>0</v>
      </c>
      <c r="Q940" t="b">
        <v>1</v>
      </c>
      <c r="R940" t="s">
        <v>119</v>
      </c>
      <c r="S940" t="str">
        <f>_xlfn.TEXTBEFORE(R940,"/",1)</f>
        <v>publishing</v>
      </c>
      <c r="T940" t="str">
        <f>_xlfn.TEXTAFTER(R940,"/",1)</f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 s="18">
        <v>3839</v>
      </c>
      <c r="F941">
        <f>ROUND((E941/I941), 2)</f>
        <v>57.3</v>
      </c>
      <c r="G941">
        <f>ROUND(((E941/D941)*100),0)</f>
        <v>49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6">
        <f>(L941/86400)+DATE(1970,1,1)</f>
        <v>40670.208333333336</v>
      </c>
      <c r="O941" s="6">
        <f>(M941/86400)+DATE(1970,1,1)</f>
        <v>40687.208333333336</v>
      </c>
      <c r="P941" t="b">
        <v>0</v>
      </c>
      <c r="Q941" t="b">
        <v>1</v>
      </c>
      <c r="R941" t="s">
        <v>89</v>
      </c>
      <c r="S941" t="str">
        <f>_xlfn.TEXTBEFORE(R941,"/",1)</f>
        <v>games</v>
      </c>
      <c r="T941" t="str">
        <f>_xlfn.TEXTAFTER(R941,"/",1)</f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 s="18">
        <v>6161</v>
      </c>
      <c r="F942">
        <f>ROUND((E942/I942), 2)</f>
        <v>93.35</v>
      </c>
      <c r="G942">
        <f>ROUND(((E942/D942)*100),0)</f>
        <v>62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6">
        <f>(L942/86400)+DATE(1970,1,1)</f>
        <v>41244.25</v>
      </c>
      <c r="O942" s="6">
        <f>(M942/86400)+DATE(1970,1,1)</f>
        <v>41266.25</v>
      </c>
      <c r="P942" t="b">
        <v>0</v>
      </c>
      <c r="Q942" t="b">
        <v>0</v>
      </c>
      <c r="R942" t="s">
        <v>28</v>
      </c>
      <c r="S942" t="str">
        <f>_xlfn.TEXTBEFORE(R942,"/",1)</f>
        <v>technology</v>
      </c>
      <c r="T942" t="str">
        <f>_xlfn.TEXTAFTER(R942,"/",1)</f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 s="18">
        <v>5615</v>
      </c>
      <c r="F943">
        <f>ROUND((E943/I943), 2)</f>
        <v>71.989999999999995</v>
      </c>
      <c r="G943">
        <f>ROUND(((E943/D943)*100),0)</f>
        <v>13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6">
        <f>(L943/86400)+DATE(1970,1,1)</f>
        <v>40552.25</v>
      </c>
      <c r="O943" s="6">
        <f>(M943/86400)+DATE(1970,1,1)</f>
        <v>40587.25</v>
      </c>
      <c r="P943" t="b">
        <v>1</v>
      </c>
      <c r="Q943" t="b">
        <v>0</v>
      </c>
      <c r="R943" t="s">
        <v>33</v>
      </c>
      <c r="S943" t="str">
        <f>_xlfn.TEXTBEFORE(R943,"/",1)</f>
        <v>theater</v>
      </c>
      <c r="T943" t="str">
        <f>_xlfn.TEXTAFTER(R943,"/",1)</f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 s="18">
        <v>6205</v>
      </c>
      <c r="F944">
        <f>ROUND((E944/I944), 2)</f>
        <v>92.61</v>
      </c>
      <c r="G944">
        <f>ROUND(((E944/D944)*100),0)</f>
        <v>65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6">
        <f>(L944/86400)+DATE(1970,1,1)</f>
        <v>40568.25</v>
      </c>
      <c r="O944" s="6">
        <f>(M944/86400)+DATE(1970,1,1)</f>
        <v>40571.25</v>
      </c>
      <c r="P944" t="b">
        <v>0</v>
      </c>
      <c r="Q944" t="b">
        <v>0</v>
      </c>
      <c r="R944" t="s">
        <v>33</v>
      </c>
      <c r="S944" t="str">
        <f>_xlfn.TEXTBEFORE(R944,"/",1)</f>
        <v>theater</v>
      </c>
      <c r="T944" t="str">
        <f>_xlfn.TEXTAFTER(R944,"/",1)</f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 s="18">
        <v>11969</v>
      </c>
      <c r="F945">
        <f>ROUND((E945/I945), 2)</f>
        <v>104.99</v>
      </c>
      <c r="G945">
        <f>ROUND(((E945/D945)*100),0)</f>
        <v>160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6">
        <f>(L945/86400)+DATE(1970,1,1)</f>
        <v>41906.208333333336</v>
      </c>
      <c r="O945" s="6">
        <f>(M945/86400)+DATE(1970,1,1)</f>
        <v>41941.208333333336</v>
      </c>
      <c r="P945" t="b">
        <v>0</v>
      </c>
      <c r="Q945" t="b">
        <v>0</v>
      </c>
      <c r="R945" t="s">
        <v>17</v>
      </c>
      <c r="S945" t="str">
        <f>_xlfn.TEXTBEFORE(R945,"/",1)</f>
        <v>food</v>
      </c>
      <c r="T945" t="str">
        <f>_xlfn.TEXTAFTER(R945,"/",1)</f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 s="18">
        <v>8142</v>
      </c>
      <c r="F946">
        <f>ROUND((E946/I946), 2)</f>
        <v>30.96</v>
      </c>
      <c r="G946">
        <f>ROUND(((E946/D946)*100),0)</f>
        <v>81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6">
        <f>(L946/86400)+DATE(1970,1,1)</f>
        <v>42776.25</v>
      </c>
      <c r="O946" s="6">
        <f>(M946/86400)+DATE(1970,1,1)</f>
        <v>42795.25</v>
      </c>
      <c r="P946" t="b">
        <v>0</v>
      </c>
      <c r="Q946" t="b">
        <v>0</v>
      </c>
      <c r="R946" t="s">
        <v>122</v>
      </c>
      <c r="S946" t="str">
        <f>_xlfn.TEXTBEFORE(R946,"/",1)</f>
        <v>photography</v>
      </c>
      <c r="T946" t="str">
        <f>_xlfn.TEXTAFTER(R946,"/",1)</f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 s="18">
        <v>55805</v>
      </c>
      <c r="F947">
        <f>ROUND((E947/I947), 2)</f>
        <v>33</v>
      </c>
      <c r="G947">
        <f>ROUND(((E947/D947)*100),0)</f>
        <v>32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6">
        <f>(L947/86400)+DATE(1970,1,1)</f>
        <v>41004.208333333336</v>
      </c>
      <c r="O947" s="6">
        <f>(M947/86400)+DATE(1970,1,1)</f>
        <v>41019.208333333336</v>
      </c>
      <c r="P947" t="b">
        <v>1</v>
      </c>
      <c r="Q947" t="b">
        <v>0</v>
      </c>
      <c r="R947" t="s">
        <v>122</v>
      </c>
      <c r="S947" t="str">
        <f>_xlfn.TEXTBEFORE(R947,"/",1)</f>
        <v>photography</v>
      </c>
      <c r="T947" t="str">
        <f>_xlfn.TEXTAFTER(R947,"/",1)</f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 s="18">
        <v>15238</v>
      </c>
      <c r="F948">
        <f>ROUND((E948/I948), 2)</f>
        <v>84.19</v>
      </c>
      <c r="G948">
        <f>ROUND(((E948/D948)*100),0)</f>
        <v>10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6">
        <f>(L948/86400)+DATE(1970,1,1)</f>
        <v>40710.208333333336</v>
      </c>
      <c r="O948" s="6">
        <f>(M948/86400)+DATE(1970,1,1)</f>
        <v>40712.208333333336</v>
      </c>
      <c r="P948" t="b">
        <v>0</v>
      </c>
      <c r="Q948" t="b">
        <v>0</v>
      </c>
      <c r="R948" t="s">
        <v>33</v>
      </c>
      <c r="S948" t="str">
        <f>_xlfn.TEXTBEFORE(R948,"/",1)</f>
        <v>theater</v>
      </c>
      <c r="T948" t="str">
        <f>_xlfn.TEXTAFTER(R948,"/",1)</f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 s="18">
        <v>961</v>
      </c>
      <c r="F949">
        <f>ROUND((E949/I949), 2)</f>
        <v>73.92</v>
      </c>
      <c r="G949">
        <f>ROUND(((E949/D949)*100),0)</f>
        <v>27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6">
        <f>(L949/86400)+DATE(1970,1,1)</f>
        <v>41908.208333333336</v>
      </c>
      <c r="O949" s="6">
        <f>(M949/86400)+DATE(1970,1,1)</f>
        <v>41915.208333333336</v>
      </c>
      <c r="P949" t="b">
        <v>0</v>
      </c>
      <c r="Q949" t="b">
        <v>0</v>
      </c>
      <c r="R949" t="s">
        <v>33</v>
      </c>
      <c r="S949" t="str">
        <f>_xlfn.TEXTBEFORE(R949,"/",1)</f>
        <v>theater</v>
      </c>
      <c r="T949" t="str">
        <f>_xlfn.TEXTAFTER(R949,"/",1)</f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 s="18">
        <v>5918</v>
      </c>
      <c r="F950">
        <f>ROUND((E950/I950), 2)</f>
        <v>36.99</v>
      </c>
      <c r="G950">
        <f>ROUND(((E950/D950)*100),0)</f>
        <v>63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6">
        <f>(L950/86400)+DATE(1970,1,1)</f>
        <v>41985.25</v>
      </c>
      <c r="O950" s="6">
        <f>(M950/86400)+DATE(1970,1,1)</f>
        <v>41995.25</v>
      </c>
      <c r="P950" t="b">
        <v>1</v>
      </c>
      <c r="Q950" t="b">
        <v>1</v>
      </c>
      <c r="R950" t="s">
        <v>42</v>
      </c>
      <c r="S950" t="str">
        <f>_xlfn.TEXTBEFORE(R950,"/",1)</f>
        <v>film &amp; video</v>
      </c>
      <c r="T950" t="str">
        <f>_xlfn.TEXTAFTER(R950,"/",1)</f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 s="18">
        <v>9520</v>
      </c>
      <c r="F951">
        <f>ROUND((E951/I951), 2)</f>
        <v>46.9</v>
      </c>
      <c r="G951">
        <f>ROUND(((E951/D951)*100),0)</f>
        <v>161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6">
        <f>(L951/86400)+DATE(1970,1,1)</f>
        <v>42112.208333333328</v>
      </c>
      <c r="O951" s="6">
        <f>(M951/86400)+DATE(1970,1,1)</f>
        <v>42131.208333333328</v>
      </c>
      <c r="P951" t="b">
        <v>0</v>
      </c>
      <c r="Q951" t="b">
        <v>0</v>
      </c>
      <c r="R951" t="s">
        <v>28</v>
      </c>
      <c r="S951" t="str">
        <f>_xlfn.TEXTBEFORE(R951,"/",1)</f>
        <v>technology</v>
      </c>
      <c r="T951" t="str">
        <f>_xlfn.TEXTAFTER(R951,"/",1)</f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 s="18">
        <v>5</v>
      </c>
      <c r="F952">
        <f>ROUND((E952/I952), 2)</f>
        <v>5</v>
      </c>
      <c r="G952">
        <f>ROUND(((E952/D952)*100),0)</f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6">
        <f>(L952/86400)+DATE(1970,1,1)</f>
        <v>43571.208333333328</v>
      </c>
      <c r="O952" s="6">
        <f>(M952/86400)+DATE(1970,1,1)</f>
        <v>43576.208333333328</v>
      </c>
      <c r="P952" t="b">
        <v>0</v>
      </c>
      <c r="Q952" t="b">
        <v>1</v>
      </c>
      <c r="R952" t="s">
        <v>33</v>
      </c>
      <c r="S952" t="str">
        <f>_xlfn.TEXTBEFORE(R952,"/",1)</f>
        <v>theater</v>
      </c>
      <c r="T952" t="str">
        <f>_xlfn.TEXTAFTER(R952,"/",1)</f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 s="18">
        <v>159056</v>
      </c>
      <c r="F953">
        <f>ROUND((E953/I953), 2)</f>
        <v>102.02</v>
      </c>
      <c r="G953">
        <f>ROUND(((E953/D953)*100),0)</f>
        <v>1097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6">
        <f>(L953/86400)+DATE(1970,1,1)</f>
        <v>42730.25</v>
      </c>
      <c r="O953" s="6">
        <f>(M953/86400)+DATE(1970,1,1)</f>
        <v>42731.25</v>
      </c>
      <c r="P953" t="b">
        <v>0</v>
      </c>
      <c r="Q953" t="b">
        <v>1</v>
      </c>
      <c r="R953" t="s">
        <v>23</v>
      </c>
      <c r="S953" t="str">
        <f>_xlfn.TEXTBEFORE(R953,"/",1)</f>
        <v>music</v>
      </c>
      <c r="T953" t="str">
        <f>_xlfn.TEXTAFTER(R953,"/",1)</f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 s="18">
        <v>101987</v>
      </c>
      <c r="F954">
        <f>ROUND((E954/I954), 2)</f>
        <v>45.01</v>
      </c>
      <c r="G954">
        <f>ROUND(((E954/D954)*100),0)</f>
        <v>70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6">
        <f>(L954/86400)+DATE(1970,1,1)</f>
        <v>42591.208333333328</v>
      </c>
      <c r="O954" s="6">
        <f>(M954/86400)+DATE(1970,1,1)</f>
        <v>42605.208333333328</v>
      </c>
      <c r="P954" t="b">
        <v>0</v>
      </c>
      <c r="Q954" t="b">
        <v>0</v>
      </c>
      <c r="R954" t="s">
        <v>42</v>
      </c>
      <c r="S954" t="str">
        <f>_xlfn.TEXTBEFORE(R954,"/",1)</f>
        <v>film &amp; video</v>
      </c>
      <c r="T954" t="str">
        <f>_xlfn.TEXTAFTER(R954,"/",1)</f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 s="18">
        <v>1980</v>
      </c>
      <c r="F955">
        <f>ROUND((E955/I955), 2)</f>
        <v>94.29</v>
      </c>
      <c r="G955">
        <f>ROUND(((E955/D955)*100),0)</f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6">
        <f>(L955/86400)+DATE(1970,1,1)</f>
        <v>42358.25</v>
      </c>
      <c r="O955" s="6">
        <f>(M955/86400)+DATE(1970,1,1)</f>
        <v>42394.25</v>
      </c>
      <c r="P955" t="b">
        <v>0</v>
      </c>
      <c r="Q955" t="b">
        <v>1</v>
      </c>
      <c r="R955" t="s">
        <v>474</v>
      </c>
      <c r="S955" t="str">
        <f>_xlfn.TEXTBEFORE(R955,"/",1)</f>
        <v>film &amp; video</v>
      </c>
      <c r="T955" t="str">
        <f>_xlfn.TEXTAFTER(R955,"/",1)</f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 s="18">
        <v>156384</v>
      </c>
      <c r="F956">
        <f>ROUND((E956/I956), 2)</f>
        <v>101.02</v>
      </c>
      <c r="G956">
        <f>ROUND(((E956/D956)*100),0)</f>
        <v>367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6">
        <f>(L956/86400)+DATE(1970,1,1)</f>
        <v>41174.208333333336</v>
      </c>
      <c r="O956" s="6">
        <f>(M956/86400)+DATE(1970,1,1)</f>
        <v>41198.208333333336</v>
      </c>
      <c r="P956" t="b">
        <v>0</v>
      </c>
      <c r="Q956" t="b">
        <v>0</v>
      </c>
      <c r="R956" t="s">
        <v>28</v>
      </c>
      <c r="S956" t="str">
        <f>_xlfn.TEXTBEFORE(R956,"/",1)</f>
        <v>technology</v>
      </c>
      <c r="T956" t="str">
        <f>_xlfn.TEXTAFTER(R956,"/",1)</f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 s="18">
        <v>7763</v>
      </c>
      <c r="F957">
        <f>ROUND((E957/I957), 2)</f>
        <v>97.04</v>
      </c>
      <c r="G957">
        <f>ROUND(((E957/D957)*100),0)</f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6">
        <f>(L957/86400)+DATE(1970,1,1)</f>
        <v>41238.25</v>
      </c>
      <c r="O957" s="6">
        <f>(M957/86400)+DATE(1970,1,1)</f>
        <v>41240.25</v>
      </c>
      <c r="P957" t="b">
        <v>0</v>
      </c>
      <c r="Q957" t="b">
        <v>0</v>
      </c>
      <c r="R957" t="s">
        <v>33</v>
      </c>
      <c r="S957" t="str">
        <f>_xlfn.TEXTBEFORE(R957,"/",1)</f>
        <v>theater</v>
      </c>
      <c r="T957" t="str">
        <f>_xlfn.TEXTAFTER(R957,"/",1)</f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 s="18">
        <v>35698</v>
      </c>
      <c r="F958">
        <f>ROUND((E958/I958), 2)</f>
        <v>43.01</v>
      </c>
      <c r="G958">
        <f>ROUND(((E958/D958)*100),0)</f>
        <v>19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6">
        <f>(L958/86400)+DATE(1970,1,1)</f>
        <v>42360.25</v>
      </c>
      <c r="O958" s="6">
        <f>(M958/86400)+DATE(1970,1,1)</f>
        <v>42364.25</v>
      </c>
      <c r="P958" t="b">
        <v>0</v>
      </c>
      <c r="Q958" t="b">
        <v>0</v>
      </c>
      <c r="R958" t="s">
        <v>474</v>
      </c>
      <c r="S958" t="str">
        <f>_xlfn.TEXTBEFORE(R958,"/",1)</f>
        <v>film &amp; video</v>
      </c>
      <c r="T958" t="str">
        <f>_xlfn.TEXTAFTER(R958,"/",1)</f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 s="18">
        <v>12434</v>
      </c>
      <c r="F959">
        <f>ROUND((E959/I959), 2)</f>
        <v>94.92</v>
      </c>
      <c r="G959">
        <f>ROUND(((E959/D959)*100),0)</f>
        <v>127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6">
        <f>(L959/86400)+DATE(1970,1,1)</f>
        <v>40955.25</v>
      </c>
      <c r="O959" s="6">
        <f>(M959/86400)+DATE(1970,1,1)</f>
        <v>40958.25</v>
      </c>
      <c r="P959" t="b">
        <v>0</v>
      </c>
      <c r="Q959" t="b">
        <v>0</v>
      </c>
      <c r="R959" t="s">
        <v>33</v>
      </c>
      <c r="S959" t="str">
        <f>_xlfn.TEXTBEFORE(R959,"/",1)</f>
        <v>theater</v>
      </c>
      <c r="T959" t="str">
        <f>_xlfn.TEXTAFTER(R959,"/",1)</f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 s="18">
        <v>8081</v>
      </c>
      <c r="F960">
        <f>ROUND((E960/I960), 2)</f>
        <v>72.150000000000006</v>
      </c>
      <c r="G960">
        <f>ROUND(((E960/D960)*100),0)</f>
        <v>735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6">
        <f>(L960/86400)+DATE(1970,1,1)</f>
        <v>40350.208333333336</v>
      </c>
      <c r="O960" s="6">
        <f>(M960/86400)+DATE(1970,1,1)</f>
        <v>40372.208333333336</v>
      </c>
      <c r="P960" t="b">
        <v>0</v>
      </c>
      <c r="Q960" t="b">
        <v>0</v>
      </c>
      <c r="R960" t="s">
        <v>71</v>
      </c>
      <c r="S960" t="str">
        <f>_xlfn.TEXTBEFORE(R960,"/",1)</f>
        <v>film &amp; video</v>
      </c>
      <c r="T960" t="str">
        <f>_xlfn.TEXTAFTER(R960,"/",1)</f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 s="18">
        <v>6631</v>
      </c>
      <c r="F961">
        <f>ROUND((E961/I961), 2)</f>
        <v>51.01</v>
      </c>
      <c r="G961">
        <f>ROUND(((E961/D961)*100),0)</f>
        <v>5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6">
        <f>(L961/86400)+DATE(1970,1,1)</f>
        <v>40357.208333333336</v>
      </c>
      <c r="O961" s="6">
        <f>(M961/86400)+DATE(1970,1,1)</f>
        <v>40385.208333333336</v>
      </c>
      <c r="P961" t="b">
        <v>0</v>
      </c>
      <c r="Q961" t="b">
        <v>0</v>
      </c>
      <c r="R961" t="s">
        <v>206</v>
      </c>
      <c r="S961" t="str">
        <f>_xlfn.TEXTBEFORE(R961,"/",1)</f>
        <v>publishing</v>
      </c>
      <c r="T961" t="str">
        <f>_xlfn.TEXTAFTER(R961,"/",1)</f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 s="18">
        <v>4678</v>
      </c>
      <c r="F962">
        <f>ROUND((E962/I962), 2)</f>
        <v>85.05</v>
      </c>
      <c r="G962">
        <f>ROUND(((E962/D962)*100),0)</f>
        <v>85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6">
        <f>(L962/86400)+DATE(1970,1,1)</f>
        <v>42408.25</v>
      </c>
      <c r="O962" s="6">
        <f>(M962/86400)+DATE(1970,1,1)</f>
        <v>42445.208333333328</v>
      </c>
      <c r="P962" t="b">
        <v>0</v>
      </c>
      <c r="Q962" t="b">
        <v>0</v>
      </c>
      <c r="R962" t="s">
        <v>28</v>
      </c>
      <c r="S962" t="str">
        <f>_xlfn.TEXTBEFORE(R962,"/",1)</f>
        <v>technology</v>
      </c>
      <c r="T962" t="str">
        <f>_xlfn.TEXTAFTER(R962,"/",1)</f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 s="18">
        <v>6800</v>
      </c>
      <c r="F963">
        <f>ROUND((E963/I963), 2)</f>
        <v>43.87</v>
      </c>
      <c r="G963">
        <f>ROUND(((E963/D963)*100),0)</f>
        <v>119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6">
        <f>(L963/86400)+DATE(1970,1,1)</f>
        <v>40591.25</v>
      </c>
      <c r="O963" s="6">
        <f>(M963/86400)+DATE(1970,1,1)</f>
        <v>40595.25</v>
      </c>
      <c r="P963" t="b">
        <v>0</v>
      </c>
      <c r="Q963" t="b">
        <v>0</v>
      </c>
      <c r="R963" t="s">
        <v>206</v>
      </c>
      <c r="S963" t="str">
        <f>_xlfn.TEXTBEFORE(R963,"/",1)</f>
        <v>publishing</v>
      </c>
      <c r="T963" t="str">
        <f>_xlfn.TEXTAFTER(R963,"/",1)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 s="18">
        <v>10657</v>
      </c>
      <c r="F964">
        <f>ROUND((E964/I964), 2)</f>
        <v>40.06</v>
      </c>
      <c r="G964">
        <f>ROUND(((E964/D964)*100),0)</f>
        <v>296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6">
        <f>(L964/86400)+DATE(1970,1,1)</f>
        <v>41592.25</v>
      </c>
      <c r="O964" s="6">
        <f>(M964/86400)+DATE(1970,1,1)</f>
        <v>41613.25</v>
      </c>
      <c r="P964" t="b">
        <v>0</v>
      </c>
      <c r="Q964" t="b">
        <v>0</v>
      </c>
      <c r="R964" t="s">
        <v>17</v>
      </c>
      <c r="S964" t="str">
        <f>_xlfn.TEXTBEFORE(R964,"/",1)</f>
        <v>food</v>
      </c>
      <c r="T964" t="str">
        <f>_xlfn.TEXTAFTER(R964,"/",1)</f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 s="18">
        <v>4997</v>
      </c>
      <c r="F965">
        <f>ROUND((E965/I965), 2)</f>
        <v>43.83</v>
      </c>
      <c r="G965">
        <f>ROUND(((E965/D965)*100),0)</f>
        <v>85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6">
        <f>(L965/86400)+DATE(1970,1,1)</f>
        <v>40607.25</v>
      </c>
      <c r="O965" s="6">
        <f>(M965/86400)+DATE(1970,1,1)</f>
        <v>40613.25</v>
      </c>
      <c r="P965" t="b">
        <v>0</v>
      </c>
      <c r="Q965" t="b">
        <v>1</v>
      </c>
      <c r="R965" t="s">
        <v>122</v>
      </c>
      <c r="S965" t="str">
        <f>_xlfn.TEXTBEFORE(R965,"/",1)</f>
        <v>photography</v>
      </c>
      <c r="T965" t="str">
        <f>_xlfn.TEXTAFTER(R965,"/",1)</f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 s="18">
        <v>13164</v>
      </c>
      <c r="F966">
        <f>ROUND((E966/I966), 2)</f>
        <v>84.93</v>
      </c>
      <c r="G966">
        <f>ROUND(((E966/D966)*100),0)</f>
        <v>356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6">
        <f>(L966/86400)+DATE(1970,1,1)</f>
        <v>42135.208333333328</v>
      </c>
      <c r="O966" s="6">
        <f>(M966/86400)+DATE(1970,1,1)</f>
        <v>42140.208333333328</v>
      </c>
      <c r="P966" t="b">
        <v>0</v>
      </c>
      <c r="Q966" t="b">
        <v>0</v>
      </c>
      <c r="R966" t="s">
        <v>33</v>
      </c>
      <c r="S966" t="str">
        <f>_xlfn.TEXTBEFORE(R966,"/",1)</f>
        <v>theater</v>
      </c>
      <c r="T966" t="str">
        <f>_xlfn.TEXTAFTER(R966,"/",1)</f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 s="18">
        <v>8501</v>
      </c>
      <c r="F967">
        <f>ROUND((E967/I967), 2)</f>
        <v>41.07</v>
      </c>
      <c r="G967">
        <f>ROUND(((E967/D967)*100),0)</f>
        <v>386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6">
        <f>(L967/86400)+DATE(1970,1,1)</f>
        <v>40203.25</v>
      </c>
      <c r="O967" s="6">
        <f>(M967/86400)+DATE(1970,1,1)</f>
        <v>40243.25</v>
      </c>
      <c r="P967" t="b">
        <v>0</v>
      </c>
      <c r="Q967" t="b">
        <v>0</v>
      </c>
      <c r="R967" t="s">
        <v>23</v>
      </c>
      <c r="S967" t="str">
        <f>_xlfn.TEXTBEFORE(R967,"/",1)</f>
        <v>music</v>
      </c>
      <c r="T967" t="str">
        <f>_xlfn.TEXTAFTER(R967,"/",1)</f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 s="18">
        <v>13468</v>
      </c>
      <c r="F968">
        <f>ROUND((E968/I968), 2)</f>
        <v>54.97</v>
      </c>
      <c r="G968">
        <f>ROUND(((E968/D968)*100),0)</f>
        <v>792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6">
        <f>(L968/86400)+DATE(1970,1,1)</f>
        <v>42901.208333333328</v>
      </c>
      <c r="O968" s="6">
        <f>(M968/86400)+DATE(1970,1,1)</f>
        <v>42903.208333333328</v>
      </c>
      <c r="P968" t="b">
        <v>0</v>
      </c>
      <c r="Q968" t="b">
        <v>0</v>
      </c>
      <c r="R968" t="s">
        <v>33</v>
      </c>
      <c r="S968" t="str">
        <f>_xlfn.TEXTBEFORE(R968,"/",1)</f>
        <v>theater</v>
      </c>
      <c r="T968" t="str">
        <f>_xlfn.TEXTAFTER(R968,"/",1)</f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 s="18">
        <v>121138</v>
      </c>
      <c r="F969">
        <f>ROUND((E969/I969), 2)</f>
        <v>77.010000000000005</v>
      </c>
      <c r="G969">
        <f>ROUND(((E969/D969)*100),0)</f>
        <v>137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6">
        <f>(L969/86400)+DATE(1970,1,1)</f>
        <v>41005.208333333336</v>
      </c>
      <c r="O969" s="6">
        <f>(M969/86400)+DATE(1970,1,1)</f>
        <v>41042.208333333336</v>
      </c>
      <c r="P969" t="b">
        <v>0</v>
      </c>
      <c r="Q969" t="b">
        <v>0</v>
      </c>
      <c r="R969" t="s">
        <v>319</v>
      </c>
      <c r="S969" t="str">
        <f>_xlfn.TEXTBEFORE(R969,"/",1)</f>
        <v>music</v>
      </c>
      <c r="T969" t="str">
        <f>_xlfn.TEXTAFTER(R969,"/",1)</f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 s="18">
        <v>8117</v>
      </c>
      <c r="F970">
        <f>ROUND((E970/I970), 2)</f>
        <v>71.2</v>
      </c>
      <c r="G970">
        <f>ROUND(((E970/D970)*100),0)</f>
        <v>338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6">
        <f>(L970/86400)+DATE(1970,1,1)</f>
        <v>40544.25</v>
      </c>
      <c r="O970" s="6">
        <f>(M970/86400)+DATE(1970,1,1)</f>
        <v>40559.25</v>
      </c>
      <c r="P970" t="b">
        <v>0</v>
      </c>
      <c r="Q970" t="b">
        <v>0</v>
      </c>
      <c r="R970" t="s">
        <v>17</v>
      </c>
      <c r="S970" t="str">
        <f>_xlfn.TEXTBEFORE(R970,"/",1)</f>
        <v>food</v>
      </c>
      <c r="T970" t="str">
        <f>_xlfn.TEXTAFTER(R970,"/",1)</f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 s="18">
        <v>8550</v>
      </c>
      <c r="F971">
        <f>ROUND((E971/I971), 2)</f>
        <v>91.94</v>
      </c>
      <c r="G971">
        <f>ROUND(((E971/D971)*100),0)</f>
        <v>108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6">
        <f>(L971/86400)+DATE(1970,1,1)</f>
        <v>43821.25</v>
      </c>
      <c r="O971" s="6">
        <f>(M971/86400)+DATE(1970,1,1)</f>
        <v>43828.25</v>
      </c>
      <c r="P971" t="b">
        <v>0</v>
      </c>
      <c r="Q971" t="b">
        <v>0</v>
      </c>
      <c r="R971" t="s">
        <v>33</v>
      </c>
      <c r="S971" t="str">
        <f>_xlfn.TEXTBEFORE(R971,"/",1)</f>
        <v>theater</v>
      </c>
      <c r="T971" t="str">
        <f>_xlfn.TEXTAFTER(R971,"/",1)</f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 s="18">
        <v>57659</v>
      </c>
      <c r="F972">
        <f>ROUND((E972/I972), 2)</f>
        <v>97.07</v>
      </c>
      <c r="G972">
        <f>ROUND(((E972/D972)*100),0)</f>
        <v>61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6">
        <f>(L972/86400)+DATE(1970,1,1)</f>
        <v>40672.208333333336</v>
      </c>
      <c r="O972" s="6">
        <f>(M972/86400)+DATE(1970,1,1)</f>
        <v>40673.208333333336</v>
      </c>
      <c r="P972" t="b">
        <v>0</v>
      </c>
      <c r="Q972" t="b">
        <v>0</v>
      </c>
      <c r="R972" t="s">
        <v>33</v>
      </c>
      <c r="S972" t="str">
        <f>_xlfn.TEXTBEFORE(R972,"/",1)</f>
        <v>theater</v>
      </c>
      <c r="T972" t="str">
        <f>_xlfn.TEXTAFTER(R972,"/",1)</f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 s="18">
        <v>1414</v>
      </c>
      <c r="F973">
        <f>ROUND((E973/I973), 2)</f>
        <v>58.92</v>
      </c>
      <c r="G973">
        <f>ROUND(((E973/D973)*100),0)</f>
        <v>28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6">
        <f>(L973/86400)+DATE(1970,1,1)</f>
        <v>41555.208333333336</v>
      </c>
      <c r="O973" s="6">
        <f>(M973/86400)+DATE(1970,1,1)</f>
        <v>41561.208333333336</v>
      </c>
      <c r="P973" t="b">
        <v>0</v>
      </c>
      <c r="Q973" t="b">
        <v>0</v>
      </c>
      <c r="R973" t="s">
        <v>269</v>
      </c>
      <c r="S973" t="str">
        <f>_xlfn.TEXTBEFORE(R973,"/",1)</f>
        <v>film &amp; video</v>
      </c>
      <c r="T973" t="str">
        <f>_xlfn.TEXTAFTER(R973,"/",1)</f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 s="18">
        <v>97524</v>
      </c>
      <c r="F974">
        <f>ROUND((E974/I974), 2)</f>
        <v>58.02</v>
      </c>
      <c r="G974">
        <f>ROUND(((E974/D974)*100),0)</f>
        <v>228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6">
        <f>(L974/86400)+DATE(1970,1,1)</f>
        <v>41792.208333333336</v>
      </c>
      <c r="O974" s="6">
        <f>(M974/86400)+DATE(1970,1,1)</f>
        <v>41801.208333333336</v>
      </c>
      <c r="P974" t="b">
        <v>0</v>
      </c>
      <c r="Q974" t="b">
        <v>1</v>
      </c>
      <c r="R974" t="s">
        <v>28</v>
      </c>
      <c r="S974" t="str">
        <f>_xlfn.TEXTBEFORE(R974,"/",1)</f>
        <v>technology</v>
      </c>
      <c r="T974" t="str">
        <f>_xlfn.TEXTAFTER(R974,"/",1)</f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 s="18">
        <v>26176</v>
      </c>
      <c r="F975">
        <f>ROUND((E975/I975), 2)</f>
        <v>103.87</v>
      </c>
      <c r="G975">
        <f>ROUND(((E975/D975)*100),0)</f>
        <v>22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6">
        <f>(L975/86400)+DATE(1970,1,1)</f>
        <v>40522.25</v>
      </c>
      <c r="O975" s="6">
        <f>(M975/86400)+DATE(1970,1,1)</f>
        <v>40524.25</v>
      </c>
      <c r="P975" t="b">
        <v>0</v>
      </c>
      <c r="Q975" t="b">
        <v>1</v>
      </c>
      <c r="R975" t="s">
        <v>33</v>
      </c>
      <c r="S975" t="str">
        <f>_xlfn.TEXTBEFORE(R975,"/",1)</f>
        <v>theater</v>
      </c>
      <c r="T975" t="str">
        <f>_xlfn.TEXTAFTER(R975,"/",1)</f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 s="18">
        <v>2991</v>
      </c>
      <c r="F976">
        <f>ROUND((E976/I976), 2)</f>
        <v>93.47</v>
      </c>
      <c r="G976">
        <f>ROUND(((E976/D976)*100),0)</f>
        <v>374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6">
        <f>(L976/86400)+DATE(1970,1,1)</f>
        <v>41412.208333333336</v>
      </c>
      <c r="O976" s="6">
        <f>(M976/86400)+DATE(1970,1,1)</f>
        <v>41413.208333333336</v>
      </c>
      <c r="P976" t="b">
        <v>0</v>
      </c>
      <c r="Q976" t="b">
        <v>0</v>
      </c>
      <c r="R976" t="s">
        <v>60</v>
      </c>
      <c r="S976" t="str">
        <f>_xlfn.TEXTBEFORE(R976,"/",1)</f>
        <v>music</v>
      </c>
      <c r="T976" t="str">
        <f>_xlfn.TEXTAFTER(R976,"/",1)</f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 s="18">
        <v>8366</v>
      </c>
      <c r="F977">
        <f>ROUND((E977/I977), 2)</f>
        <v>61.97</v>
      </c>
      <c r="G977">
        <f>ROUND(((E977/D977)*100),0)</f>
        <v>155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6">
        <f>(L977/86400)+DATE(1970,1,1)</f>
        <v>42337.25</v>
      </c>
      <c r="O977" s="6">
        <f>(M977/86400)+DATE(1970,1,1)</f>
        <v>42376.25</v>
      </c>
      <c r="P977" t="b">
        <v>0</v>
      </c>
      <c r="Q977" t="b">
        <v>1</v>
      </c>
      <c r="R977" t="s">
        <v>33</v>
      </c>
      <c r="S977" t="str">
        <f>_xlfn.TEXTBEFORE(R977,"/",1)</f>
        <v>theater</v>
      </c>
      <c r="T977" t="str">
        <f>_xlfn.TEXTAFTER(R977,"/",1)</f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 s="18">
        <v>12886</v>
      </c>
      <c r="F978">
        <f>ROUND((E978/I978), 2)</f>
        <v>92.04</v>
      </c>
      <c r="G978">
        <f>ROUND(((E978/D978)*100),0)</f>
        <v>322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6">
        <f>(L978/86400)+DATE(1970,1,1)</f>
        <v>40571.25</v>
      </c>
      <c r="O978" s="6">
        <f>(M978/86400)+DATE(1970,1,1)</f>
        <v>40577.25</v>
      </c>
      <c r="P978" t="b">
        <v>0</v>
      </c>
      <c r="Q978" t="b">
        <v>1</v>
      </c>
      <c r="R978" t="s">
        <v>33</v>
      </c>
      <c r="S978" t="str">
        <f>_xlfn.TEXTBEFORE(R978,"/",1)</f>
        <v>theater</v>
      </c>
      <c r="T978" t="str">
        <f>_xlfn.TEXTAFTER(R978,"/",1)</f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 s="18">
        <v>5177</v>
      </c>
      <c r="F979">
        <f>ROUND((E979/I979), 2)</f>
        <v>77.27</v>
      </c>
      <c r="G979">
        <f>ROUND(((E979/D979)*100),0)</f>
        <v>74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6">
        <f>(L979/86400)+DATE(1970,1,1)</f>
        <v>43138.25</v>
      </c>
      <c r="O979" s="6">
        <f>(M979/86400)+DATE(1970,1,1)</f>
        <v>43170.25</v>
      </c>
      <c r="P979" t="b">
        <v>0</v>
      </c>
      <c r="Q979" t="b">
        <v>0</v>
      </c>
      <c r="R979" t="s">
        <v>17</v>
      </c>
      <c r="S979" t="str">
        <f>_xlfn.TEXTBEFORE(R979,"/",1)</f>
        <v>food</v>
      </c>
      <c r="T979" t="str">
        <f>_xlfn.TEXTAFTER(R979,"/",1)</f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 s="18">
        <v>8641</v>
      </c>
      <c r="F980">
        <f>ROUND((E980/I980), 2)</f>
        <v>93.92</v>
      </c>
      <c r="G980">
        <f>ROUND(((E980/D980)*100),0)</f>
        <v>864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6">
        <f>(L980/86400)+DATE(1970,1,1)</f>
        <v>42686.25</v>
      </c>
      <c r="O980" s="6">
        <f>(M980/86400)+DATE(1970,1,1)</f>
        <v>42708.25</v>
      </c>
      <c r="P980" t="b">
        <v>0</v>
      </c>
      <c r="Q980" t="b">
        <v>0</v>
      </c>
      <c r="R980" t="s">
        <v>89</v>
      </c>
      <c r="S980" t="str">
        <f>_xlfn.TEXTBEFORE(R980,"/",1)</f>
        <v>games</v>
      </c>
      <c r="T980" t="str">
        <f>_xlfn.TEXTAFTER(R980,"/",1)</f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 s="18">
        <v>86244</v>
      </c>
      <c r="F981">
        <f>ROUND((E981/I981), 2)</f>
        <v>84.97</v>
      </c>
      <c r="G981">
        <f>ROUND(((E981/D981)*100),0)</f>
        <v>143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6">
        <f>(L981/86400)+DATE(1970,1,1)</f>
        <v>42078.208333333328</v>
      </c>
      <c r="O981" s="6">
        <f>(M981/86400)+DATE(1970,1,1)</f>
        <v>42084.208333333328</v>
      </c>
      <c r="P981" t="b">
        <v>0</v>
      </c>
      <c r="Q981" t="b">
        <v>0</v>
      </c>
      <c r="R981" t="s">
        <v>33</v>
      </c>
      <c r="S981" t="str">
        <f>_xlfn.TEXTBEFORE(R981,"/",1)</f>
        <v>theater</v>
      </c>
      <c r="T981" t="str">
        <f>_xlfn.TEXTAFTER(R981,"/",1)</f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 s="18">
        <v>78630</v>
      </c>
      <c r="F982">
        <f>ROUND((E982/I982), 2)</f>
        <v>105.97</v>
      </c>
      <c r="G982">
        <f>ROUND(((E982/D982)*100),0)</f>
        <v>40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6">
        <f>(L982/86400)+DATE(1970,1,1)</f>
        <v>42307.208333333328</v>
      </c>
      <c r="O982" s="6">
        <f>(M982/86400)+DATE(1970,1,1)</f>
        <v>42312.25</v>
      </c>
      <c r="P982" t="b">
        <v>1</v>
      </c>
      <c r="Q982" t="b">
        <v>0</v>
      </c>
      <c r="R982" t="s">
        <v>68</v>
      </c>
      <c r="S982" t="str">
        <f>_xlfn.TEXTBEFORE(R982,"/",1)</f>
        <v>publishing</v>
      </c>
      <c r="T982" t="str">
        <f>_xlfn.TEXTAFTER(R982,"/",1)</f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 s="18">
        <v>11941</v>
      </c>
      <c r="F983">
        <f>ROUND((E983/I983), 2)</f>
        <v>36.97</v>
      </c>
      <c r="G983">
        <f>ROUND(((E983/D983)*100),0)</f>
        <v>178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6">
        <f>(L983/86400)+DATE(1970,1,1)</f>
        <v>43094.25</v>
      </c>
      <c r="O983" s="6">
        <f>(M983/86400)+DATE(1970,1,1)</f>
        <v>43127.25</v>
      </c>
      <c r="P983" t="b">
        <v>0</v>
      </c>
      <c r="Q983" t="b">
        <v>0</v>
      </c>
      <c r="R983" t="s">
        <v>28</v>
      </c>
      <c r="S983" t="str">
        <f>_xlfn.TEXTBEFORE(R983,"/",1)</f>
        <v>technology</v>
      </c>
      <c r="T983" t="str">
        <f>_xlfn.TEXTAFTER(R983,"/",1)</f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 s="18">
        <v>6115</v>
      </c>
      <c r="F984">
        <f>ROUND((E984/I984), 2)</f>
        <v>81.53</v>
      </c>
      <c r="G984">
        <f>ROUND(((E984/D984)*100),0)</f>
        <v>85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6">
        <f>(L984/86400)+DATE(1970,1,1)</f>
        <v>40743.208333333336</v>
      </c>
      <c r="O984" s="6">
        <f>(M984/86400)+DATE(1970,1,1)</f>
        <v>40745.208333333336</v>
      </c>
      <c r="P984" t="b">
        <v>0</v>
      </c>
      <c r="Q984" t="b">
        <v>1</v>
      </c>
      <c r="R984" t="s">
        <v>42</v>
      </c>
      <c r="S984" t="str">
        <f>_xlfn.TEXTBEFORE(R984,"/",1)</f>
        <v>film &amp; video</v>
      </c>
      <c r="T984" t="str">
        <f>_xlfn.TEXTAFTER(R984,"/",1)</f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 s="18">
        <v>188404</v>
      </c>
      <c r="F985">
        <f>ROUND((E985/I985), 2)</f>
        <v>81</v>
      </c>
      <c r="G985">
        <f>ROUND(((E985/D985)*100),0)</f>
        <v>146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6">
        <f>(L985/86400)+DATE(1970,1,1)</f>
        <v>43681.208333333328</v>
      </c>
      <c r="O985" s="6">
        <f>(M985/86400)+DATE(1970,1,1)</f>
        <v>43696.208333333328</v>
      </c>
      <c r="P985" t="b">
        <v>0</v>
      </c>
      <c r="Q985" t="b">
        <v>0</v>
      </c>
      <c r="R985" t="s">
        <v>42</v>
      </c>
      <c r="S985" t="str">
        <f>_xlfn.TEXTBEFORE(R985,"/",1)</f>
        <v>film &amp; video</v>
      </c>
      <c r="T985" t="str">
        <f>_xlfn.TEXTAFTER(R985,"/",1)</f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 s="18">
        <v>9910</v>
      </c>
      <c r="F986">
        <f>ROUND((E986/I986), 2)</f>
        <v>26.01</v>
      </c>
      <c r="G986">
        <f>ROUND(((E986/D986)*100),0)</f>
        <v>152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6">
        <f>(L986/86400)+DATE(1970,1,1)</f>
        <v>43716.208333333328</v>
      </c>
      <c r="O986" s="6">
        <f>(M986/86400)+DATE(1970,1,1)</f>
        <v>43742.208333333328</v>
      </c>
      <c r="P986" t="b">
        <v>0</v>
      </c>
      <c r="Q986" t="b">
        <v>0</v>
      </c>
      <c r="R986" t="s">
        <v>33</v>
      </c>
      <c r="S986" t="str">
        <f>_xlfn.TEXTBEFORE(R986,"/",1)</f>
        <v>theater</v>
      </c>
      <c r="T986" t="str">
        <f>_xlfn.TEXTAFTER(R986,"/",1)</f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 s="18">
        <v>114523</v>
      </c>
      <c r="F987">
        <f>ROUND((E987/I987), 2)</f>
        <v>26</v>
      </c>
      <c r="G987">
        <f>ROUND(((E987/D987)*100),0)</f>
        <v>67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6">
        <f>(L987/86400)+DATE(1970,1,1)</f>
        <v>41614.25</v>
      </c>
      <c r="O987" s="6">
        <f>(M987/86400)+DATE(1970,1,1)</f>
        <v>41640.25</v>
      </c>
      <c r="P987" t="b">
        <v>0</v>
      </c>
      <c r="Q987" t="b">
        <v>1</v>
      </c>
      <c r="R987" t="s">
        <v>23</v>
      </c>
      <c r="S987" t="str">
        <f>_xlfn.TEXTBEFORE(R987,"/",1)</f>
        <v>music</v>
      </c>
      <c r="T987" t="str">
        <f>_xlfn.TEXTAFTER(R987,"/",1)</f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 s="18">
        <v>3144</v>
      </c>
      <c r="F988">
        <f>ROUND((E988/I988), 2)</f>
        <v>34.17</v>
      </c>
      <c r="G988">
        <f>ROUND(((E988/D988)*100),0)</f>
        <v>40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6">
        <f>(L988/86400)+DATE(1970,1,1)</f>
        <v>40638.208333333336</v>
      </c>
      <c r="O988" s="6">
        <f>(M988/86400)+DATE(1970,1,1)</f>
        <v>40652.208333333336</v>
      </c>
      <c r="P988" t="b">
        <v>0</v>
      </c>
      <c r="Q988" t="b">
        <v>0</v>
      </c>
      <c r="R988" t="s">
        <v>23</v>
      </c>
      <c r="S988" t="str">
        <f>_xlfn.TEXTBEFORE(R988,"/",1)</f>
        <v>music</v>
      </c>
      <c r="T988" t="str">
        <f>_xlfn.TEXTAFTER(R988,"/",1)</f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 s="18">
        <v>13441</v>
      </c>
      <c r="F989">
        <f>ROUND((E989/I989), 2)</f>
        <v>28</v>
      </c>
      <c r="G989">
        <f>ROUND(((E989/D989)*100),0)</f>
        <v>217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6">
        <f>(L989/86400)+DATE(1970,1,1)</f>
        <v>42852.208333333328</v>
      </c>
      <c r="O989" s="6">
        <f>(M989/86400)+DATE(1970,1,1)</f>
        <v>42866.208333333328</v>
      </c>
      <c r="P989" t="b">
        <v>0</v>
      </c>
      <c r="Q989" t="b">
        <v>0</v>
      </c>
      <c r="R989" t="s">
        <v>42</v>
      </c>
      <c r="S989" t="str">
        <f>_xlfn.TEXTBEFORE(R989,"/",1)</f>
        <v>film &amp; video</v>
      </c>
      <c r="T989" t="str">
        <f>_xlfn.TEXTAFTER(R989,"/",1)</f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 s="18">
        <v>4899</v>
      </c>
      <c r="F990">
        <f>ROUND((E990/I990), 2)</f>
        <v>76.55</v>
      </c>
      <c r="G990">
        <f>ROUND(((E990/D990)*100),0)</f>
        <v>52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6">
        <f>(L990/86400)+DATE(1970,1,1)</f>
        <v>42686.25</v>
      </c>
      <c r="O990" s="6">
        <f>(M990/86400)+DATE(1970,1,1)</f>
        <v>42707.25</v>
      </c>
      <c r="P990" t="b">
        <v>0</v>
      </c>
      <c r="Q990" t="b">
        <v>0</v>
      </c>
      <c r="R990" t="s">
        <v>133</v>
      </c>
      <c r="S990" t="str">
        <f>_xlfn.TEXTBEFORE(R990,"/",1)</f>
        <v>publishing</v>
      </c>
      <c r="T990" t="str">
        <f>_xlfn.TEXTAFTER(R990,"/",1)</f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 s="18">
        <v>11990</v>
      </c>
      <c r="F991">
        <f>ROUND((E991/I991), 2)</f>
        <v>53.05</v>
      </c>
      <c r="G991">
        <f>ROUND(((E991/D991)*100),0)</f>
        <v>500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6">
        <f>(L991/86400)+DATE(1970,1,1)</f>
        <v>43571.208333333328</v>
      </c>
      <c r="O991" s="6">
        <f>(M991/86400)+DATE(1970,1,1)</f>
        <v>43576.208333333328</v>
      </c>
      <c r="P991" t="b">
        <v>0</v>
      </c>
      <c r="Q991" t="b">
        <v>0</v>
      </c>
      <c r="R991" t="s">
        <v>206</v>
      </c>
      <c r="S991" t="str">
        <f>_xlfn.TEXTBEFORE(R991,"/",1)</f>
        <v>publishing</v>
      </c>
      <c r="T991" t="str">
        <f>_xlfn.TEXTAFTER(R991,"/",1)</f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 s="18">
        <v>6839</v>
      </c>
      <c r="F992">
        <f>ROUND((E992/I992), 2)</f>
        <v>106.86</v>
      </c>
      <c r="G992">
        <f>ROUND(((E992/D992)*100),0)</f>
        <v>88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6">
        <f>(L992/86400)+DATE(1970,1,1)</f>
        <v>42432.25</v>
      </c>
      <c r="O992" s="6">
        <f>(M992/86400)+DATE(1970,1,1)</f>
        <v>42454.208333333328</v>
      </c>
      <c r="P992" t="b">
        <v>0</v>
      </c>
      <c r="Q992" t="b">
        <v>1</v>
      </c>
      <c r="R992" t="s">
        <v>53</v>
      </c>
      <c r="S992" t="str">
        <f>_xlfn.TEXTBEFORE(R992,"/",1)</f>
        <v>film &amp; video</v>
      </c>
      <c r="T992" t="str">
        <f>_xlfn.TEXTAFTER(R992,"/",1)</f>
        <v>drama</v>
      </c>
    </row>
    <row r="993" spans="1:20" x14ac:dyDescent="0.25">
      <c r="A993">
        <v>991</v>
      </c>
      <c r="B993" t="s">
        <v>2011</v>
      </c>
      <c r="C993" s="3" t="s">
        <v>2012</v>
      </c>
      <c r="D993">
        <v>3100</v>
      </c>
      <c r="E993" s="18">
        <v>13223</v>
      </c>
      <c r="F993">
        <f>ROUND((E993/I993), 2)</f>
        <v>100.17</v>
      </c>
      <c r="G993">
        <f>ROUND(((E993/D993)*100),0)</f>
        <v>427</v>
      </c>
      <c r="H993" t="s">
        <v>20</v>
      </c>
      <c r="I993">
        <v>132</v>
      </c>
      <c r="J993" t="s">
        <v>21</v>
      </c>
      <c r="K993" t="s">
        <v>22</v>
      </c>
      <c r="L993">
        <v>1525669200</v>
      </c>
      <c r="M993">
        <v>1526878800</v>
      </c>
      <c r="N993" s="6">
        <f>(L993/86400)+DATE(1970,1,1)</f>
        <v>43227.208333333328</v>
      </c>
      <c r="O993" s="6">
        <f>(M993/86400)+DATE(1970,1,1)</f>
        <v>43241.208333333328</v>
      </c>
      <c r="P993" t="b">
        <v>0</v>
      </c>
      <c r="Q993" t="b">
        <v>1</v>
      </c>
      <c r="R993" t="s">
        <v>53</v>
      </c>
      <c r="S993" t="str">
        <f>_xlfn.TEXTBEFORE(R993,"/",1)</f>
        <v>film &amp; video</v>
      </c>
      <c r="T993" t="str">
        <f>_xlfn.TEXTAFTER(R993,"/",1)</f>
        <v>drama</v>
      </c>
    </row>
    <row r="994" spans="1:20" x14ac:dyDescent="0.25">
      <c r="A994">
        <v>992</v>
      </c>
      <c r="B994" t="s">
        <v>2013</v>
      </c>
      <c r="C994" s="3" t="s">
        <v>2014</v>
      </c>
      <c r="D994">
        <v>9800</v>
      </c>
      <c r="E994" s="18">
        <v>7608</v>
      </c>
      <c r="F994">
        <f>ROUND((E994/I994), 2)</f>
        <v>101.44</v>
      </c>
      <c r="G994">
        <f>ROUND(((E994/D994)*100),0)</f>
        <v>78</v>
      </c>
      <c r="H994" t="s">
        <v>74</v>
      </c>
      <c r="I994">
        <v>75</v>
      </c>
      <c r="J994" t="s">
        <v>107</v>
      </c>
      <c r="K994" t="s">
        <v>108</v>
      </c>
      <c r="L994">
        <v>1450936800</v>
      </c>
      <c r="M994">
        <v>1452405600</v>
      </c>
      <c r="N994" s="6">
        <f>(L994/86400)+DATE(1970,1,1)</f>
        <v>42362.25</v>
      </c>
      <c r="O994" s="6">
        <f>(M994/86400)+DATE(1970,1,1)</f>
        <v>42379.25</v>
      </c>
      <c r="P994" t="b">
        <v>0</v>
      </c>
      <c r="Q994" t="b">
        <v>1</v>
      </c>
      <c r="R994" t="s">
        <v>122</v>
      </c>
      <c r="S994" t="str">
        <f>_xlfn.TEXTBEFORE(R994,"/",1)</f>
        <v>photography</v>
      </c>
      <c r="T994" t="str">
        <f>_xlfn.TEXTAFTER(R994,"/",1)</f>
        <v>photography books</v>
      </c>
    </row>
    <row r="995" spans="1:20" x14ac:dyDescent="0.25">
      <c r="A995">
        <v>993</v>
      </c>
      <c r="B995" t="s">
        <v>2015</v>
      </c>
      <c r="C995" s="3" t="s">
        <v>2016</v>
      </c>
      <c r="D995">
        <v>141100</v>
      </c>
      <c r="E995" s="18">
        <v>74073</v>
      </c>
      <c r="F995">
        <f>ROUND((E995/I995), 2)</f>
        <v>87.97</v>
      </c>
      <c r="G995">
        <f>ROUND(((E995/D995)*100),0)</f>
        <v>52</v>
      </c>
      <c r="H995" t="s">
        <v>14</v>
      </c>
      <c r="I995">
        <v>842</v>
      </c>
      <c r="J995" t="s">
        <v>21</v>
      </c>
      <c r="K995" t="s">
        <v>22</v>
      </c>
      <c r="L995">
        <v>1413522000</v>
      </c>
      <c r="M995">
        <v>1414040400</v>
      </c>
      <c r="N995" s="6">
        <f>(L995/86400)+DATE(1970,1,1)</f>
        <v>41929.208333333336</v>
      </c>
      <c r="O995" s="6">
        <f>(M995/86400)+DATE(1970,1,1)</f>
        <v>41935.208333333336</v>
      </c>
      <c r="P995" t="b">
        <v>0</v>
      </c>
      <c r="Q995" t="b">
        <v>1</v>
      </c>
      <c r="R995" t="s">
        <v>206</v>
      </c>
      <c r="S995" t="str">
        <f>_xlfn.TEXTBEFORE(R995,"/",1)</f>
        <v>publishing</v>
      </c>
      <c r="T995" t="str">
        <f>_xlfn.TEXTAFTER(R995,"/",1)</f>
        <v>translations</v>
      </c>
    </row>
    <row r="996" spans="1:20" x14ac:dyDescent="0.25">
      <c r="A996">
        <v>994</v>
      </c>
      <c r="B996" t="s">
        <v>2017</v>
      </c>
      <c r="C996" s="3" t="s">
        <v>2018</v>
      </c>
      <c r="D996">
        <v>97300</v>
      </c>
      <c r="E996" s="18">
        <v>153216</v>
      </c>
      <c r="F996">
        <f>ROUND((E996/I996), 2)</f>
        <v>75</v>
      </c>
      <c r="G996">
        <f>ROUND(((E996/D996)*100),0)</f>
        <v>157</v>
      </c>
      <c r="H996" t="s">
        <v>20</v>
      </c>
      <c r="I996">
        <v>2043</v>
      </c>
      <c r="J996" t="s">
        <v>21</v>
      </c>
      <c r="K996" t="s">
        <v>22</v>
      </c>
      <c r="L996">
        <v>1541307600</v>
      </c>
      <c r="M996">
        <v>1543816800</v>
      </c>
      <c r="N996" s="6">
        <f>(L996/86400)+DATE(1970,1,1)</f>
        <v>43408.208333333328</v>
      </c>
      <c r="O996" s="6">
        <f>(M996/86400)+DATE(1970,1,1)</f>
        <v>43437.25</v>
      </c>
      <c r="P996" t="b">
        <v>0</v>
      </c>
      <c r="Q996" t="b">
        <v>1</v>
      </c>
      <c r="R996" t="s">
        <v>17</v>
      </c>
      <c r="S996" t="str">
        <f>_xlfn.TEXTBEFORE(R996,"/",1)</f>
        <v>food</v>
      </c>
      <c r="T996" t="str">
        <f>_xlfn.TEXTAFTER(R996,"/",1)</f>
        <v>food trucks</v>
      </c>
    </row>
    <row r="997" spans="1:20" ht="31.5" x14ac:dyDescent="0.25">
      <c r="A997">
        <v>995</v>
      </c>
      <c r="B997" t="s">
        <v>2019</v>
      </c>
      <c r="C997" s="3" t="s">
        <v>2020</v>
      </c>
      <c r="D997">
        <v>6600</v>
      </c>
      <c r="E997" s="18">
        <v>4814</v>
      </c>
      <c r="F997">
        <f>ROUND((E997/I997), 2)</f>
        <v>42.98</v>
      </c>
      <c r="G997">
        <f>ROUND(((E997/D997)*100),0)</f>
        <v>73</v>
      </c>
      <c r="H997" t="s">
        <v>14</v>
      </c>
      <c r="I997">
        <v>112</v>
      </c>
      <c r="J997" t="s">
        <v>21</v>
      </c>
      <c r="K997" t="s">
        <v>22</v>
      </c>
      <c r="L997">
        <v>1357106400</v>
      </c>
      <c r="M997">
        <v>1359698400</v>
      </c>
      <c r="N997" s="6">
        <f>(L997/86400)+DATE(1970,1,1)</f>
        <v>41276.25</v>
      </c>
      <c r="O997" s="6">
        <f>(M997/86400)+DATE(1970,1,1)</f>
        <v>41306.25</v>
      </c>
      <c r="P997" t="b">
        <v>0</v>
      </c>
      <c r="Q997" t="b">
        <v>0</v>
      </c>
      <c r="R997" t="s">
        <v>33</v>
      </c>
      <c r="S997" t="str">
        <f>_xlfn.TEXTBEFORE(R997,"/",1)</f>
        <v>theater</v>
      </c>
      <c r="T997" t="str">
        <f>_xlfn.TEXTAFTER(R997,"/",1)</f>
        <v>plays</v>
      </c>
    </row>
    <row r="998" spans="1:20" x14ac:dyDescent="0.25">
      <c r="A998">
        <v>996</v>
      </c>
      <c r="B998" t="s">
        <v>2021</v>
      </c>
      <c r="C998" s="3" t="s">
        <v>2022</v>
      </c>
      <c r="D998">
        <v>7600</v>
      </c>
      <c r="E998" s="18">
        <v>4603</v>
      </c>
      <c r="F998">
        <f>ROUND((E998/I998), 2)</f>
        <v>33.119999999999997</v>
      </c>
      <c r="G998">
        <f>ROUND(((E998/D998)*100),0)</f>
        <v>61</v>
      </c>
      <c r="H998" t="s">
        <v>74</v>
      </c>
      <c r="I998">
        <v>139</v>
      </c>
      <c r="J998" t="s">
        <v>107</v>
      </c>
      <c r="K998" t="s">
        <v>108</v>
      </c>
      <c r="L998">
        <v>1390197600</v>
      </c>
      <c r="M998">
        <v>1390629600</v>
      </c>
      <c r="N998" s="6">
        <f>(L998/86400)+DATE(1970,1,1)</f>
        <v>41659.25</v>
      </c>
      <c r="O998" s="6">
        <f>(M998/86400)+DATE(1970,1,1)</f>
        <v>41664.25</v>
      </c>
      <c r="P998" t="b">
        <v>0</v>
      </c>
      <c r="Q998" t="b">
        <v>0</v>
      </c>
      <c r="R998" t="s">
        <v>33</v>
      </c>
      <c r="S998" t="str">
        <f>_xlfn.TEXTBEFORE(R998,"/",1)</f>
        <v>theater</v>
      </c>
      <c r="T998" t="str">
        <f>_xlfn.TEXTAFTER(R998,"/",1)</f>
        <v>plays</v>
      </c>
    </row>
    <row r="999" spans="1:20" x14ac:dyDescent="0.25">
      <c r="A999">
        <v>997</v>
      </c>
      <c r="B999" t="s">
        <v>2023</v>
      </c>
      <c r="C999" s="3" t="s">
        <v>2024</v>
      </c>
      <c r="D999">
        <v>66600</v>
      </c>
      <c r="E999" s="18">
        <v>37823</v>
      </c>
      <c r="F999">
        <f>ROUND((E999/I999), 2)</f>
        <v>101.13</v>
      </c>
      <c r="G999">
        <f>ROUND(((E999/D999)*100),0)</f>
        <v>57</v>
      </c>
      <c r="H999" t="s">
        <v>14</v>
      </c>
      <c r="I999">
        <v>374</v>
      </c>
      <c r="J999" t="s">
        <v>21</v>
      </c>
      <c r="K999" t="s">
        <v>22</v>
      </c>
      <c r="L999">
        <v>1265868000</v>
      </c>
      <c r="M999">
        <v>1267077600</v>
      </c>
      <c r="N999" s="6">
        <f>(L999/86400)+DATE(1970,1,1)</f>
        <v>40220.25</v>
      </c>
      <c r="O999" s="6">
        <f>(M999/86400)+DATE(1970,1,1)</f>
        <v>40234.25</v>
      </c>
      <c r="P999" t="b">
        <v>0</v>
      </c>
      <c r="Q999" t="b">
        <v>1</v>
      </c>
      <c r="R999" t="s">
        <v>60</v>
      </c>
      <c r="S999" t="str">
        <f>_xlfn.TEXTBEFORE(R999,"/",1)</f>
        <v>music</v>
      </c>
      <c r="T999" t="str">
        <f>_xlfn.TEXTAFTER(R999,"/",1)</f>
        <v>indie rock</v>
      </c>
    </row>
    <row r="1000" spans="1:20" x14ac:dyDescent="0.25">
      <c r="A1000">
        <v>998</v>
      </c>
      <c r="B1000" t="s">
        <v>2025</v>
      </c>
      <c r="C1000" s="3" t="s">
        <v>2026</v>
      </c>
      <c r="D1000">
        <v>111100</v>
      </c>
      <c r="E1000" s="18">
        <v>62819</v>
      </c>
      <c r="F1000">
        <f>ROUND((E1000/I1000), 2)</f>
        <v>55.99</v>
      </c>
      <c r="G1000">
        <f>ROUND(((E1000/D1000)*100),0)</f>
        <v>57</v>
      </c>
      <c r="H1000" t="s">
        <v>74</v>
      </c>
      <c r="I1000">
        <v>1122</v>
      </c>
      <c r="J1000" t="s">
        <v>21</v>
      </c>
      <c r="K1000" t="s">
        <v>22</v>
      </c>
      <c r="L1000">
        <v>1467176400</v>
      </c>
      <c r="M1000">
        <v>1467781200</v>
      </c>
      <c r="N1000" s="6">
        <f>(L1000/86400)+DATE(1970,1,1)</f>
        <v>42550.208333333328</v>
      </c>
      <c r="O1000" s="6">
        <f>(M1000/86400)+DATE(1970,1,1)</f>
        <v>42557.208333333328</v>
      </c>
      <c r="P1000" t="b">
        <v>0</v>
      </c>
      <c r="Q1000" t="b">
        <v>0</v>
      </c>
      <c r="R1000" t="s">
        <v>17</v>
      </c>
      <c r="S1000" t="str">
        <f>_xlfn.TEXTBEFORE(R1000,"/",1)</f>
        <v>food</v>
      </c>
      <c r="T1000" t="str">
        <f>_xlfn.TEXTAFTER(R1000,"/",1)</f>
        <v>food trucks</v>
      </c>
    </row>
    <row r="1001" spans="1:20" x14ac:dyDescent="0.25">
      <c r="A1001" s="1" t="s">
        <v>2027</v>
      </c>
      <c r="B1001" t="s">
        <v>1080</v>
      </c>
      <c r="C1001" s="3" t="s">
        <v>2010</v>
      </c>
      <c r="D1001">
        <v>9800</v>
      </c>
      <c r="E1001" s="18">
        <v>11091</v>
      </c>
      <c r="F1001">
        <f>ROUND((E1001/I1001), 2)</f>
        <v>46.02</v>
      </c>
      <c r="G1001">
        <f>ROUND(((E1001/D1001)*100),0)</f>
        <v>113</v>
      </c>
      <c r="H1001" t="s">
        <v>20</v>
      </c>
      <c r="I1001">
        <v>241</v>
      </c>
      <c r="J1001" t="s">
        <v>21</v>
      </c>
      <c r="K1001" t="s">
        <v>22</v>
      </c>
      <c r="L1001">
        <v>1411621200</v>
      </c>
      <c r="M1001">
        <v>1411966800</v>
      </c>
      <c r="N1001" s="6">
        <f>(L1001/86400)+DATE(1970,1,1)</f>
        <v>41907.208333333336</v>
      </c>
      <c r="O1001" s="6">
        <f>(M1001/86400)+DATE(1970,1,1)</f>
        <v>41911.208333333336</v>
      </c>
      <c r="P1001" t="b">
        <v>0</v>
      </c>
      <c r="Q1001" t="b">
        <v>1</v>
      </c>
      <c r="R1001" t="s">
        <v>23</v>
      </c>
      <c r="S1001" t="str">
        <f>_xlfn.TEXTBEFORE(R1001,"/",1)</f>
        <v>music</v>
      </c>
      <c r="T1001" t="str">
        <f>_xlfn.TEXTAFTER(R1001,"/",1)</f>
        <v>rock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1:G1048576">
    <cfRule type="colorScale" priority="6">
      <colorScale>
        <cfvo type="min"/>
        <cfvo type="num" val="100"/>
        <cfvo type="num" val="200"/>
        <color rgb="FFF64448"/>
        <color rgb="FFFFEB84"/>
        <color rgb="FF75ABDD"/>
      </colorScale>
    </cfRule>
  </conditionalFormatting>
  <conditionalFormatting sqref="H1:H1048576">
    <cfRule type="containsText" dxfId="11" priority="2" operator="containsText" text="live">
      <formula>NOT(ISERROR(SEARCH("live",H1)))</formula>
    </cfRule>
    <cfRule type="containsText" dxfId="10" priority="3" operator="containsText" text="successful">
      <formula>NOT(ISERROR(SEARCH("successful",H1)))</formula>
    </cfRule>
    <cfRule type="containsText" dxfId="9" priority="4" operator="containsText" text="canceled">
      <formula>NOT(ISERROR(SEARCH("canceled",H1)))</formula>
    </cfRule>
    <cfRule type="containsText" dxfId="8" priority="5" operator="containsText" text="failed">
      <formula>NOT(ISERROR(SEARCH("failed",H1)))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C134-5E40-471C-BEB1-6EA2C0A69D81}">
  <dimension ref="A1:F14"/>
  <sheetViews>
    <sheetView workbookViewId="0">
      <selection activeCell="E8" sqref="E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2045</v>
      </c>
      <c r="B3" s="4" t="s">
        <v>2033</v>
      </c>
    </row>
    <row r="4" spans="1:6" x14ac:dyDescent="0.25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2036</v>
      </c>
      <c r="B5" s="18">
        <v>11</v>
      </c>
      <c r="C5" s="18">
        <v>60</v>
      </c>
      <c r="D5" s="18">
        <v>5</v>
      </c>
      <c r="E5" s="18">
        <v>102</v>
      </c>
      <c r="F5" s="18">
        <v>178</v>
      </c>
    </row>
    <row r="6" spans="1:6" x14ac:dyDescent="0.25">
      <c r="A6" s="5" t="s">
        <v>2037</v>
      </c>
      <c r="B6" s="18">
        <v>4</v>
      </c>
      <c r="C6" s="18">
        <v>20</v>
      </c>
      <c r="D6" s="18"/>
      <c r="E6" s="18">
        <v>22</v>
      </c>
      <c r="F6" s="18">
        <v>46</v>
      </c>
    </row>
    <row r="7" spans="1:6" x14ac:dyDescent="0.25">
      <c r="A7" s="5" t="s">
        <v>2038</v>
      </c>
      <c r="B7" s="18">
        <v>1</v>
      </c>
      <c r="C7" s="18">
        <v>23</v>
      </c>
      <c r="D7" s="18">
        <v>3</v>
      </c>
      <c r="E7" s="18">
        <v>21</v>
      </c>
      <c r="F7" s="18">
        <v>48</v>
      </c>
    </row>
    <row r="8" spans="1:6" x14ac:dyDescent="0.25">
      <c r="A8" s="5" t="s">
        <v>2039</v>
      </c>
      <c r="B8" s="18"/>
      <c r="C8" s="18"/>
      <c r="D8" s="18"/>
      <c r="E8" s="18">
        <v>4</v>
      </c>
      <c r="F8" s="18">
        <v>4</v>
      </c>
    </row>
    <row r="9" spans="1:6" x14ac:dyDescent="0.25">
      <c r="A9" s="5" t="s">
        <v>2040</v>
      </c>
      <c r="B9" s="18">
        <v>10</v>
      </c>
      <c r="C9" s="18">
        <v>66</v>
      </c>
      <c r="D9" s="18"/>
      <c r="E9" s="18">
        <v>99</v>
      </c>
      <c r="F9" s="18">
        <v>175</v>
      </c>
    </row>
    <row r="10" spans="1:6" x14ac:dyDescent="0.25">
      <c r="A10" s="5" t="s">
        <v>2041</v>
      </c>
      <c r="B10" s="18">
        <v>4</v>
      </c>
      <c r="C10" s="18">
        <v>11</v>
      </c>
      <c r="D10" s="18">
        <v>1</v>
      </c>
      <c r="E10" s="18">
        <v>26</v>
      </c>
      <c r="F10" s="18">
        <v>42</v>
      </c>
    </row>
    <row r="11" spans="1:6" x14ac:dyDescent="0.25">
      <c r="A11" s="5" t="s">
        <v>2042</v>
      </c>
      <c r="B11" s="18">
        <v>2</v>
      </c>
      <c r="C11" s="18">
        <v>24</v>
      </c>
      <c r="D11" s="18">
        <v>1</v>
      </c>
      <c r="E11" s="18">
        <v>40</v>
      </c>
      <c r="F11" s="18">
        <v>67</v>
      </c>
    </row>
    <row r="12" spans="1:6" x14ac:dyDescent="0.25">
      <c r="A12" s="5" t="s">
        <v>2043</v>
      </c>
      <c r="B12" s="18">
        <v>2</v>
      </c>
      <c r="C12" s="18">
        <v>28</v>
      </c>
      <c r="D12" s="18">
        <v>2</v>
      </c>
      <c r="E12" s="18">
        <v>64</v>
      </c>
      <c r="F12" s="18">
        <v>96</v>
      </c>
    </row>
    <row r="13" spans="1:6" x14ac:dyDescent="0.25">
      <c r="A13" s="5" t="s">
        <v>2044</v>
      </c>
      <c r="B13" s="18">
        <v>23</v>
      </c>
      <c r="C13" s="18">
        <v>132</v>
      </c>
      <c r="D13" s="18">
        <v>2</v>
      </c>
      <c r="E13" s="18">
        <v>187</v>
      </c>
      <c r="F13" s="18">
        <v>344</v>
      </c>
    </row>
    <row r="14" spans="1:6" x14ac:dyDescent="0.25">
      <c r="A14" s="5" t="s">
        <v>2034</v>
      </c>
      <c r="B14" s="18">
        <v>57</v>
      </c>
      <c r="C14" s="18">
        <v>364</v>
      </c>
      <c r="D14" s="18">
        <v>14</v>
      </c>
      <c r="E14" s="18">
        <v>565</v>
      </c>
      <c r="F14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3CBB-A21B-4320-82DD-54A87A619017}">
  <dimension ref="A1:F30"/>
  <sheetViews>
    <sheetView workbookViewId="0">
      <selection activeCell="H37" sqref="H3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2046</v>
      </c>
    </row>
    <row r="2" spans="1:6" x14ac:dyDescent="0.25">
      <c r="A2" s="4" t="s">
        <v>6</v>
      </c>
      <c r="B2" t="s">
        <v>2046</v>
      </c>
    </row>
    <row r="4" spans="1:6" x14ac:dyDescent="0.25">
      <c r="A4" s="4" t="s">
        <v>2045</v>
      </c>
      <c r="B4" s="4" t="s">
        <v>2033</v>
      </c>
    </row>
    <row r="5" spans="1:6" x14ac:dyDescent="0.25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5">
      <c r="A7" s="5" t="s">
        <v>2048</v>
      </c>
      <c r="B7" s="18"/>
      <c r="C7" s="18"/>
      <c r="D7" s="18"/>
      <c r="E7" s="18">
        <v>4</v>
      </c>
      <c r="F7" s="18">
        <v>4</v>
      </c>
    </row>
    <row r="8" spans="1:6" x14ac:dyDescent="0.25">
      <c r="A8" s="5" t="s">
        <v>2049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5">
      <c r="A9" s="5" t="s">
        <v>2050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5">
      <c r="A10" s="5" t="s">
        <v>2051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5">
      <c r="A11" s="5" t="s">
        <v>2052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5">
      <c r="A12" s="5" t="s">
        <v>2053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5">
      <c r="A13" s="5" t="s">
        <v>2054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5">
      <c r="A14" s="5" t="s">
        <v>2055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5">
      <c r="A15" s="5" t="s">
        <v>2056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5">
      <c r="A16" s="5" t="s">
        <v>2057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5">
      <c r="A17" s="5" t="s">
        <v>2058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5">
      <c r="A18" s="5" t="s">
        <v>2059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5">
      <c r="A19" s="5" t="s">
        <v>2060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5">
      <c r="A20" s="5" t="s">
        <v>2061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5">
      <c r="A21" s="5" t="s">
        <v>2062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5">
      <c r="A22" s="5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5">
      <c r="A23" s="5" t="s">
        <v>2064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5">
      <c r="A24" s="5" t="s">
        <v>2065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5">
      <c r="A25" s="5" t="s">
        <v>2066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5">
      <c r="A26" s="5" t="s">
        <v>2067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5">
      <c r="A27" s="5" t="s">
        <v>2068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5">
      <c r="A28" s="5" t="s">
        <v>2069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5">
      <c r="A29" s="5" t="s">
        <v>2070</v>
      </c>
      <c r="B29" s="18"/>
      <c r="C29" s="18"/>
      <c r="D29" s="18"/>
      <c r="E29" s="18">
        <v>3</v>
      </c>
      <c r="F29" s="18">
        <v>3</v>
      </c>
    </row>
    <row r="30" spans="1:6" x14ac:dyDescent="0.25">
      <c r="A30" s="5" t="s">
        <v>2034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168F-6649-4318-8801-D43681F045DA}">
  <dimension ref="A1:E18"/>
  <sheetViews>
    <sheetView workbookViewId="0">
      <selection activeCell="D23" sqref="D23"/>
    </sheetView>
  </sheetViews>
  <sheetFormatPr defaultRowHeight="15.75" x14ac:dyDescent="0.25"/>
  <cols>
    <col min="1" max="1" width="27.87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4" t="s">
        <v>2031</v>
      </c>
      <c r="B1" t="s">
        <v>2046</v>
      </c>
    </row>
    <row r="2" spans="1:5" x14ac:dyDescent="0.25">
      <c r="A2" s="4" t="s">
        <v>2085</v>
      </c>
      <c r="B2" t="s">
        <v>2086</v>
      </c>
    </row>
    <row r="4" spans="1:5" x14ac:dyDescent="0.25">
      <c r="A4" s="4" t="s">
        <v>2045</v>
      </c>
      <c r="B4" s="4" t="s">
        <v>2033</v>
      </c>
    </row>
    <row r="5" spans="1:5" x14ac:dyDescent="0.25">
      <c r="A5" s="4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2073</v>
      </c>
      <c r="B6" s="18">
        <v>6</v>
      </c>
      <c r="C6" s="18">
        <v>36</v>
      </c>
      <c r="D6" s="18">
        <v>49</v>
      </c>
      <c r="E6" s="18">
        <v>91</v>
      </c>
    </row>
    <row r="7" spans="1:5" x14ac:dyDescent="0.25">
      <c r="A7" s="5" t="s">
        <v>2074</v>
      </c>
      <c r="B7" s="18">
        <v>7</v>
      </c>
      <c r="C7" s="18">
        <v>28</v>
      </c>
      <c r="D7" s="18">
        <v>44</v>
      </c>
      <c r="E7" s="18">
        <v>79</v>
      </c>
    </row>
    <row r="8" spans="1:5" x14ac:dyDescent="0.25">
      <c r="A8" s="5" t="s">
        <v>2075</v>
      </c>
      <c r="B8" s="18">
        <v>4</v>
      </c>
      <c r="C8" s="18">
        <v>33</v>
      </c>
      <c r="D8" s="18">
        <v>49</v>
      </c>
      <c r="E8" s="18">
        <v>86</v>
      </c>
    </row>
    <row r="9" spans="1:5" x14ac:dyDescent="0.25">
      <c r="A9" s="5" t="s">
        <v>2076</v>
      </c>
      <c r="B9" s="18">
        <v>1</v>
      </c>
      <c r="C9" s="18">
        <v>30</v>
      </c>
      <c r="D9" s="18">
        <v>46</v>
      </c>
      <c r="E9" s="18">
        <v>77</v>
      </c>
    </row>
    <row r="10" spans="1:5" x14ac:dyDescent="0.25">
      <c r="A10" s="5" t="s">
        <v>2077</v>
      </c>
      <c r="B10" s="18">
        <v>3</v>
      </c>
      <c r="C10" s="18">
        <v>35</v>
      </c>
      <c r="D10" s="18">
        <v>46</v>
      </c>
      <c r="E10" s="18">
        <v>84</v>
      </c>
    </row>
    <row r="11" spans="1:5" x14ac:dyDescent="0.25">
      <c r="A11" s="5" t="s">
        <v>2078</v>
      </c>
      <c r="B11" s="18">
        <v>3</v>
      </c>
      <c r="C11" s="18">
        <v>28</v>
      </c>
      <c r="D11" s="18">
        <v>55</v>
      </c>
      <c r="E11" s="18">
        <v>86</v>
      </c>
    </row>
    <row r="12" spans="1:5" x14ac:dyDescent="0.25">
      <c r="A12" s="5" t="s">
        <v>2079</v>
      </c>
      <c r="B12" s="18">
        <v>4</v>
      </c>
      <c r="C12" s="18">
        <v>31</v>
      </c>
      <c r="D12" s="18">
        <v>58</v>
      </c>
      <c r="E12" s="18">
        <v>93</v>
      </c>
    </row>
    <row r="13" spans="1:5" x14ac:dyDescent="0.25">
      <c r="A13" s="5" t="s">
        <v>2080</v>
      </c>
      <c r="B13" s="18">
        <v>8</v>
      </c>
      <c r="C13" s="18">
        <v>35</v>
      </c>
      <c r="D13" s="18">
        <v>41</v>
      </c>
      <c r="E13" s="18">
        <v>84</v>
      </c>
    </row>
    <row r="14" spans="1:5" x14ac:dyDescent="0.25">
      <c r="A14" s="5" t="s">
        <v>2081</v>
      </c>
      <c r="B14" s="18">
        <v>5</v>
      </c>
      <c r="C14" s="18">
        <v>23</v>
      </c>
      <c r="D14" s="18">
        <v>45</v>
      </c>
      <c r="E14" s="18">
        <v>73</v>
      </c>
    </row>
    <row r="15" spans="1:5" x14ac:dyDescent="0.25">
      <c r="A15" s="5" t="s">
        <v>2082</v>
      </c>
      <c r="B15" s="18">
        <v>6</v>
      </c>
      <c r="C15" s="18">
        <v>26</v>
      </c>
      <c r="D15" s="18">
        <v>45</v>
      </c>
      <c r="E15" s="18">
        <v>77</v>
      </c>
    </row>
    <row r="16" spans="1:5" x14ac:dyDescent="0.25">
      <c r="A16" s="5" t="s">
        <v>2083</v>
      </c>
      <c r="B16" s="18">
        <v>3</v>
      </c>
      <c r="C16" s="18">
        <v>27</v>
      </c>
      <c r="D16" s="18">
        <v>45</v>
      </c>
      <c r="E16" s="18">
        <v>75</v>
      </c>
    </row>
    <row r="17" spans="1:5" x14ac:dyDescent="0.25">
      <c r="A17" s="5" t="s">
        <v>2084</v>
      </c>
      <c r="B17" s="18">
        <v>7</v>
      </c>
      <c r="C17" s="18">
        <v>32</v>
      </c>
      <c r="D17" s="18">
        <v>42</v>
      </c>
      <c r="E17" s="18">
        <v>81</v>
      </c>
    </row>
    <row r="18" spans="1:5" x14ac:dyDescent="0.25">
      <c r="A18" s="5" t="s">
        <v>2034</v>
      </c>
      <c r="B18" s="18">
        <v>57</v>
      </c>
      <c r="C18" s="18">
        <v>364</v>
      </c>
      <c r="D18" s="18">
        <v>565</v>
      </c>
      <c r="E18" s="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E6FA-45EC-4E1A-A65D-594337446AE2}">
  <dimension ref="A1:H13"/>
  <sheetViews>
    <sheetView topLeftCell="A7" workbookViewId="0">
      <selection activeCell="F42" sqref="F42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s="8" t="s">
        <v>2087</v>
      </c>
      <c r="B1" s="8" t="s">
        <v>2088</v>
      </c>
      <c r="C1" s="8" t="s">
        <v>2089</v>
      </c>
      <c r="D1" s="8" t="s">
        <v>2090</v>
      </c>
      <c r="E1" s="8" t="s">
        <v>2091</v>
      </c>
      <c r="F1" s="8" t="s">
        <v>2092</v>
      </c>
      <c r="G1" s="8" t="s">
        <v>2093</v>
      </c>
      <c r="H1" s="8" t="s">
        <v>2094</v>
      </c>
    </row>
    <row r="2" spans="1:8" x14ac:dyDescent="0.25">
      <c r="A2" t="s">
        <v>2095</v>
      </c>
      <c r="B2">
        <f>COUNTIFS(Crowdfunding!$D:$D,"&lt;1000",Crowdfunding!$H:$H,"successful")</f>
        <v>30</v>
      </c>
      <c r="C2">
        <f>COUNTIFS(Crowdfunding!$D:$D,"&lt;1000",Crowdfunding!$H:$H,"failed")</f>
        <v>20</v>
      </c>
      <c r="D2">
        <f>COUNTIFS(Crowdfunding!$D:$D,"&lt;1000",Crowdfunding!$H:$H,"canceled")</f>
        <v>1</v>
      </c>
      <c r="E2">
        <f>SUM(B2:D2)</f>
        <v>51</v>
      </c>
      <c r="F2" s="7">
        <f>ROUND((B2/$E2),2)</f>
        <v>0.59</v>
      </c>
      <c r="G2" s="7">
        <f t="shared" ref="G2:H13" si="0">ROUND((C2/$E2),2)</f>
        <v>0.39</v>
      </c>
      <c r="H2" s="7">
        <f t="shared" si="0"/>
        <v>0.02</v>
      </c>
    </row>
    <row r="3" spans="1:8" x14ac:dyDescent="0.25">
      <c r="A3" t="s">
        <v>2096</v>
      </c>
      <c r="B3">
        <f>COUNTIFS(Crowdfunding!$D:$D,"&gt;=1000",Crowdfunding!$D:$D,"&lt;5000",Crowdfunding!$H:$H,"successful")</f>
        <v>191</v>
      </c>
      <c r="C3">
        <f>COUNTIFS(Crowdfunding!$D:$D,"&gt;=1000",Crowdfunding!$D:$D,"&lt;5000",Crowdfunding!$H:$H,"failed")</f>
        <v>38</v>
      </c>
      <c r="D3">
        <f>COUNTIFS(Crowdfunding!$D:$D,"&gt;=1000",Crowdfunding!$D:$D,"&lt;5000",Crowdfunding!$H:$H,"canceled")</f>
        <v>2</v>
      </c>
      <c r="E3">
        <f t="shared" ref="E3:E13" si="1">SUM(B3:D3)</f>
        <v>231</v>
      </c>
      <c r="F3" s="7">
        <f t="shared" ref="F3:F13" si="2">ROUND((B3/$E3),2)</f>
        <v>0.83</v>
      </c>
      <c r="G3" s="7">
        <f t="shared" si="0"/>
        <v>0.16</v>
      </c>
      <c r="H3" s="7">
        <f t="shared" si="0"/>
        <v>0.01</v>
      </c>
    </row>
    <row r="4" spans="1:8" x14ac:dyDescent="0.25">
      <c r="A4" t="s">
        <v>2098</v>
      </c>
      <c r="B4">
        <f>COUNTIFS(Crowdfunding!$D:$D,"&gt;=5000",Crowdfunding!$D:$D,"&lt;10000",Crowdfunding!$H:$H,"successful")</f>
        <v>164</v>
      </c>
      <c r="C4">
        <f>COUNTIFS(Crowdfunding!$D:$D,"&gt;=5000",Crowdfunding!$D:$D,"&lt;10000",Crowdfunding!$H:$H,"failed")</f>
        <v>126</v>
      </c>
      <c r="D4">
        <f>COUNTIFS(Crowdfunding!$D:$D,"&gt;=5000",Crowdfunding!$D:$D,"&lt;10000",Crowdfunding!$H:$H,"canceled")</f>
        <v>25</v>
      </c>
      <c r="E4">
        <f t="shared" si="1"/>
        <v>315</v>
      </c>
      <c r="F4" s="7">
        <f t="shared" si="2"/>
        <v>0.52</v>
      </c>
      <c r="G4" s="7">
        <f t="shared" si="0"/>
        <v>0.4</v>
      </c>
      <c r="H4" s="7">
        <f t="shared" si="0"/>
        <v>0.08</v>
      </c>
    </row>
    <row r="5" spans="1:8" x14ac:dyDescent="0.25">
      <c r="A5" t="s">
        <v>2097</v>
      </c>
      <c r="B5">
        <f>COUNTIFS(Crowdfunding!$D:$D,"&gt;=10000",Crowdfunding!$D:$D,"&lt;15000",Crowdfunding!$H:$H,"successful")</f>
        <v>4</v>
      </c>
      <c r="C5">
        <f>COUNTIFS(Crowdfunding!$D:$D,"&gt;=10000",Crowdfunding!$D:$D,"&lt;15000",Crowdfunding!$H:$H,"failed")</f>
        <v>5</v>
      </c>
      <c r="D5">
        <f>COUNTIFS(Crowdfunding!$D:$D,"&gt;=10000",Crowdfunding!$D:$D,"&lt;15000",Crowdfunding!$H:$H,"canceled")</f>
        <v>0</v>
      </c>
      <c r="E5">
        <f t="shared" si="1"/>
        <v>9</v>
      </c>
      <c r="F5" s="7">
        <f t="shared" si="2"/>
        <v>0.44</v>
      </c>
      <c r="G5" s="7">
        <f t="shared" si="0"/>
        <v>0.56000000000000005</v>
      </c>
      <c r="H5" s="7">
        <f t="shared" si="0"/>
        <v>0</v>
      </c>
    </row>
    <row r="6" spans="1:8" x14ac:dyDescent="0.25">
      <c r="A6" t="s">
        <v>2099</v>
      </c>
      <c r="B6">
        <f>COUNTIFS(Crowdfunding!$D:$D,"&gt;=15000",Crowdfunding!$D:$D,"&lt;20000",Crowdfunding!$H:$H,"successful")</f>
        <v>10</v>
      </c>
      <c r="C6">
        <f>COUNTIFS(Crowdfunding!$D:$D,"&gt;=15000",Crowdfunding!$D:$D,"&lt;20000",Crowdfunding!$H:$H,"failed")</f>
        <v>0</v>
      </c>
      <c r="D6">
        <f>COUNTIFS(Crowdfunding!$D:$D,"&gt;=15000",Crowdfunding!$D:$D,"&lt;20000",Crowdfunding!$H:$H,"canceled")</f>
        <v>0</v>
      </c>
      <c r="E6">
        <f t="shared" si="1"/>
        <v>10</v>
      </c>
      <c r="F6" s="7">
        <f t="shared" si="2"/>
        <v>1</v>
      </c>
      <c r="G6" s="7">
        <f t="shared" si="0"/>
        <v>0</v>
      </c>
      <c r="H6" s="7">
        <f t="shared" si="0"/>
        <v>0</v>
      </c>
    </row>
    <row r="7" spans="1:8" x14ac:dyDescent="0.25">
      <c r="A7" t="s">
        <v>2100</v>
      </c>
      <c r="B7">
        <f>COUNTIFS(Crowdfunding!$D:$D,"&gt;=20000",Crowdfunding!$D:$D,"&lt;25000",Crowdfunding!$H:$H,"successful")</f>
        <v>7</v>
      </c>
      <c r="C7">
        <f>COUNTIFS(Crowdfunding!$D:$D,"&gt;=20000",Crowdfunding!$D:$D,"&lt;25000",Crowdfunding!$H:$H,"failed")</f>
        <v>0</v>
      </c>
      <c r="D7">
        <f>COUNTIFS(Crowdfunding!$D:$D,"&gt;=20000",Crowdfunding!$D:$D,"&lt;25000",Crowdfunding!$H:$H,"canceled")</f>
        <v>0</v>
      </c>
      <c r="E7">
        <f t="shared" si="1"/>
        <v>7</v>
      </c>
      <c r="F7" s="7">
        <f t="shared" si="2"/>
        <v>1</v>
      </c>
      <c r="G7" s="7">
        <f t="shared" si="0"/>
        <v>0</v>
      </c>
      <c r="H7" s="7">
        <f t="shared" si="0"/>
        <v>0</v>
      </c>
    </row>
    <row r="8" spans="1:8" x14ac:dyDescent="0.25">
      <c r="A8" t="s">
        <v>2101</v>
      </c>
      <c r="B8">
        <f>COUNTIFS(Crowdfunding!$D:$D,"&gt;=25000",Crowdfunding!$D:$D,"&lt;30000",Crowdfunding!$H:$H,"successful")</f>
        <v>11</v>
      </c>
      <c r="C8">
        <f>COUNTIFS(Crowdfunding!$D:$D,"&gt;=25000",Crowdfunding!$D:$D,"&lt;30000",Crowdfunding!$H:$H,"failed")</f>
        <v>3</v>
      </c>
      <c r="D8">
        <f>COUNTIFS(Crowdfunding!$D:$D,"&gt;=25000",Crowdfunding!$D:$D,"&lt;30000",Crowdfunding!$H:$H,"canceled")</f>
        <v>0</v>
      </c>
      <c r="E8">
        <f t="shared" si="1"/>
        <v>14</v>
      </c>
      <c r="F8" s="7">
        <f t="shared" si="2"/>
        <v>0.79</v>
      </c>
      <c r="G8" s="7">
        <f t="shared" si="0"/>
        <v>0.21</v>
      </c>
      <c r="H8" s="7">
        <f t="shared" si="0"/>
        <v>0</v>
      </c>
    </row>
    <row r="9" spans="1:8" x14ac:dyDescent="0.25">
      <c r="A9" t="s">
        <v>2102</v>
      </c>
      <c r="B9">
        <f>COUNTIFS(Crowdfunding!$D:$D,"&gt;=30000",Crowdfunding!$D:$D,"&lt;35000",Crowdfunding!$H:$H,"successful")</f>
        <v>7</v>
      </c>
      <c r="C9">
        <f>COUNTIFS(Crowdfunding!$D:$D,"&gt;=30000",Crowdfunding!$D:$D,"&lt;35000",Crowdfunding!$H:$H,"failed")</f>
        <v>0</v>
      </c>
      <c r="D9">
        <f>COUNTIFS(Crowdfunding!$D:$D,"&gt;=30000",Crowdfunding!$D:$D,"&lt;35000",Crowdfunding!$H:$H,"canceled")</f>
        <v>0</v>
      </c>
      <c r="E9">
        <f t="shared" si="1"/>
        <v>7</v>
      </c>
      <c r="F9" s="7">
        <f t="shared" si="2"/>
        <v>1</v>
      </c>
      <c r="G9" s="7">
        <f t="shared" si="0"/>
        <v>0</v>
      </c>
      <c r="H9" s="7">
        <f t="shared" si="0"/>
        <v>0</v>
      </c>
    </row>
    <row r="10" spans="1:8" x14ac:dyDescent="0.25">
      <c r="A10" t="s">
        <v>2103</v>
      </c>
      <c r="B10">
        <f>COUNTIFS(Crowdfunding!$D:$D,"&gt;=35000",Crowdfunding!$D:$D,"&lt;40000",Crowdfunding!$H:$H,"successful")</f>
        <v>8</v>
      </c>
      <c r="C10">
        <f>COUNTIFS(Crowdfunding!$D:$D,"&gt;=35000",Crowdfunding!$D:$D,"&lt;40000",Crowdfunding!$H:$H,"failed")</f>
        <v>3</v>
      </c>
      <c r="D10">
        <f>COUNTIFS(Crowdfunding!$D:$D,"&gt;=35000",Crowdfunding!$D:$D,"&lt;40000",Crowdfunding!$H:$H,"canceled")</f>
        <v>1</v>
      </c>
      <c r="E10">
        <f t="shared" si="1"/>
        <v>12</v>
      </c>
      <c r="F10" s="7">
        <f t="shared" si="2"/>
        <v>0.67</v>
      </c>
      <c r="G10" s="7">
        <f t="shared" si="0"/>
        <v>0.25</v>
      </c>
      <c r="H10" s="7">
        <f t="shared" si="0"/>
        <v>0.08</v>
      </c>
    </row>
    <row r="11" spans="1:8" x14ac:dyDescent="0.25">
      <c r="A11" t="s">
        <v>2104</v>
      </c>
      <c r="B11">
        <f>COUNTIFS(Crowdfunding!$D:$D,"&gt;=40000",Crowdfunding!$D:$D,"&lt;45000",Crowdfunding!$H:$H,"successful")</f>
        <v>11</v>
      </c>
      <c r="C11">
        <f>COUNTIFS(Crowdfunding!$D:$D,"&gt;=40000",Crowdfunding!$D:$D,"&lt;45000",Crowdfunding!$H:$H,"failed")</f>
        <v>3</v>
      </c>
      <c r="D11">
        <f>COUNTIFS(Crowdfunding!$D:$D,"&gt;=40000",Crowdfunding!$D:$D,"&lt;45000",Crowdfunding!$H:$H,"canceled")</f>
        <v>0</v>
      </c>
      <c r="E11">
        <f t="shared" si="1"/>
        <v>14</v>
      </c>
      <c r="F11" s="7">
        <f t="shared" si="2"/>
        <v>0.79</v>
      </c>
      <c r="G11" s="7">
        <f t="shared" si="0"/>
        <v>0.21</v>
      </c>
      <c r="H11" s="7">
        <f t="shared" si="0"/>
        <v>0</v>
      </c>
    </row>
    <row r="12" spans="1:8" x14ac:dyDescent="0.25">
      <c r="A12" t="s">
        <v>2105</v>
      </c>
      <c r="B12">
        <f>COUNTIFS(Crowdfunding!$D:$D,"&gt;=45000",Crowdfunding!$D:$D,"&lt;50000",Crowdfunding!$H:$H,"successful")</f>
        <v>8</v>
      </c>
      <c r="C12">
        <f>COUNTIFS(Crowdfunding!$D:$D,"&gt;=45000",Crowdfunding!$D:$D,"&lt;50000",Crowdfunding!$H:$H,"failed")</f>
        <v>3</v>
      </c>
      <c r="D12">
        <f>COUNTIFS(Crowdfunding!$D:$D,"&gt;=45000",Crowdfunding!$D:$D,"&lt;50000",Crowdfunding!$H:$H,"canceled")</f>
        <v>0</v>
      </c>
      <c r="E12">
        <f t="shared" si="1"/>
        <v>11</v>
      </c>
      <c r="F12" s="7">
        <f t="shared" si="2"/>
        <v>0.73</v>
      </c>
      <c r="G12" s="7">
        <f t="shared" si="0"/>
        <v>0.27</v>
      </c>
      <c r="H12" s="7">
        <f t="shared" si="0"/>
        <v>0</v>
      </c>
    </row>
    <row r="13" spans="1:8" x14ac:dyDescent="0.25">
      <c r="A13" t="s">
        <v>2106</v>
      </c>
      <c r="B13">
        <f>COUNTIFS(Crowdfunding!$D:$D,"&gt;=50000",Crowdfunding!$H:$H,"successful")</f>
        <v>114</v>
      </c>
      <c r="C13">
        <f>COUNTIFS(Crowdfunding!$D:$D,"&gt;=50000",Crowdfunding!$H:$H,"failed")</f>
        <v>163</v>
      </c>
      <c r="D13">
        <f>COUNTIFS(Crowdfunding!$D:$D,"&gt;=50000",Crowdfunding!$H:$H,"canceled")</f>
        <v>28</v>
      </c>
      <c r="E13">
        <f t="shared" si="1"/>
        <v>305</v>
      </c>
      <c r="F13" s="7">
        <f t="shared" si="2"/>
        <v>0.37</v>
      </c>
      <c r="G13" s="7">
        <f t="shared" si="0"/>
        <v>0.53</v>
      </c>
      <c r="H13" s="7">
        <f t="shared" si="0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348C-B57D-4CDB-9D51-CD275E3ABB7B}">
  <dimension ref="A1:J566"/>
  <sheetViews>
    <sheetView workbookViewId="0">
      <selection activeCell="G4" sqref="G4"/>
    </sheetView>
  </sheetViews>
  <sheetFormatPr defaultRowHeight="15.75" x14ac:dyDescent="0.25"/>
  <cols>
    <col min="1" max="1" width="12.5" bestFit="1" customWidth="1"/>
    <col min="2" max="2" width="17.5" bestFit="1" customWidth="1"/>
    <col min="3" max="3" width="8.5" bestFit="1" customWidth="1"/>
    <col min="4" max="4" width="13.5" bestFit="1" customWidth="1"/>
    <col min="6" max="6" width="34.625" bestFit="1" customWidth="1"/>
    <col min="7" max="7" width="19.375" bestFit="1" customWidth="1"/>
    <col min="9" max="9" width="25.625" customWidth="1"/>
    <col min="10" max="10" width="21.625" bestFit="1" customWidth="1"/>
  </cols>
  <sheetData>
    <row r="1" spans="1:10" x14ac:dyDescent="0.25">
      <c r="A1" s="1" t="s">
        <v>4</v>
      </c>
      <c r="B1" s="1" t="s">
        <v>2122</v>
      </c>
      <c r="C1" s="1" t="s">
        <v>4</v>
      </c>
      <c r="D1" s="1" t="s">
        <v>2123</v>
      </c>
    </row>
    <row r="2" spans="1:10" x14ac:dyDescent="0.25">
      <c r="A2" t="str" cm="1">
        <f t="array" ref="A2:B566">_xlfn.CHOOSECOLS(_xlfn._xlws.FILTER(Crowdfunding!H:I,Crowdfunding!H:H="successful"),{1,2})</f>
        <v>successful</v>
      </c>
      <c r="B2">
        <v>158</v>
      </c>
      <c r="C2" t="str" cm="1">
        <f t="array" ref="C2:D365">_xlfn.CHOOSECOLS(_xlfn._xlws.FILTER(Crowdfunding!H:I,Crowdfunding!H:H="failed"),{1,2})</f>
        <v>failed</v>
      </c>
      <c r="D2">
        <v>0</v>
      </c>
      <c r="F2" s="11" t="s">
        <v>2107</v>
      </c>
      <c r="G2" s="12"/>
      <c r="I2" s="11" t="s">
        <v>2108</v>
      </c>
      <c r="J2" s="12"/>
    </row>
    <row r="3" spans="1:10" x14ac:dyDescent="0.25">
      <c r="A3" t="str">
        <v>successful</v>
      </c>
      <c r="B3">
        <v>1425</v>
      </c>
      <c r="C3" t="str">
        <v>failed</v>
      </c>
      <c r="D3">
        <v>24</v>
      </c>
      <c r="F3" s="13" t="s">
        <v>2109</v>
      </c>
      <c r="G3" s="14">
        <f>AVERAGE(successful)</f>
        <v>851.14690265486729</v>
      </c>
      <c r="I3" s="13" t="s">
        <v>2109</v>
      </c>
      <c r="J3" s="17">
        <f>AVERAGE(unsuccessful)</f>
        <v>585.61538461538464</v>
      </c>
    </row>
    <row r="4" spans="1:10" x14ac:dyDescent="0.25">
      <c r="A4" t="str">
        <v>successful</v>
      </c>
      <c r="B4">
        <v>174</v>
      </c>
      <c r="C4" t="str">
        <v>failed</v>
      </c>
      <c r="D4">
        <v>53</v>
      </c>
      <c r="F4" s="9" t="s">
        <v>2110</v>
      </c>
      <c r="G4" s="10">
        <f>MEDIAN(successful)</f>
        <v>201</v>
      </c>
      <c r="I4" s="9" t="s">
        <v>2110</v>
      </c>
      <c r="J4" s="10">
        <f>MEDIAN(unsuccessful)</f>
        <v>114.5</v>
      </c>
    </row>
    <row r="5" spans="1:10" x14ac:dyDescent="0.25">
      <c r="A5" t="str">
        <v>successful</v>
      </c>
      <c r="B5">
        <v>227</v>
      </c>
      <c r="C5" t="str">
        <v>failed</v>
      </c>
      <c r="D5">
        <v>18</v>
      </c>
      <c r="F5" s="9" t="s">
        <v>2111</v>
      </c>
      <c r="G5" s="10">
        <f>MIN(successful)</f>
        <v>16</v>
      </c>
      <c r="I5" s="9" t="s">
        <v>2111</v>
      </c>
      <c r="J5" s="10">
        <f>MIN(unsuccessful)</f>
        <v>0</v>
      </c>
    </row>
    <row r="6" spans="1:10" x14ac:dyDescent="0.25">
      <c r="A6" t="str">
        <v>successful</v>
      </c>
      <c r="B6">
        <v>220</v>
      </c>
      <c r="C6" t="str">
        <v>failed</v>
      </c>
      <c r="D6">
        <v>44</v>
      </c>
      <c r="F6" s="9" t="s">
        <v>2112</v>
      </c>
      <c r="G6" s="10">
        <f>MAX(successful)</f>
        <v>7295</v>
      </c>
      <c r="I6" s="9" t="s">
        <v>2112</v>
      </c>
      <c r="J6" s="10">
        <f>MAX(unsuccessful)</f>
        <v>6080</v>
      </c>
    </row>
    <row r="7" spans="1:10" x14ac:dyDescent="0.25">
      <c r="A7" t="str">
        <v>successful</v>
      </c>
      <c r="B7">
        <v>98</v>
      </c>
      <c r="C7" t="str">
        <v>failed</v>
      </c>
      <c r="D7">
        <v>27</v>
      </c>
      <c r="F7" s="9" t="s">
        <v>2113</v>
      </c>
      <c r="G7" s="10">
        <f>_xlfn.VAR.P(successful)</f>
        <v>1603373.7324019109</v>
      </c>
      <c r="I7" s="9" t="s">
        <v>2113</v>
      </c>
      <c r="J7" s="10">
        <f>_xlfn.VAR.P(unsuccessful)</f>
        <v>921574.68174133555</v>
      </c>
    </row>
    <row r="8" spans="1:10" x14ac:dyDescent="0.25">
      <c r="A8" t="str">
        <v>successful</v>
      </c>
      <c r="B8">
        <v>100</v>
      </c>
      <c r="C8" t="str">
        <v>failed</v>
      </c>
      <c r="D8">
        <v>55</v>
      </c>
      <c r="F8" s="9" t="s">
        <v>2114</v>
      </c>
      <c r="G8" s="10">
        <f>_xlfn.STDEV.P(successful)</f>
        <v>1266.2439466397898</v>
      </c>
      <c r="I8" s="9" t="s">
        <v>2114</v>
      </c>
      <c r="J8" s="10">
        <f>_xlfn.STDEV.P(unsuccessful)</f>
        <v>959.98681331637863</v>
      </c>
    </row>
    <row r="9" spans="1:10" x14ac:dyDescent="0.25">
      <c r="A9" t="str">
        <v>successful</v>
      </c>
      <c r="B9">
        <v>1249</v>
      </c>
      <c r="C9" t="str">
        <v>failed</v>
      </c>
      <c r="D9">
        <v>200</v>
      </c>
      <c r="F9" s="9" t="s">
        <v>2115</v>
      </c>
      <c r="G9" s="10">
        <f>(G4-G3)/G8</f>
        <v>-0.51344522070976228</v>
      </c>
      <c r="I9" s="9" t="s">
        <v>2115</v>
      </c>
      <c r="J9" s="10">
        <f>(J4-J3)/J8</f>
        <v>-0.49075193333944395</v>
      </c>
    </row>
    <row r="10" spans="1:10" x14ac:dyDescent="0.25">
      <c r="A10" t="str">
        <v>successful</v>
      </c>
      <c r="B10">
        <v>1396</v>
      </c>
      <c r="C10" t="str">
        <v>failed</v>
      </c>
      <c r="D10">
        <v>452</v>
      </c>
      <c r="F10" s="9" t="s">
        <v>2116</v>
      </c>
      <c r="G10" s="10">
        <f>_xlfn.QUARTILE.EXC(successful, 1)</f>
        <v>127.5</v>
      </c>
      <c r="I10" s="9" t="s">
        <v>2116</v>
      </c>
      <c r="J10" s="10">
        <f>_xlfn.QUARTILE.EXC(unsuccessful, 1)</f>
        <v>38</v>
      </c>
    </row>
    <row r="11" spans="1:10" x14ac:dyDescent="0.25">
      <c r="A11" t="str">
        <v>successful</v>
      </c>
      <c r="B11">
        <v>890</v>
      </c>
      <c r="C11" t="str">
        <v>failed</v>
      </c>
      <c r="D11">
        <v>674</v>
      </c>
      <c r="F11" s="9" t="s">
        <v>2117</v>
      </c>
      <c r="G11" s="10">
        <f>_xlfn.QUARTILE.EXC(successful, 3)</f>
        <v>1288.5</v>
      </c>
      <c r="I11" s="9" t="s">
        <v>2117</v>
      </c>
      <c r="J11" s="10">
        <f>_xlfn.QUARTILE.EXC(unsuccessful, 3)</f>
        <v>789.5</v>
      </c>
    </row>
    <row r="12" spans="1:10" x14ac:dyDescent="0.25">
      <c r="A12" t="str">
        <v>successful</v>
      </c>
      <c r="B12">
        <v>142</v>
      </c>
      <c r="C12" t="str">
        <v>failed</v>
      </c>
      <c r="D12">
        <v>558</v>
      </c>
      <c r="F12" s="9" t="s">
        <v>2118</v>
      </c>
      <c r="G12" s="10">
        <f>G11-G10</f>
        <v>1161</v>
      </c>
      <c r="I12" s="9" t="s">
        <v>2118</v>
      </c>
      <c r="J12" s="10">
        <f>J11-J10</f>
        <v>751.5</v>
      </c>
    </row>
    <row r="13" spans="1:10" x14ac:dyDescent="0.25">
      <c r="A13" t="str">
        <v>successful</v>
      </c>
      <c r="B13">
        <v>2673</v>
      </c>
      <c r="C13" t="str">
        <v>failed</v>
      </c>
      <c r="D13">
        <v>15</v>
      </c>
      <c r="F13" s="9" t="s">
        <v>2119</v>
      </c>
      <c r="G13" s="10">
        <f>G11+(1.5*G12)</f>
        <v>3030</v>
      </c>
      <c r="I13" s="9" t="s">
        <v>2119</v>
      </c>
      <c r="J13" s="10">
        <f>J11+(1.5*J12)</f>
        <v>1916.75</v>
      </c>
    </row>
    <row r="14" spans="1:10" x14ac:dyDescent="0.25">
      <c r="A14" t="str">
        <v>successful</v>
      </c>
      <c r="B14">
        <v>163</v>
      </c>
      <c r="C14" t="str">
        <v>failed</v>
      </c>
      <c r="D14">
        <v>2307</v>
      </c>
      <c r="F14" s="9" t="s">
        <v>2120</v>
      </c>
      <c r="G14" s="10">
        <f>G10-(1.5*G12)</f>
        <v>-1614</v>
      </c>
      <c r="I14" s="9" t="s">
        <v>2120</v>
      </c>
      <c r="J14" s="10">
        <f>J10-(1.5*J12)</f>
        <v>-1089.25</v>
      </c>
    </row>
    <row r="15" spans="1:10" x14ac:dyDescent="0.25">
      <c r="A15" t="str">
        <v>successful</v>
      </c>
      <c r="B15">
        <v>2220</v>
      </c>
      <c r="C15" t="str">
        <v>failed</v>
      </c>
      <c r="D15">
        <v>88</v>
      </c>
      <c r="F15" s="15" t="s">
        <v>2121</v>
      </c>
      <c r="G15" s="16">
        <f>COUNTIF(B:B,"&gt;3030")</f>
        <v>41</v>
      </c>
      <c r="I15" s="15" t="s">
        <v>2121</v>
      </c>
      <c r="J15" s="16">
        <f>COUNTIF(D:D,"&gt;1916.75")</f>
        <v>31</v>
      </c>
    </row>
    <row r="16" spans="1:10" x14ac:dyDescent="0.25">
      <c r="A16" t="str">
        <v>successful</v>
      </c>
      <c r="B16">
        <v>1606</v>
      </c>
      <c r="C16" t="str">
        <v>failed</v>
      </c>
      <c r="D16">
        <v>48</v>
      </c>
    </row>
    <row r="17" spans="1:4" x14ac:dyDescent="0.25">
      <c r="A17" t="str">
        <v>successful</v>
      </c>
      <c r="B17">
        <v>129</v>
      </c>
      <c r="C17" t="str">
        <v>failed</v>
      </c>
      <c r="D17">
        <v>1</v>
      </c>
    </row>
    <row r="18" spans="1:4" x14ac:dyDescent="0.25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25">
      <c r="A19" t="str">
        <v>successful</v>
      </c>
      <c r="B19">
        <v>5419</v>
      </c>
      <c r="C19" t="str">
        <v>failed</v>
      </c>
      <c r="D19">
        <v>75</v>
      </c>
    </row>
    <row r="20" spans="1:4" x14ac:dyDescent="0.25">
      <c r="A20" t="str">
        <v>successful</v>
      </c>
      <c r="B20">
        <v>165</v>
      </c>
      <c r="C20" t="str">
        <v>failed</v>
      </c>
      <c r="D20">
        <v>120</v>
      </c>
    </row>
    <row r="21" spans="1:4" x14ac:dyDescent="0.25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25">
      <c r="A22" t="str">
        <v>successful</v>
      </c>
      <c r="B22">
        <v>16</v>
      </c>
      <c r="C22" t="str">
        <v>failed</v>
      </c>
      <c r="D22">
        <v>5</v>
      </c>
    </row>
    <row r="23" spans="1:4" x14ac:dyDescent="0.25">
      <c r="A23" t="str">
        <v>successful</v>
      </c>
      <c r="B23">
        <v>107</v>
      </c>
      <c r="C23" t="str">
        <v>failed</v>
      </c>
      <c r="D23">
        <v>38</v>
      </c>
    </row>
    <row r="24" spans="1:4" x14ac:dyDescent="0.25">
      <c r="A24" t="str">
        <v>successful</v>
      </c>
      <c r="B24">
        <v>134</v>
      </c>
      <c r="C24" t="str">
        <v>failed</v>
      </c>
      <c r="D24">
        <v>12</v>
      </c>
    </row>
    <row r="25" spans="1:4" x14ac:dyDescent="0.25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25">
      <c r="A26" t="str">
        <v>successful</v>
      </c>
      <c r="B26">
        <v>111</v>
      </c>
      <c r="C26" t="str">
        <v>failed</v>
      </c>
      <c r="D26">
        <v>56</v>
      </c>
    </row>
    <row r="27" spans="1:4" x14ac:dyDescent="0.25">
      <c r="A27" t="str">
        <v>successful</v>
      </c>
      <c r="B27">
        <v>222</v>
      </c>
      <c r="C27" t="str">
        <v>failed</v>
      </c>
      <c r="D27">
        <v>838</v>
      </c>
    </row>
    <row r="28" spans="1:4" x14ac:dyDescent="0.25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5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5">
      <c r="A30" t="str">
        <v>successful</v>
      </c>
      <c r="B30">
        <v>92</v>
      </c>
      <c r="C30" t="str">
        <v>failed</v>
      </c>
      <c r="D30">
        <v>106</v>
      </c>
    </row>
    <row r="31" spans="1:4" x14ac:dyDescent="0.25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5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5">
      <c r="A33" t="str">
        <v>successful</v>
      </c>
      <c r="B33">
        <v>303</v>
      </c>
      <c r="C33" t="str">
        <v>failed</v>
      </c>
      <c r="D33">
        <v>1</v>
      </c>
    </row>
    <row r="34" spans="1:4" x14ac:dyDescent="0.25">
      <c r="A34" t="str">
        <v>successful</v>
      </c>
      <c r="B34">
        <v>209</v>
      </c>
      <c r="C34" t="str">
        <v>failed</v>
      </c>
      <c r="D34">
        <v>37</v>
      </c>
    </row>
    <row r="35" spans="1:4" x14ac:dyDescent="0.25">
      <c r="A35" t="str">
        <v>successful</v>
      </c>
      <c r="B35">
        <v>131</v>
      </c>
      <c r="C35" t="str">
        <v>failed</v>
      </c>
      <c r="D35">
        <v>60</v>
      </c>
    </row>
    <row r="36" spans="1:4" x14ac:dyDescent="0.25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5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5">
      <c r="A38" t="str">
        <v>successful</v>
      </c>
      <c r="B38">
        <v>211</v>
      </c>
      <c r="C38" t="str">
        <v>failed</v>
      </c>
      <c r="D38">
        <v>73</v>
      </c>
    </row>
    <row r="39" spans="1:4" x14ac:dyDescent="0.25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5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5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5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5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5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5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5">
      <c r="A46" t="str">
        <v>successful</v>
      </c>
      <c r="B46">
        <v>76</v>
      </c>
      <c r="C46" t="str">
        <v>failed</v>
      </c>
      <c r="D46">
        <v>326</v>
      </c>
    </row>
    <row r="47" spans="1:4" x14ac:dyDescent="0.25">
      <c r="A47" t="str">
        <v>successful</v>
      </c>
      <c r="B47">
        <v>54</v>
      </c>
      <c r="C47" t="str">
        <v>failed</v>
      </c>
      <c r="D47">
        <v>1</v>
      </c>
    </row>
    <row r="48" spans="1:4" x14ac:dyDescent="0.25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5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5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5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5">
      <c r="A52" t="str">
        <v>successful</v>
      </c>
      <c r="B52">
        <v>127</v>
      </c>
      <c r="C52" t="str">
        <v>failed</v>
      </c>
      <c r="D52">
        <v>30</v>
      </c>
    </row>
    <row r="53" spans="1:4" x14ac:dyDescent="0.25">
      <c r="A53" t="str">
        <v>successful</v>
      </c>
      <c r="B53">
        <v>411</v>
      </c>
      <c r="C53" t="str">
        <v>failed</v>
      </c>
      <c r="D53">
        <v>75</v>
      </c>
    </row>
    <row r="54" spans="1:4" x14ac:dyDescent="0.25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5">
      <c r="A55" t="str">
        <v>successful</v>
      </c>
      <c r="B55">
        <v>374</v>
      </c>
      <c r="C55" t="str">
        <v>failed</v>
      </c>
      <c r="D55">
        <v>67</v>
      </c>
    </row>
    <row r="56" spans="1:4" x14ac:dyDescent="0.25">
      <c r="A56" t="str">
        <v>successful</v>
      </c>
      <c r="B56">
        <v>71</v>
      </c>
      <c r="C56" t="str">
        <v>failed</v>
      </c>
      <c r="D56">
        <v>5</v>
      </c>
    </row>
    <row r="57" spans="1:4" x14ac:dyDescent="0.25">
      <c r="A57" t="str">
        <v>successful</v>
      </c>
      <c r="B57">
        <v>203</v>
      </c>
      <c r="C57" t="str">
        <v>failed</v>
      </c>
      <c r="D57">
        <v>26</v>
      </c>
    </row>
    <row r="58" spans="1:4" x14ac:dyDescent="0.25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5">
      <c r="A59" t="str">
        <v>successful</v>
      </c>
      <c r="B59">
        <v>96</v>
      </c>
      <c r="C59" t="str">
        <v>failed</v>
      </c>
      <c r="D59">
        <v>782</v>
      </c>
    </row>
    <row r="60" spans="1:4" x14ac:dyDescent="0.25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5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5">
      <c r="A62" t="str">
        <v>successful</v>
      </c>
      <c r="B62">
        <v>27</v>
      </c>
      <c r="C62" t="str">
        <v>failed</v>
      </c>
      <c r="D62">
        <v>86</v>
      </c>
    </row>
    <row r="63" spans="1:4" x14ac:dyDescent="0.25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5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5">
      <c r="A65" t="str">
        <v>successful</v>
      </c>
      <c r="B65">
        <v>164</v>
      </c>
      <c r="C65" t="str">
        <v>failed</v>
      </c>
      <c r="D65">
        <v>35</v>
      </c>
    </row>
    <row r="66" spans="1:4" x14ac:dyDescent="0.25">
      <c r="A66" t="str">
        <v>successful</v>
      </c>
      <c r="B66">
        <v>164</v>
      </c>
      <c r="C66" t="str">
        <v>failed</v>
      </c>
      <c r="D66">
        <v>24</v>
      </c>
    </row>
    <row r="67" spans="1:4" x14ac:dyDescent="0.25">
      <c r="A67" t="str">
        <v>successful</v>
      </c>
      <c r="B67">
        <v>336</v>
      </c>
      <c r="C67" t="str">
        <v>failed</v>
      </c>
      <c r="D67">
        <v>86</v>
      </c>
    </row>
    <row r="68" spans="1:4" x14ac:dyDescent="0.25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5">
      <c r="A69" t="str">
        <v>successful</v>
      </c>
      <c r="B69">
        <v>95</v>
      </c>
      <c r="C69" t="str">
        <v>failed</v>
      </c>
      <c r="D69">
        <v>65</v>
      </c>
    </row>
    <row r="70" spans="1:4" x14ac:dyDescent="0.25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5">
      <c r="A71" t="str">
        <v>successful</v>
      </c>
      <c r="B71">
        <v>86</v>
      </c>
      <c r="C71" t="str">
        <v>failed</v>
      </c>
      <c r="D71">
        <v>168</v>
      </c>
    </row>
    <row r="72" spans="1:4" x14ac:dyDescent="0.25">
      <c r="A72" t="str">
        <v>successful</v>
      </c>
      <c r="B72">
        <v>83</v>
      </c>
      <c r="C72" t="str">
        <v>failed</v>
      </c>
      <c r="D72">
        <v>13</v>
      </c>
    </row>
    <row r="73" spans="1:4" x14ac:dyDescent="0.25">
      <c r="A73" t="str">
        <v>successful</v>
      </c>
      <c r="B73">
        <v>676</v>
      </c>
      <c r="C73" t="str">
        <v>failed</v>
      </c>
      <c r="D73">
        <v>1</v>
      </c>
    </row>
    <row r="74" spans="1:4" x14ac:dyDescent="0.25">
      <c r="A74" t="str">
        <v>successful</v>
      </c>
      <c r="B74">
        <v>361</v>
      </c>
      <c r="C74" t="str">
        <v>failed</v>
      </c>
      <c r="D74">
        <v>40</v>
      </c>
    </row>
    <row r="75" spans="1:4" x14ac:dyDescent="0.25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5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5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5">
      <c r="A78" t="str">
        <v>successful</v>
      </c>
      <c r="B78">
        <v>67</v>
      </c>
      <c r="C78" t="str">
        <v>failed</v>
      </c>
      <c r="D78">
        <v>934</v>
      </c>
    </row>
    <row r="79" spans="1:4" x14ac:dyDescent="0.25">
      <c r="A79" t="str">
        <v>successful</v>
      </c>
      <c r="B79">
        <v>154</v>
      </c>
      <c r="C79" t="str">
        <v>failed</v>
      </c>
      <c r="D79">
        <v>17</v>
      </c>
    </row>
    <row r="80" spans="1:4" x14ac:dyDescent="0.25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5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5">
      <c r="A82" t="str">
        <v>successful</v>
      </c>
      <c r="B82">
        <v>94</v>
      </c>
      <c r="C82" t="str">
        <v>failed</v>
      </c>
      <c r="D82">
        <v>92</v>
      </c>
    </row>
    <row r="83" spans="1:4" x14ac:dyDescent="0.25">
      <c r="A83" t="str">
        <v>successful</v>
      </c>
      <c r="B83">
        <v>180</v>
      </c>
      <c r="C83" t="str">
        <v>failed</v>
      </c>
      <c r="D83">
        <v>57</v>
      </c>
    </row>
    <row r="84" spans="1:4" x14ac:dyDescent="0.25">
      <c r="A84" t="str">
        <v>successful</v>
      </c>
      <c r="B84">
        <v>533</v>
      </c>
      <c r="C84" t="str">
        <v>failed</v>
      </c>
      <c r="D84">
        <v>41</v>
      </c>
    </row>
    <row r="85" spans="1:4" x14ac:dyDescent="0.25">
      <c r="A85" t="str">
        <v>successful</v>
      </c>
      <c r="B85">
        <v>2443</v>
      </c>
      <c r="C85" t="str">
        <v>failed</v>
      </c>
      <c r="D85">
        <v>1</v>
      </c>
    </row>
    <row r="86" spans="1:4" x14ac:dyDescent="0.25">
      <c r="A86" t="str">
        <v>successful</v>
      </c>
      <c r="B86">
        <v>89</v>
      </c>
      <c r="C86" t="str">
        <v>failed</v>
      </c>
      <c r="D86">
        <v>101</v>
      </c>
    </row>
    <row r="87" spans="1:4" x14ac:dyDescent="0.25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5">
      <c r="A88" t="str">
        <v>successful</v>
      </c>
      <c r="B88">
        <v>50</v>
      </c>
      <c r="C88" t="str">
        <v>failed</v>
      </c>
      <c r="D88">
        <v>15</v>
      </c>
    </row>
    <row r="89" spans="1:4" x14ac:dyDescent="0.25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5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5">
      <c r="A91" t="str">
        <v>successful</v>
      </c>
      <c r="B91">
        <v>117</v>
      </c>
      <c r="C91" t="str">
        <v>failed</v>
      </c>
      <c r="D91">
        <v>15</v>
      </c>
    </row>
    <row r="92" spans="1:4" x14ac:dyDescent="0.25">
      <c r="A92" t="str">
        <v>successful</v>
      </c>
      <c r="B92">
        <v>70</v>
      </c>
      <c r="C92" t="str">
        <v>failed</v>
      </c>
      <c r="D92">
        <v>133</v>
      </c>
    </row>
    <row r="93" spans="1:4" x14ac:dyDescent="0.25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5">
      <c r="A94" t="str">
        <v>successful</v>
      </c>
      <c r="B94">
        <v>768</v>
      </c>
      <c r="C94" t="str">
        <v>failed</v>
      </c>
      <c r="D94">
        <v>29</v>
      </c>
    </row>
    <row r="95" spans="1:4" x14ac:dyDescent="0.25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5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5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5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5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5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5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5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5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5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5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5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5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5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5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5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5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5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5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5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5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5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5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5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5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5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5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5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5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5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5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5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5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5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5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5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5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5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5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5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5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5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5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5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5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5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5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5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5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5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5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5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5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5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5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5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5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5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5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5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5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5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5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5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5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5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5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5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5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5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5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5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5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5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5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5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5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5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5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5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5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5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5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5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5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5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5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5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5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5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5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5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5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5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5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5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5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5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5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5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5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5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5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5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5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5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5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5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5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5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5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5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5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5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5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5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5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5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5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5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5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5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5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5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5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5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5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5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5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5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5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5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5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5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5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5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5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5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5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5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5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5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5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5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5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5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5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5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5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5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5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5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5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5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5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5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5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5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5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5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5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5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5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5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5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5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5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5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5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5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5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5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5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5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5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5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5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5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5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5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5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5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5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5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5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5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5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5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5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5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5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5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5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5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5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5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5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5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5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5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5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5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5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5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5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5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5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5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5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5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5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5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5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5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5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5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5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5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5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5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5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5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5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5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5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5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5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5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5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5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5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5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5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5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5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5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5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5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5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5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5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5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5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5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5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5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5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5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5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5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5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5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5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5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5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5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5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5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5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5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5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5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5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5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5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5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5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5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5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5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5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5">
      <c r="A366" t="str">
        <v>successful</v>
      </c>
      <c r="B366">
        <v>3016</v>
      </c>
    </row>
    <row r="367" spans="1:4" x14ac:dyDescent="0.25">
      <c r="A367" t="str">
        <v>successful</v>
      </c>
      <c r="B367">
        <v>264</v>
      </c>
    </row>
    <row r="368" spans="1:4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132</v>
      </c>
    </row>
    <row r="565" spans="1:2" x14ac:dyDescent="0.25">
      <c r="A565" t="str">
        <v>successful</v>
      </c>
      <c r="B565">
        <v>2043</v>
      </c>
    </row>
    <row r="566" spans="1:2" x14ac:dyDescent="0.25">
      <c r="A566" t="str">
        <v>successful</v>
      </c>
      <c r="B566">
        <v>241</v>
      </c>
    </row>
  </sheetData>
  <autoFilter ref="A1:D566" xr:uid="{5D86348C-B57D-4CDB-9D51-CD275E3ABB7B}"/>
  <conditionalFormatting sqref="A1:A1048576">
    <cfRule type="containsText" dxfId="7" priority="5" operator="containsText" text="live">
      <formula>NOT(ISERROR(SEARCH("live",A1)))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canceled">
      <formula>NOT(ISERROR(SEARCH("canceled",A1)))</formula>
    </cfRule>
    <cfRule type="containsText" dxfId="4" priority="8" operator="containsText" text="failed">
      <formula>NOT(ISERROR(SEARCH("failed",A1)))</formula>
    </cfRule>
  </conditionalFormatting>
  <conditionalFormatting sqref="C1:C1048576">
    <cfRule type="containsText" dxfId="3" priority="1" operator="containsText" text="live">
      <formula>NOT(ISERROR(SEARCH("live",C1)))</formula>
    </cfRule>
    <cfRule type="containsText" dxfId="2" priority="2" operator="containsText" text="successful">
      <formula>NOT(ISERROR(SEARCH("successful",C1)))</formula>
    </cfRule>
    <cfRule type="containsText" dxfId="1" priority="3" operator="containsText" text="canceled">
      <formula>NOT(ISERROR(SEARCH("canceled",C1)))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Parent Category Pivot Table</vt:lpstr>
      <vt:lpstr>Sub-Category Pivot Table</vt:lpstr>
      <vt:lpstr>Date Created Pivot Table</vt:lpstr>
      <vt:lpstr>Bonus</vt:lpstr>
      <vt:lpstr>Bonus Statistical Analysis</vt:lpstr>
      <vt:lpstr>successful</vt:lpstr>
      <vt:lpstr>unsuccessful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 Robertson</cp:lastModifiedBy>
  <dcterms:created xsi:type="dcterms:W3CDTF">2021-09-29T18:52:28Z</dcterms:created>
  <dcterms:modified xsi:type="dcterms:W3CDTF">2023-12-20T03:11:07Z</dcterms:modified>
</cp:coreProperties>
</file>