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2" firstSheet="0" activeTab="0"/>
  </bookViews>
  <sheets>
    <sheet name="Cooperator 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<sst xmlns="http://schemas.openxmlformats.org/spreadsheetml/2006/main" count="39" uniqueCount="34">
  <si>
    <t xml:space="preserve">Aubrey Moore, University of  Guam College of Natural and Applied Sciences</t>
  </si>
  <si>
    <t xml:space="preserve">ITEM</t>
  </si>
  <si>
    <t xml:space="preserve">APHIS FUNDS</t>
  </si>
  <si>
    <r>
      <rPr>
        <b val="true"/>
        <sz val="10"/>
        <color rgb="FF000000"/>
        <rFont val="Times New Roman"/>
        <family val="1"/>
        <charset val="1"/>
      </rPr>
      <t xml:space="preserve">PERSONNEL</t>
    </r>
    <r>
      <rPr>
        <sz val="10"/>
        <color rgb="FF000000"/>
        <rFont val="Times New Roman"/>
        <family val="1"/>
        <charset val="1"/>
      </rPr>
      <t xml:space="preserve">:</t>
    </r>
  </si>
  <si>
    <t xml:space="preserve">insect pathologist post-doc (Dr. Jim Grasela) (1 FTE @ 60K)</t>
  </si>
  <si>
    <t xml:space="preserve">graduate Assistant (1 FTE  @ $35K)</t>
  </si>
  <si>
    <t xml:space="preserve">insect rearing technicians (1 FTE @$30K; may be used to hire multiple student research assistants)</t>
  </si>
  <si>
    <t xml:space="preserve">survey technician (1 FTE @$30K; may be used to hire multiple student research assistants)</t>
  </si>
  <si>
    <t xml:space="preserve">Salary reimbursement for PI (Aubrey Moore; 10% FTE @ $110k)</t>
  </si>
  <si>
    <t xml:space="preserve">Subtotal</t>
  </si>
  <si>
    <t xml:space="preserve">FRINGE BENEFITS:</t>
  </si>
  <si>
    <t xml:space="preserve">27% * salary for all above, except salary reimbursement for Moore</t>
  </si>
  <si>
    <t xml:space="preserve">TRAVEL:</t>
  </si>
  <si>
    <t xml:space="preserve">Travel to enable participation  for PI and post-doc to meetwith collaborators and to participate in a national or international meeting.</t>
  </si>
  <si>
    <t xml:space="preserve">EQUIPMENT</t>
  </si>
  <si>
    <t xml:space="preserve">Insect rearing chamber</t>
  </si>
  <si>
    <t xml:space="preserve">Eppendorf 5418 R Refrigerated Microcentrifuge</t>
  </si>
  <si>
    <t xml:space="preserve">SUPPLIES</t>
  </si>
  <si>
    <t xml:space="preserve">Horizontal gel electrophoresis apparatus</t>
  </si>
  <si>
    <t xml:space="preserve">Gel electrophoresis power supply</t>
  </si>
  <si>
    <t xml:space="preserve">UVP Benchtop Transilluminator 110 v</t>
  </si>
  <si>
    <t xml:space="preserve">Molecular biology supplies (i.e. DNA extraction kits, virus isolation kits, PCR)</t>
  </si>
  <si>
    <t xml:space="preserve">Chemicals and reagents</t>
  </si>
  <si>
    <t xml:space="preserve">media for rearing beetles</t>
  </si>
  <si>
    <t xml:space="preserve">Vehicle fuel and maintenance</t>
  </si>
  <si>
    <t xml:space="preserve">Computers and computer supplies</t>
  </si>
  <si>
    <r>
      <rPr>
        <b val="true"/>
        <sz val="10"/>
        <color rgb="FF000000"/>
        <rFont val="Times New Roman"/>
        <family val="1"/>
        <charset val="1"/>
      </rPr>
      <t xml:space="preserve">Cloud computing.</t>
    </r>
    <r>
      <rPr>
        <sz val="10"/>
        <color rgb="FF000000"/>
        <rFont val="Times New Roman"/>
        <family val="1"/>
        <charset val="1"/>
      </rPr>
      <t xml:space="preserve"> Training a CRB damage detector using deep learning requires use of a computer with specialized software (TensorFlow) and specialized hardware (a graphics processing unit (GPU)). Instead of purchasing a physical machine we will rent a virtual machine designed specifically for this application from Amazon web services. We expect to run this machine for a total of 30 days. Estimated cost is $648 (30 d x 24 h x $0.90 per h)</t>
    </r>
  </si>
  <si>
    <t xml:space="preserve">CONTRACTUAL</t>
  </si>
  <si>
    <r>
      <rPr>
        <b val="true"/>
        <sz val="10"/>
        <color rgb="FF000000"/>
        <rFont val="Times New Roman"/>
        <family val="1"/>
        <charset val="1"/>
      </rPr>
      <t xml:space="preserve">Contract with AgResearch New Zealand.</t>
    </r>
    <r>
      <rPr>
        <sz val="10"/>
        <color rgb="FF000000"/>
        <rFont val="Times New Roman"/>
        <family val="1"/>
        <charset val="1"/>
      </rPr>
      <t xml:space="preserve"> Grant funding will be used to support an existing collaboration with Dr. Sean Marshall and Dr. Trevor Jackson who are recognized as global experts on biological control of CRB using OrNV. AgResearch New Zealand will provide molecular diagnostics for genotyping specimens of CRB and samples of OrNV. AgResearch maintains a collection of OrNV isolates in insect cell culture and has the facilities to mass produce virus </t>
    </r>
    <r>
      <rPr>
        <i val="true"/>
        <sz val="10"/>
        <color rgb="FF000000"/>
        <rFont val="Times New Roman"/>
        <family val="1"/>
        <charset val="1"/>
      </rPr>
      <t xml:space="preserve">in vitro</t>
    </r>
    <r>
      <rPr>
        <sz val="10"/>
        <color rgb="FF000000"/>
        <rFont val="Times New Roman"/>
        <family val="1"/>
        <charset val="1"/>
      </rPr>
      <t xml:space="preserve"> once we have identified promising candidates for CRB-G biocontrol agents.</t>
    </r>
  </si>
  <si>
    <r>
      <rPr>
        <b val="true"/>
        <sz val="10"/>
        <color rgb="FF000000"/>
        <rFont val="Times New Roman"/>
        <family val="1"/>
        <charset val="1"/>
      </rPr>
      <t xml:space="preserve">Cell Phone Contract with Docomo Pacific.</t>
    </r>
    <r>
      <rPr>
        <sz val="10"/>
        <color rgb="FF000000"/>
        <rFont val="Times New Roman"/>
        <family val="1"/>
        <charset val="1"/>
      </rPr>
      <t xml:space="preserve"> We rent a cell phone with unlimited data to be used as a dedicated device for CRB surveys. We commonly use the EpiCollect app for these surveys.  This cell phone also doubles as a safety device for technicians working alone in remote locations.</t>
    </r>
  </si>
  <si>
    <t xml:space="preserve">TOTAL DIRECT COSTS</t>
  </si>
  <si>
    <r>
      <rPr>
        <b val="true"/>
        <sz val="10"/>
        <color rgb="FF000000"/>
        <rFont val="Times New Roman"/>
        <family val="1"/>
        <charset val="1"/>
      </rPr>
      <t xml:space="preserve">INDIRECT COSTS  </t>
    </r>
    <r>
      <rPr>
        <sz val="10"/>
        <color rgb="FF000000"/>
        <rFont val="Times New Roman"/>
        <family val="1"/>
        <charset val="1"/>
      </rPr>
      <t xml:space="preserve"> (not to exceed 15%)</t>
    </r>
  </si>
  <si>
    <r>
      <rPr>
        <b val="true"/>
        <sz val="10"/>
        <color rgb="FF000000"/>
        <rFont val="Times New Roman"/>
        <family val="1"/>
        <charset val="1"/>
      </rPr>
      <t xml:space="preserve">INDIRECT COSTS  </t>
    </r>
    <r>
      <rPr>
        <sz val="10"/>
        <color rgb="FF000000"/>
        <rFont val="Times New Roman"/>
        <family val="1"/>
        <charset val="1"/>
      </rPr>
      <t xml:space="preserve"> Administrative fee (10% of total grant charged by Research Corporation of the University of Guam)</t>
    </r>
  </si>
  <si>
    <t xml:space="preserve">TOTAL</t>
  </si>
</sst>
</file>

<file path=xl/styles.xml><?xml version="1.0" encoding="utf-8"?>
<styleSheet xmlns="http://schemas.openxmlformats.org/spreadsheetml/2006/main">
  <numFmts count="3">
    <numFmt numFmtId="164" formatCode="General"/>
    <numFmt numFmtId="165" formatCode="[$$-409]#,##0;[RED]\-[$$-409]#,##0"/>
    <numFmt numFmtId="166" formatCode="[$$-409]#,##0;\-[$$-409]#,##0"/>
  </numFmts>
  <fonts count="8">
    <font>
      <sz val="11"/>
      <color rgb="FF000000"/>
      <name val="Calibri"/>
      <family val="2"/>
      <charset val="1"/>
    </font>
    <font>
      <sz val="10"/>
      <name val="Arial"/>
      <family val="0"/>
    </font>
    <font>
      <sz val="10"/>
      <name val="Arial"/>
      <family val="0"/>
    </font>
    <font>
      <sz val="10"/>
      <name val="Arial"/>
      <family val="0"/>
    </font>
    <font>
      <b val="true"/>
      <sz val="10"/>
      <color rgb="FF000000"/>
      <name val="Times New Roman"/>
      <family val="1"/>
      <charset val="1"/>
    </font>
    <font>
      <sz val="10"/>
      <color rgb="FF000000"/>
      <name val="Times New Roman"/>
      <family val="1"/>
      <charset val="1"/>
    </font>
    <font>
      <b val="true"/>
      <sz val="11"/>
      <color rgb="FF000000"/>
      <name val="Calibri"/>
      <family val="2"/>
      <charset val="1"/>
    </font>
    <font>
      <i val="true"/>
      <sz val="10"/>
      <color rgb="FF000000"/>
      <name val="Times New Roman"/>
      <family val="1"/>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mediu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5" fontId="5" fillId="0" borderId="2"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right" vertical="center" textRotation="0" wrapText="true" indent="0" shrinkToFit="false"/>
      <protection locked="true" hidden="false"/>
    </xf>
    <xf numFmtId="165" fontId="4" fillId="0" borderId="2"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4" fillId="0" borderId="2" xfId="0" applyFont="true" applyBorder="true" applyAlignment="true" applyProtection="false">
      <alignment horizontal="general" vertical="center" textRotation="0" wrapText="true" indent="0" shrinkToFit="false"/>
      <protection locked="true" hidden="false"/>
    </xf>
    <xf numFmtId="166" fontId="5" fillId="0" borderId="2" xfId="0" applyFont="true" applyBorder="true" applyAlignment="true" applyProtection="false">
      <alignment horizontal="general" vertical="center" textRotation="0" wrapText="true" indent="0" shrinkToFit="false"/>
      <protection locked="true" hidden="false"/>
    </xf>
    <xf numFmtId="166" fontId="4" fillId="0" borderId="2" xfId="0" applyFont="true" applyBorder="true" applyAlignment="true" applyProtection="false">
      <alignment horizontal="general" vertical="center" textRotation="0" wrapText="true" indent="0" shrinkToFit="false"/>
      <protection locked="true" hidden="false"/>
    </xf>
    <xf numFmtId="165" fontId="5" fillId="0" borderId="2"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9" activeCellId="0" sqref="B39"/>
    </sheetView>
  </sheetViews>
  <sheetFormatPr defaultRowHeight="12.8"/>
  <cols>
    <col collapsed="false" hidden="false" max="1" min="1" style="0" width="61.6887755102041"/>
    <col collapsed="false" hidden="false" max="2" min="2" style="1" width="15.3877551020408"/>
  </cols>
  <sheetData>
    <row r="1" customFormat="false" ht="13.8" hidden="false" customHeight="false" outlineLevel="0" collapsed="false">
      <c r="A1" s="2" t="s">
        <v>0</v>
      </c>
      <c r="B1" s="2"/>
    </row>
    <row r="2" customFormat="false" ht="13.8" hidden="false" customHeight="true" outlineLevel="0" collapsed="false">
      <c r="A2" s="3" t="s">
        <v>1</v>
      </c>
      <c r="B2" s="4" t="s">
        <v>2</v>
      </c>
    </row>
    <row r="3" customFormat="false" ht="13.8" hidden="false" customHeight="false" outlineLevel="0" collapsed="false">
      <c r="A3" s="3"/>
      <c r="B3" s="4"/>
    </row>
    <row r="4" customFormat="false" ht="13.8" hidden="false" customHeight="false" outlineLevel="0" collapsed="false">
      <c r="A4" s="5" t="s">
        <v>3</v>
      </c>
      <c r="B4" s="6"/>
    </row>
    <row r="5" customFormat="false" ht="13.8" hidden="false" customHeight="false" outlineLevel="0" collapsed="false">
      <c r="A5" s="7" t="s">
        <v>4</v>
      </c>
      <c r="B5" s="6" t="n">
        <v>60000</v>
      </c>
    </row>
    <row r="6" customFormat="false" ht="13.8" hidden="false" customHeight="false" outlineLevel="0" collapsed="false">
      <c r="A6" s="7" t="s">
        <v>5</v>
      </c>
      <c r="B6" s="6" t="n">
        <v>35000</v>
      </c>
    </row>
    <row r="7" customFormat="false" ht="23.85" hidden="false" customHeight="false" outlineLevel="0" collapsed="false">
      <c r="A7" s="7" t="s">
        <v>6</v>
      </c>
      <c r="B7" s="6" t="n">
        <v>30000</v>
      </c>
    </row>
    <row r="8" customFormat="false" ht="23.85" hidden="false" customHeight="false" outlineLevel="0" collapsed="false">
      <c r="A8" s="7" t="s">
        <v>7</v>
      </c>
      <c r="B8" s="6" t="n">
        <v>30000</v>
      </c>
    </row>
    <row r="9" customFormat="false" ht="13.8" hidden="false" customHeight="false" outlineLevel="0" collapsed="false">
      <c r="A9" s="7" t="s">
        <v>8</v>
      </c>
      <c r="B9" s="6" t="n">
        <f aca="false">0.1*110000</f>
        <v>11000</v>
      </c>
    </row>
    <row r="10" customFormat="false" ht="13.8" hidden="false" customHeight="false" outlineLevel="0" collapsed="false">
      <c r="A10" s="8" t="s">
        <v>9</v>
      </c>
      <c r="B10" s="9" t="n">
        <f aca="false">SUM(B5:B9)</f>
        <v>166000</v>
      </c>
    </row>
    <row r="11" customFormat="false" ht="13.8" hidden="false" customHeight="false" outlineLevel="0" collapsed="false">
      <c r="A11" s="5" t="s">
        <v>10</v>
      </c>
      <c r="B11" s="6"/>
    </row>
    <row r="12" customFormat="false" ht="13.8" hidden="false" customHeight="false" outlineLevel="0" collapsed="false">
      <c r="A12" s="7" t="s">
        <v>11</v>
      </c>
      <c r="B12" s="6" t="n">
        <f aca="false">0.27*SUM(B5:B8)</f>
        <v>41850</v>
      </c>
    </row>
    <row r="13" s="10" customFormat="true" ht="13.8" hidden="false" customHeight="false" outlineLevel="0" collapsed="false">
      <c r="A13" s="8" t="s">
        <v>9</v>
      </c>
      <c r="B13" s="9" t="n">
        <f aca="false">B12</f>
        <v>41850</v>
      </c>
      <c r="AMJ13" s="0"/>
    </row>
    <row r="14" customFormat="false" ht="13.8" hidden="false" customHeight="false" outlineLevel="0" collapsed="false">
      <c r="A14" s="5" t="s">
        <v>12</v>
      </c>
      <c r="B14" s="6"/>
    </row>
    <row r="15" customFormat="false" ht="23.85" hidden="false" customHeight="false" outlineLevel="0" collapsed="false">
      <c r="A15" s="7" t="s">
        <v>13</v>
      </c>
      <c r="B15" s="6" t="n">
        <v>6000</v>
      </c>
    </row>
    <row r="16" s="11" customFormat="true" ht="13.8" hidden="false" customHeight="false" outlineLevel="0" collapsed="false">
      <c r="A16" s="8" t="s">
        <v>9</v>
      </c>
      <c r="B16" s="9" t="n">
        <f aca="false">SUM(B15)</f>
        <v>6000</v>
      </c>
      <c r="AMJ16" s="0"/>
    </row>
    <row r="17" customFormat="false" ht="13.8" hidden="false" customHeight="false" outlineLevel="0" collapsed="false">
      <c r="A17" s="5" t="s">
        <v>14</v>
      </c>
      <c r="B17" s="6"/>
    </row>
    <row r="18" customFormat="false" ht="13.8" hidden="false" customHeight="false" outlineLevel="0" collapsed="false">
      <c r="A18" s="7" t="s">
        <v>15</v>
      </c>
      <c r="B18" s="6" t="n">
        <v>20000</v>
      </c>
    </row>
    <row r="19" customFormat="false" ht="13.8" hidden="false" customHeight="false" outlineLevel="0" collapsed="false">
      <c r="A19" s="7" t="s">
        <v>16</v>
      </c>
      <c r="B19" s="6" t="n">
        <v>6699</v>
      </c>
    </row>
    <row r="20" s="11" customFormat="true" ht="13.8" hidden="false" customHeight="false" outlineLevel="0" collapsed="false">
      <c r="A20" s="8" t="s">
        <v>9</v>
      </c>
      <c r="B20" s="12" t="n">
        <f aca="false">SUM(B18,B19)</f>
        <v>26699</v>
      </c>
      <c r="AMJ20" s="0"/>
    </row>
    <row r="21" customFormat="false" ht="13.8" hidden="false" customHeight="false" outlineLevel="0" collapsed="false">
      <c r="A21" s="5" t="s">
        <v>17</v>
      </c>
      <c r="B21" s="6"/>
    </row>
    <row r="22" customFormat="false" ht="13.8" hidden="false" customHeight="false" outlineLevel="0" collapsed="false">
      <c r="A22" s="7" t="s">
        <v>18</v>
      </c>
      <c r="B22" s="6" t="n">
        <v>732</v>
      </c>
    </row>
    <row r="23" customFormat="false" ht="13.8" hidden="false" customHeight="false" outlineLevel="0" collapsed="false">
      <c r="A23" s="7" t="s">
        <v>19</v>
      </c>
      <c r="B23" s="6" t="n">
        <v>1962</v>
      </c>
    </row>
    <row r="24" customFormat="false" ht="13.8" hidden="false" customHeight="false" outlineLevel="0" collapsed="false">
      <c r="A24" s="7" t="s">
        <v>20</v>
      </c>
      <c r="B24" s="6" t="n">
        <v>1410</v>
      </c>
    </row>
    <row r="25" customFormat="false" ht="13.8" hidden="false" customHeight="false" outlineLevel="0" collapsed="false">
      <c r="A25" s="7" t="s">
        <v>21</v>
      </c>
      <c r="B25" s="6" t="n">
        <v>2463</v>
      </c>
    </row>
    <row r="26" customFormat="false" ht="13.8" hidden="false" customHeight="false" outlineLevel="0" collapsed="false">
      <c r="A26" s="7" t="s">
        <v>22</v>
      </c>
      <c r="B26" s="13" t="n">
        <v>2500</v>
      </c>
    </row>
    <row r="27" s="11" customFormat="true" ht="13.8" hidden="false" customHeight="false" outlineLevel="0" collapsed="false">
      <c r="A27" s="7" t="s">
        <v>23</v>
      </c>
      <c r="B27" s="13" t="n">
        <v>2000</v>
      </c>
      <c r="AMJ27" s="0"/>
    </row>
    <row r="28" s="11" customFormat="true" ht="13.8" hidden="false" customHeight="false" outlineLevel="0" collapsed="false">
      <c r="A28" s="7" t="s">
        <v>24</v>
      </c>
      <c r="B28" s="13" t="n">
        <v>5000</v>
      </c>
      <c r="AMJ28" s="0"/>
    </row>
    <row r="29" s="11" customFormat="true" ht="13.8" hidden="false" customHeight="false" outlineLevel="0" collapsed="false">
      <c r="A29" s="7" t="s">
        <v>25</v>
      </c>
      <c r="B29" s="13" t="n">
        <v>5000</v>
      </c>
      <c r="AMJ29" s="0"/>
    </row>
    <row r="30" customFormat="false" ht="68.65" hidden="false" customHeight="false" outlineLevel="0" collapsed="false">
      <c r="A30" s="5" t="s">
        <v>26</v>
      </c>
      <c r="B30" s="13" t="n">
        <v>648</v>
      </c>
    </row>
    <row r="31" customFormat="false" ht="13.8" hidden="false" customHeight="false" outlineLevel="0" collapsed="false">
      <c r="A31" s="8" t="s">
        <v>9</v>
      </c>
      <c r="B31" s="14" t="n">
        <f aca="false">SUM(B22:B30)</f>
        <v>21715</v>
      </c>
    </row>
    <row r="32" customFormat="false" ht="13.8" hidden="false" customHeight="false" outlineLevel="0" collapsed="false">
      <c r="A32" s="5" t="s">
        <v>27</v>
      </c>
      <c r="B32" s="6"/>
    </row>
    <row r="33" customFormat="false" ht="79.85" hidden="false" customHeight="false" outlineLevel="0" collapsed="false">
      <c r="A33" s="5" t="s">
        <v>28</v>
      </c>
      <c r="B33" s="6" t="n">
        <v>35000</v>
      </c>
    </row>
    <row r="34" customFormat="false" ht="46.25" hidden="false" customHeight="false" outlineLevel="0" collapsed="false">
      <c r="A34" s="5" t="s">
        <v>29</v>
      </c>
      <c r="B34" s="6" t="n">
        <v>1000</v>
      </c>
    </row>
    <row r="35" s="11" customFormat="true" ht="13.8" hidden="false" customHeight="false" outlineLevel="0" collapsed="false">
      <c r="A35" s="8" t="s">
        <v>9</v>
      </c>
      <c r="B35" s="12" t="n">
        <f aca="false">SUM(B33:B34)</f>
        <v>36000</v>
      </c>
      <c r="AMJ35" s="0"/>
    </row>
    <row r="36" customFormat="false" ht="13.8" hidden="false" customHeight="false" outlineLevel="0" collapsed="false">
      <c r="A36" s="5" t="s">
        <v>30</v>
      </c>
      <c r="B36" s="12" t="n">
        <f aca="false">SUM(B10,B13,B16,B20,B31,B35)</f>
        <v>298264</v>
      </c>
    </row>
    <row r="37" customFormat="false" ht="13.8" hidden="false" customHeight="false" outlineLevel="0" collapsed="false">
      <c r="A37" s="5" t="s">
        <v>31</v>
      </c>
      <c r="B37" s="15"/>
    </row>
    <row r="38" customFormat="false" ht="23.85" hidden="false" customHeight="false" outlineLevel="0" collapsed="false">
      <c r="A38" s="5" t="s">
        <v>32</v>
      </c>
      <c r="B38" s="15" t="n">
        <f aca="false">B39-B36</f>
        <v>33140.4444444444</v>
      </c>
    </row>
    <row r="39" s="11" customFormat="true" ht="13.8" hidden="false" customHeight="false" outlineLevel="0" collapsed="false">
      <c r="A39" s="5" t="s">
        <v>33</v>
      </c>
      <c r="B39" s="9" t="n">
        <f aca="false">B36/0.9</f>
        <v>331404.444444444</v>
      </c>
      <c r="AMJ39" s="0"/>
    </row>
  </sheetData>
  <mergeCells count="3">
    <mergeCell ref="A1:B1"/>
    <mergeCell ref="A2:A3"/>
    <mergeCell ref="B2: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LibreOffice/5.1.6.2$Linux_X86_64 LibreOffice_project/10m0$Build-2</Application>
  <Company>USDA APHIS PPQ WR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2013-09-19T15:00:10Z</dcterms:created>
  <dc:creator>Rondeau, Kristian C - APHIS</dc:creator>
  <dc:description/>
  <dc:language>en-US</dc:language>
  <cp:lastModifiedBy/>
  <dcterms:modified xsi:type="dcterms:W3CDTF">2020-04-13T16:06:22Z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USDA APHIS PPQ WR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