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11117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<sst xmlns="http://schemas.openxmlformats.org/spreadsheetml/2006/main" count="61" uniqueCount="52">
  <si>
    <t xml:space="preserve">A</t>
  </si>
  <si>
    <t xml:space="preserve">B</t>
  </si>
  <si>
    <t xml:space="preserve">C</t>
  </si>
  <si>
    <t xml:space="preserve">D</t>
  </si>
  <si>
    <t xml:space="preserve">E </t>
  </si>
  <si>
    <t xml:space="preserve">F</t>
  </si>
  <si>
    <t xml:space="preserve">G</t>
  </si>
  <si>
    <t xml:space="preserve">H = F-G</t>
  </si>
  <si>
    <t xml:space="preserve">Balance</t>
  </si>
  <si>
    <t xml:space="preserve">Est. Salaries for</t>
  </si>
  <si>
    <t xml:space="preserve">Ending Balance</t>
  </si>
  <si>
    <t xml:space="preserve">FY19</t>
  </si>
  <si>
    <t xml:space="preserve">FY20</t>
  </si>
  <si>
    <t xml:space="preserve">FY21</t>
  </si>
  <si>
    <t xml:space="preserve">Outstanding </t>
  </si>
  <si>
    <t xml:space="preserve">Available </t>
  </si>
  <si>
    <t xml:space="preserve">Jim &amp; Christian</t>
  </si>
  <si>
    <t xml:space="preserve">Budget</t>
  </si>
  <si>
    <t xml:space="preserve">Expenditures</t>
  </si>
  <si>
    <t xml:space="preserve">Encumbrances</t>
  </si>
  <si>
    <t xml:space="preserve">as of 6/18/21</t>
  </si>
  <si>
    <t xml:space="preserve">until 8/7/21</t>
  </si>
  <si>
    <t xml:space="preserve">Salary (buy-out for AM)</t>
  </si>
  <si>
    <t xml:space="preserve">ok</t>
  </si>
  <si>
    <t xml:space="preserve">Salary </t>
  </si>
  <si>
    <t xml:space="preserve">Fringe Benefits</t>
  </si>
  <si>
    <t xml:space="preserve">Travel</t>
  </si>
  <si>
    <t xml:space="preserve">201010/5201050</t>
  </si>
  <si>
    <t xml:space="preserve">Contractual Services</t>
  </si>
  <si>
    <t xml:space="preserve">Contractual-Prof Services</t>
  </si>
  <si>
    <t xml:space="preserve">Supplies</t>
  </si>
  <si>
    <t xml:space="preserve">Admin Fee</t>
  </si>
  <si>
    <t xml:space="preserve">Total</t>
  </si>
  <si>
    <t xml:space="preserve">Christian</t>
  </si>
  <si>
    <t xml:space="preserve">James</t>
  </si>
  <si>
    <t xml:space="preserve">PPE:</t>
  </si>
  <si>
    <t xml:space="preserve">Cayanan</t>
  </si>
  <si>
    <t xml:space="preserve">Grasela</t>
  </si>
  <si>
    <t xml:space="preserve">Salary</t>
  </si>
  <si>
    <t xml:space="preserve">FB</t>
  </si>
  <si>
    <t xml:space="preserve">Adjustment for PPE: 6/5/21</t>
  </si>
  <si>
    <t xml:space="preserve">For one week only - 50%</t>
  </si>
  <si>
    <t xml:space="preserve">Original Budget</t>
  </si>
  <si>
    <t xml:space="preserve">Revisions</t>
  </si>
  <si>
    <t xml:space="preserve">New Totals</t>
  </si>
  <si>
    <t xml:space="preserve">Personnel</t>
  </si>
  <si>
    <t xml:space="preserve">Equipment</t>
  </si>
  <si>
    <t xml:space="preserve">Contractual</t>
  </si>
  <si>
    <t xml:space="preserve">Other</t>
  </si>
  <si>
    <t xml:space="preserve">Total Direct Charges (sum of above)</t>
  </si>
  <si>
    <t xml:space="preserve">Indirect Charges</t>
  </si>
  <si>
    <t xml:space="preserve">TOTALS(sum of Direct charges + Indirect)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</si>
</sst>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m/d/yyyy"/>
    <numFmt numFmtId="167" formatCode="[$$-409]#,##0;[RED]\-[$$-409]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AD31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M16" activeCellId="0" sqref="M1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27"/>
    <col collapsed="false" customWidth="true" hidden="false" outlineLevel="0" max="4" min="4" style="1" width="14.71"/>
    <col collapsed="false" customWidth="true" hidden="false" outlineLevel="0" max="5" min="5" style="1" width="13.85"/>
    <col collapsed="false" customWidth="true" hidden="false" outlineLevel="0" max="6" min="6" style="1" width="13.57"/>
    <col collapsed="false" customWidth="true" hidden="false" outlineLevel="0" max="7" min="7" style="1" width="15.85"/>
    <col collapsed="false" customWidth="true" hidden="false" outlineLevel="0" max="8" min="8" style="1" width="17"/>
    <col collapsed="false" customWidth="true" hidden="false" outlineLevel="0" max="9" min="9" style="1" width="16.57"/>
    <col collapsed="false" customWidth="true" hidden="false" outlineLevel="0" max="10" min="10" style="1" width="17"/>
    <col collapsed="false" customWidth="true" hidden="false" outlineLevel="0" max="11" min="11" style="1" width="18.57"/>
    <col collapsed="false" customWidth="true" hidden="false" outlineLevel="0" max="12" min="12" style="1" width="9.14"/>
    <col collapsed="false" customWidth="true" hidden="false" outlineLevel="0" max="13" min="13" style="1" width="11.17"/>
    <col collapsed="false" customWidth="true" hidden="false" outlineLevel="0" max="28" min="14" style="1" width="9.14"/>
  </cols>
  <sheetData>
    <row r="3" customFormat="false" ht="15" hidden="false" customHeight="false" outlineLevel="0" collapsed="false">
      <c r="J3" s="2"/>
    </row>
    <row r="4" s="3" customFormat="true" ht="15" hidden="false" customHeight="false" outlineLevel="0" collapsed="false"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5" t="s">
        <v>6</v>
      </c>
      <c r="K4" s="4" t="s">
        <v>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5" hidden="false" customHeight="false" outlineLevel="0" collapsed="false">
      <c r="I5" s="6" t="s">
        <v>8</v>
      </c>
      <c r="J5" s="2" t="s">
        <v>9</v>
      </c>
      <c r="K5" s="1" t="s">
        <v>10</v>
      </c>
    </row>
    <row r="6" s="7" customFormat="true" ht="15" hidden="false" customHeight="false" outlineLevel="0" collapsed="false">
      <c r="D6" s="6"/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8" t="s">
        <v>16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="7" customFormat="true" ht="15" hidden="false" customHeight="false" outlineLevel="0" collapsed="false">
      <c r="D7" s="9" t="s">
        <v>17</v>
      </c>
      <c r="E7" s="9" t="s">
        <v>18</v>
      </c>
      <c r="F7" s="9" t="s">
        <v>18</v>
      </c>
      <c r="G7" s="9" t="s">
        <v>18</v>
      </c>
      <c r="H7" s="9" t="s">
        <v>19</v>
      </c>
      <c r="I7" s="9" t="s">
        <v>20</v>
      </c>
      <c r="J7" s="10" t="s">
        <v>21</v>
      </c>
      <c r="K7" s="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5" hidden="false" customHeight="false" outlineLevel="0" collapsed="false">
      <c r="B8" s="0" t="n">
        <v>101025</v>
      </c>
      <c r="C8" s="0" t="s">
        <v>22</v>
      </c>
      <c r="D8" s="1" t="n">
        <v>9000</v>
      </c>
      <c r="I8" s="1" t="n">
        <f aca="false">D8-E8-F8-G8-H8</f>
        <v>9000</v>
      </c>
      <c r="J8" s="2"/>
      <c r="K8" s="1" t="n">
        <f aca="false">I8-J8</f>
        <v>9000</v>
      </c>
      <c r="L8" s="1" t="s">
        <v>23</v>
      </c>
    </row>
    <row r="9" customFormat="false" ht="15" hidden="false" customHeight="false" outlineLevel="0" collapsed="false">
      <c r="B9" s="0" t="n">
        <v>102035</v>
      </c>
      <c r="C9" s="0" t="s">
        <v>24</v>
      </c>
      <c r="D9" s="1" t="n">
        <v>77000</v>
      </c>
      <c r="F9" s="1" t="n">
        <v>4730</v>
      </c>
      <c r="G9" s="1" t="n">
        <v>43775.28</v>
      </c>
      <c r="I9" s="1" t="n">
        <f aca="false">D9-E9-F9-G9-H9</f>
        <v>28494.72</v>
      </c>
      <c r="J9" s="2" t="n">
        <f aca="false">E30+G30</f>
        <v>15473.2</v>
      </c>
      <c r="K9" s="1" t="n">
        <f aca="false">I9-J9</f>
        <v>13021.52</v>
      </c>
    </row>
    <row r="10" customFormat="false" ht="15" hidden="false" customHeight="false" outlineLevel="0" collapsed="false">
      <c r="B10" s="0" t="n">
        <v>105010</v>
      </c>
      <c r="C10" s="0" t="s">
        <v>25</v>
      </c>
      <c r="D10" s="1" t="n">
        <v>20790</v>
      </c>
      <c r="F10" s="1" t="n">
        <f aca="false">361.85+357.03</f>
        <v>718.88</v>
      </c>
      <c r="G10" s="1" t="n">
        <f aca="false">3348.77+1469.63</f>
        <v>4818.4</v>
      </c>
      <c r="I10" s="1" t="n">
        <f aca="false">D10-E10-F10-G10-H10</f>
        <v>15252.72</v>
      </c>
      <c r="J10" s="2" t="n">
        <f aca="false">F30+H30</f>
        <v>1557.31</v>
      </c>
      <c r="K10" s="1" t="n">
        <f aca="false">I10-J10</f>
        <v>13695.41</v>
      </c>
    </row>
    <row r="11" customFormat="false" ht="15" hidden="false" customHeight="false" outlineLevel="0" collapsed="false">
      <c r="B11" s="0" t="n">
        <v>200510</v>
      </c>
      <c r="C11" s="0" t="s">
        <v>26</v>
      </c>
      <c r="D11" s="1" t="n">
        <v>18434</v>
      </c>
      <c r="E11" s="1" t="n">
        <v>2513.78</v>
      </c>
      <c r="H11" s="1" t="n">
        <v>1956</v>
      </c>
      <c r="I11" s="1" t="n">
        <f aca="false">D11-E11-F11-G11-H11</f>
        <v>13964.22</v>
      </c>
      <c r="J11" s="2"/>
      <c r="K11" s="1" t="n">
        <f aca="false">I11-J11</f>
        <v>13964.22</v>
      </c>
    </row>
    <row r="12" customFormat="false" ht="15" hidden="false" customHeight="false" outlineLevel="0" collapsed="false">
      <c r="B12" s="0" t="s">
        <v>27</v>
      </c>
      <c r="C12" s="0" t="s">
        <v>28</v>
      </c>
      <c r="D12" s="1" t="n">
        <v>1000</v>
      </c>
      <c r="G12" s="1" t="n">
        <f aca="false">1007.49+70</f>
        <v>1077.49</v>
      </c>
      <c r="H12" s="1" t="n">
        <f aca="false">372.97</f>
        <v>372.97</v>
      </c>
      <c r="I12" s="1" t="n">
        <f aca="false">D12-E12-F12-G12-H12</f>
        <v>-450.46</v>
      </c>
      <c r="J12" s="2"/>
      <c r="K12" s="1" t="n">
        <f aca="false">I12-J12</f>
        <v>-450.46</v>
      </c>
    </row>
    <row r="13" customFormat="false" ht="15" hidden="false" customHeight="false" outlineLevel="0" collapsed="false">
      <c r="B13" s="0" t="n">
        <v>201020</v>
      </c>
      <c r="C13" s="0" t="s">
        <v>29</v>
      </c>
      <c r="D13" s="1" t="n">
        <v>35000</v>
      </c>
      <c r="H13" s="1" t="n">
        <v>35000</v>
      </c>
      <c r="I13" s="1" t="n">
        <f aca="false">D13-E13-F13-G13-H13</f>
        <v>0</v>
      </c>
      <c r="J13" s="2"/>
      <c r="K13" s="1" t="n">
        <f aca="false">I13-J13</f>
        <v>0</v>
      </c>
    </row>
    <row r="14" customFormat="false" ht="15" hidden="false" customHeight="false" outlineLevel="0" collapsed="false">
      <c r="B14" s="0" t="n">
        <v>201530</v>
      </c>
      <c r="C14" s="0" t="s">
        <v>30</v>
      </c>
      <c r="D14" s="1" t="n">
        <v>18776</v>
      </c>
      <c r="F14" s="1" t="n">
        <v>771</v>
      </c>
      <c r="G14" s="1" t="n">
        <f aca="false">199.19+8613.96+5359.23</f>
        <v>14172.38</v>
      </c>
      <c r="H14" s="1" t="n">
        <v>5148.78</v>
      </c>
      <c r="I14" s="1" t="n">
        <f aca="false">D14-E14-F14-G14-H14</f>
        <v>-1316.16</v>
      </c>
      <c r="J14" s="2"/>
      <c r="K14" s="1" t="n">
        <f aca="false">I14-J14</f>
        <v>-1316.16</v>
      </c>
    </row>
    <row r="15" customFormat="false" ht="15" hidden="false" customHeight="false" outlineLevel="0" collapsed="false">
      <c r="B15" s="0" t="n">
        <v>204025</v>
      </c>
      <c r="C15" s="0" t="s">
        <v>31</v>
      </c>
      <c r="D15" s="1" t="n">
        <v>20000</v>
      </c>
      <c r="F15" s="1" t="n">
        <v>1363.55</v>
      </c>
      <c r="G15" s="1" t="n">
        <v>1447.83</v>
      </c>
      <c r="I15" s="1" t="n">
        <f aca="false">D15-E15-F15-G15-H15</f>
        <v>17188.62</v>
      </c>
      <c r="J15" s="2"/>
      <c r="K15" s="1" t="n">
        <f aca="false">I15-J15</f>
        <v>17188.62</v>
      </c>
      <c r="L15" s="1" t="s">
        <v>23</v>
      </c>
    </row>
    <row r="16" customFormat="false" ht="15.75" hidden="false" customHeight="false" outlineLevel="0" collapsed="false">
      <c r="C16" s="11" t="s">
        <v>32</v>
      </c>
      <c r="D16" s="12" t="n">
        <f aca="false">SUM(D8:D15)</f>
        <v>200000</v>
      </c>
      <c r="E16" s="12" t="n">
        <f aca="false">SUM(E8:E15)</f>
        <v>2513.78</v>
      </c>
      <c r="F16" s="12" t="n">
        <f aca="false">SUM(F8:F15)</f>
        <v>7583.43</v>
      </c>
      <c r="G16" s="12" t="n">
        <f aca="false">SUM(G8:G15)</f>
        <v>65291.38</v>
      </c>
      <c r="H16" s="12" t="n">
        <f aca="false">SUM(H8:H15)</f>
        <v>42477.75</v>
      </c>
      <c r="I16" s="12" t="n">
        <f aca="false">SUM(I8:I15)</f>
        <v>82133.66</v>
      </c>
      <c r="J16" s="13" t="n">
        <f aca="false">SUM(J8:J15)</f>
        <v>17030.51</v>
      </c>
      <c r="K16" s="12" t="n">
        <f aca="false">SUM(K8:K15)</f>
        <v>65103.15</v>
      </c>
      <c r="M16" s="1" t="n">
        <f aca="false">K16-K8-K15</f>
        <v>38914.53</v>
      </c>
    </row>
    <row r="17" customFormat="false" ht="15.75" hidden="false" customHeight="false" outlineLevel="0" collapsed="false">
      <c r="J17" s="2"/>
    </row>
    <row r="21" customFormat="false" ht="15" hidden="false" customHeight="false" outlineLevel="0" collapsed="false">
      <c r="E21" s="6" t="s">
        <v>33</v>
      </c>
      <c r="F21" s="6"/>
      <c r="G21" s="6" t="s">
        <v>34</v>
      </c>
      <c r="H21" s="6"/>
      <c r="I21" s="6"/>
      <c r="AC21" s="1"/>
    </row>
    <row r="22" customFormat="false" ht="15" hidden="false" customHeight="false" outlineLevel="0" collapsed="false">
      <c r="D22" s="1" t="s">
        <v>35</v>
      </c>
      <c r="E22" s="6" t="s">
        <v>36</v>
      </c>
      <c r="F22" s="6"/>
      <c r="G22" s="6" t="s">
        <v>37</v>
      </c>
      <c r="H22" s="6"/>
      <c r="I22" s="6"/>
      <c r="AC22" s="1"/>
    </row>
    <row r="23" customFormat="false" ht="15" hidden="false" customHeight="false" outlineLevel="0" collapsed="false">
      <c r="E23" s="6" t="s">
        <v>38</v>
      </c>
      <c r="F23" s="6" t="s">
        <v>39</v>
      </c>
      <c r="G23" s="6" t="s">
        <v>38</v>
      </c>
      <c r="H23" s="6" t="s">
        <v>39</v>
      </c>
      <c r="I23" s="6"/>
      <c r="AC23" s="1"/>
    </row>
    <row r="24" customFormat="false" ht="15" hidden="false" customHeight="false" outlineLevel="0" collapsed="false">
      <c r="D24" s="11" t="s">
        <v>40</v>
      </c>
      <c r="G24" s="1" t="n">
        <v>1033.6</v>
      </c>
      <c r="H24" s="1" t="n">
        <v>79.06</v>
      </c>
      <c r="AC24" s="1"/>
    </row>
    <row r="25" customFormat="false" ht="15" hidden="false" customHeight="false" outlineLevel="0" collapsed="false">
      <c r="D25" s="14" t="n">
        <v>44366</v>
      </c>
      <c r="E25" s="1" t="n">
        <v>1141.6</v>
      </c>
      <c r="F25" s="1" t="n">
        <v>170.36</v>
      </c>
      <c r="G25" s="1" t="n">
        <v>2067.2</v>
      </c>
      <c r="H25" s="1" t="n">
        <v>158.14</v>
      </c>
      <c r="AC25" s="1"/>
    </row>
    <row r="26" customFormat="false" ht="15" hidden="false" customHeight="false" outlineLevel="0" collapsed="false">
      <c r="D26" s="14" t="n">
        <v>44380</v>
      </c>
      <c r="E26" s="1" t="n">
        <v>1141.6</v>
      </c>
      <c r="F26" s="1" t="n">
        <v>170.36</v>
      </c>
      <c r="G26" s="1" t="n">
        <v>2067.2</v>
      </c>
      <c r="H26" s="1" t="n">
        <v>158.14</v>
      </c>
      <c r="AC26" s="1"/>
    </row>
    <row r="27" customFormat="false" ht="15" hidden="false" customHeight="false" outlineLevel="0" collapsed="false">
      <c r="D27" s="14" t="n">
        <v>44394</v>
      </c>
      <c r="E27" s="1" t="n">
        <v>1141.6</v>
      </c>
      <c r="F27" s="1" t="n">
        <v>170.36</v>
      </c>
      <c r="G27" s="1" t="n">
        <v>2067.2</v>
      </c>
      <c r="H27" s="1" t="n">
        <v>158.14</v>
      </c>
      <c r="AC27" s="1"/>
    </row>
    <row r="28" customFormat="false" ht="15" hidden="false" customHeight="false" outlineLevel="0" collapsed="false">
      <c r="D28" s="14" t="n">
        <v>44408</v>
      </c>
      <c r="E28" s="1" t="n">
        <v>1141.6</v>
      </c>
      <c r="F28" s="1" t="n">
        <v>170.36</v>
      </c>
      <c r="G28" s="1" t="n">
        <v>2067.2</v>
      </c>
      <c r="H28" s="1" t="n">
        <v>158.14</v>
      </c>
      <c r="AC28" s="1"/>
    </row>
    <row r="29" customFormat="false" ht="15" hidden="false" customHeight="false" outlineLevel="0" collapsed="false">
      <c r="D29" s="14" t="n">
        <v>44422</v>
      </c>
      <c r="E29" s="1" t="n">
        <f aca="false">1141.6*50%</f>
        <v>570.8</v>
      </c>
      <c r="F29" s="1" t="n">
        <f aca="false">170.36*50%</f>
        <v>85.18</v>
      </c>
      <c r="G29" s="1" t="n">
        <f aca="false">2067.2*50%</f>
        <v>1033.6</v>
      </c>
      <c r="H29" s="1" t="n">
        <f aca="false">158.14*50%</f>
        <v>79.07</v>
      </c>
      <c r="I29" s="1" t="s">
        <v>41</v>
      </c>
      <c r="AC29" s="1"/>
      <c r="AD29" s="1"/>
    </row>
    <row r="30" customFormat="false" ht="15.75" hidden="false" customHeight="false" outlineLevel="0" collapsed="false">
      <c r="D30" s="14" t="s">
        <v>32</v>
      </c>
      <c r="E30" s="12" t="n">
        <f aca="false">SUM(E25:E29)</f>
        <v>5137.2</v>
      </c>
      <c r="F30" s="12" t="n">
        <f aca="false">SUM(F25:F29)</f>
        <v>766.62</v>
      </c>
      <c r="G30" s="12" t="n">
        <f aca="false">SUM(G24:G29)</f>
        <v>10336</v>
      </c>
      <c r="H30" s="12" t="n">
        <f aca="false">SUM(H24:H29)</f>
        <v>790.69</v>
      </c>
      <c r="I30" s="1" t="n">
        <f aca="false">SUM(E30:H30)</f>
        <v>17030.51</v>
      </c>
      <c r="AC30" s="1"/>
      <c r="AD30" s="1"/>
    </row>
    <row r="3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D12" activeCellId="0" sqref="D1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5.38"/>
    <col collapsed="false" customWidth="true" hidden="false" outlineLevel="0" max="2" min="2" style="15" width="14.06"/>
    <col collapsed="false" customWidth="true" hidden="false" outlineLevel="0" max="3" min="3" style="15" width="8.88"/>
    <col collapsed="false" customWidth="true" hidden="false" outlineLevel="0" max="4" min="4" style="15" width="9.93"/>
  </cols>
  <sheetData>
    <row r="1" customFormat="false" ht="13.8" hidden="false" customHeight="false" outlineLevel="0" collapsed="false">
      <c r="A1" s="16"/>
      <c r="B1" s="17" t="s">
        <v>42</v>
      </c>
      <c r="C1" s="17" t="s">
        <v>43</v>
      </c>
      <c r="D1" s="17" t="s">
        <v>44</v>
      </c>
    </row>
    <row r="2" customFormat="false" ht="13.8" hidden="false" customHeight="false" outlineLevel="0" collapsed="false">
      <c r="A2" s="16" t="s">
        <v>45</v>
      </c>
      <c r="B2" s="18" t="n">
        <v>86000</v>
      </c>
      <c r="C2" s="18" t="n">
        <v>-13021</v>
      </c>
      <c r="D2" s="18" t="n">
        <v>72979</v>
      </c>
    </row>
    <row r="3" customFormat="false" ht="13.8" hidden="false" customHeight="false" outlineLevel="0" collapsed="false">
      <c r="A3" s="16" t="s">
        <v>25</v>
      </c>
      <c r="B3" s="18" t="n">
        <v>20790</v>
      </c>
      <c r="C3" s="18" t="n">
        <v>-13695</v>
      </c>
      <c r="D3" s="18" t="n">
        <v>7095</v>
      </c>
    </row>
    <row r="4" customFormat="false" ht="13.8" hidden="false" customHeight="false" outlineLevel="0" collapsed="false">
      <c r="A4" s="16" t="s">
        <v>26</v>
      </c>
      <c r="B4" s="18" t="n">
        <v>18434</v>
      </c>
      <c r="C4" s="18" t="n">
        <v>-13964</v>
      </c>
      <c r="D4" s="18" t="n">
        <v>4470</v>
      </c>
    </row>
    <row r="5" customFormat="false" ht="13.8" hidden="false" customHeight="false" outlineLevel="0" collapsed="false">
      <c r="A5" s="16" t="s">
        <v>46</v>
      </c>
      <c r="B5" s="18" t="n">
        <v>0</v>
      </c>
      <c r="C5" s="18"/>
      <c r="D5" s="18" t="n">
        <v>0</v>
      </c>
    </row>
    <row r="6" customFormat="false" ht="13.8" hidden="false" customHeight="false" outlineLevel="0" collapsed="false">
      <c r="A6" s="16" t="s">
        <v>30</v>
      </c>
      <c r="B6" s="18" t="n">
        <v>18776</v>
      </c>
      <c r="C6" s="18" t="n">
        <v>40230</v>
      </c>
      <c r="D6" s="18" t="n">
        <v>59006</v>
      </c>
    </row>
    <row r="7" customFormat="false" ht="13.8" hidden="false" customHeight="false" outlineLevel="0" collapsed="false">
      <c r="A7" s="16" t="s">
        <v>47</v>
      </c>
      <c r="B7" s="18" t="n">
        <v>36000</v>
      </c>
      <c r="C7" s="18" t="n">
        <v>450</v>
      </c>
      <c r="D7" s="18" t="n">
        <v>36450</v>
      </c>
    </row>
    <row r="8" customFormat="false" ht="13.8" hidden="false" customHeight="false" outlineLevel="0" collapsed="false">
      <c r="A8" s="16" t="s">
        <v>48</v>
      </c>
      <c r="B8" s="18" t="n">
        <v>0</v>
      </c>
      <c r="C8" s="18"/>
      <c r="D8" s="18" t="n">
        <v>0</v>
      </c>
    </row>
    <row r="9" customFormat="false" ht="13.8" hidden="false" customHeight="false" outlineLevel="0" collapsed="false">
      <c r="A9" s="16" t="s">
        <v>49</v>
      </c>
      <c r="B9" s="18" t="n">
        <f aca="false">SUM(B2:B8)</f>
        <v>180000</v>
      </c>
      <c r="C9" s="18"/>
      <c r="D9" s="18" t="n">
        <f aca="false">SUM(D2:D8)</f>
        <v>180000</v>
      </c>
    </row>
    <row r="10" customFormat="false" ht="13.8" hidden="false" customHeight="false" outlineLevel="0" collapsed="false">
      <c r="A10" s="16" t="s">
        <v>50</v>
      </c>
      <c r="B10" s="18" t="n">
        <v>20000</v>
      </c>
      <c r="C10" s="18"/>
      <c r="D10" s="18" t="n">
        <v>20000</v>
      </c>
    </row>
    <row r="11" customFormat="false" ht="13.8" hidden="false" customHeight="false" outlineLevel="0" collapsed="false">
      <c r="A11" s="16" t="s">
        <v>51</v>
      </c>
      <c r="B11" s="18" t="n">
        <f aca="false">SUM(B9:B10)</f>
        <v>200000</v>
      </c>
      <c r="C11" s="18"/>
      <c r="D11" s="18" t="n">
        <f aca="false">SUM(D9:D10)</f>
        <v>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2021-06-18T00:54:49Z</dcterms:created>
  <dc:creator>Gloria.Travis</dc:creator>
  <dc:description/>
  <dc:language>en-US</dc:language>
  <cp:lastModifiedBy>Aubrey Moore</cp:lastModifiedBy>
  <dcterms:modified xsi:type="dcterms:W3CDTF">2021-06-18T16:22:09Z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