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Rev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<sst xmlns="http://schemas.openxmlformats.org/spreadsheetml/2006/main" count="36" uniqueCount="31">
  <si>
    <t xml:space="preserve">Cooperative Agreement</t>
  </si>
  <si>
    <t xml:space="preserve">Detailed Financial Plan</t>
  </si>
  <si>
    <t xml:space="preserve">Cooperator Name:  Aubrey Moore</t>
  </si>
  <si>
    <t xml:space="preserve">Budget Category</t>
  </si>
  <si>
    <t xml:space="preserve">Amount</t>
  </si>
  <si>
    <r>
      <rPr>
        <b val="true"/>
        <sz val="10"/>
        <color rgb="FF000000"/>
        <rFont val="Times New Roman"/>
        <family val="1"/>
        <charset val="1"/>
      </rPr>
      <t xml:space="preserve">PERSONNEL</t>
    </r>
    <r>
      <rPr>
        <sz val="10"/>
        <color rgb="FF000000"/>
        <rFont val="Times New Roman"/>
        <family val="1"/>
        <charset val="1"/>
      </rPr>
      <t xml:space="preserve">:</t>
    </r>
  </si>
  <si>
    <t xml:space="preserve">1 graduate Assistant: Ian Iriarte, BS; Graduate Assistant: $35,000 per annum plus 27% benefits</t>
  </si>
  <si>
    <t xml:space="preserve">4 part-time student employees to assist with laboratory and field activities 4*700h*$15/h=$42,000 plus 27\% benefits</t>
  </si>
  <si>
    <t xml:space="preserve">Salary reimbursement for PI (Aubrey Moore; 10% FTE @ $90k)</t>
  </si>
  <si>
    <t xml:space="preserve">Subtotal</t>
  </si>
  <si>
    <t xml:space="preserve">FRINGE BENEFITS:</t>
  </si>
  <si>
    <t xml:space="preserve">for above personnel (27% * salary for graduate assistant and student employees)</t>
  </si>
  <si>
    <t xml:space="preserve">TRAVEL:</t>
  </si>
  <si>
    <r>
      <rPr>
        <b val="true"/>
        <sz val="10"/>
        <color rgb="FF000000"/>
        <rFont val="Times New Roman"/>
        <family val="1"/>
        <charset val="1"/>
      </rPr>
      <t xml:space="preserve">International travel.</t>
    </r>
    <r>
      <rPr>
        <sz val="10"/>
        <color rgb="FF000000"/>
        <rFont val="Times New Roman"/>
        <family val="1"/>
        <charset val="1"/>
      </rPr>
      <t xml:space="preserve"> PI and Post Doc plan to participate in a special meeting on biocontrol of CRB-G at the International Association of Plant Protection Science meeting in Hyderabad, India, November 10-14, 2019.
Estimated cost per person is $5118 (Registration: $760; Airfare: $2048; Per diem: 7d@$330=$2310)</t>
    </r>
  </si>
  <si>
    <r>
      <rPr>
        <b val="true"/>
        <sz val="10"/>
        <color rgb="FF000000"/>
        <rFont val="Times New Roman"/>
        <family val="1"/>
        <charset val="1"/>
      </rPr>
      <t xml:space="preserve">International travel.</t>
    </r>
    <r>
      <rPr>
        <sz val="10"/>
        <color rgb="FF000000"/>
        <rFont val="Times New Roman"/>
        <family val="1"/>
        <charset val="1"/>
      </rPr>
      <t xml:space="preserve"> PI and Post Doc plan a one week trip to Japan to work in collaboration with Dr. Madoka Nakai, Tokyo University of Agriculture and Technology, to collect isolates of OrNV from CRB-G populations in that country. January 15-22, 2020. Estimated cost per person is $4099. (Airfare: $550; Per diem: 7d@$507=$3549) </t>
    </r>
  </si>
  <si>
    <t xml:space="preserve">EQUIPMENT</t>
  </si>
  <si>
    <t xml:space="preserve">SUPPLIES</t>
  </si>
  <si>
    <t xml:space="preserve">Chemicals and reagents</t>
  </si>
  <si>
    <t xml:space="preserve">Microinjector</t>
  </si>
  <si>
    <t xml:space="preserve">pH meter</t>
  </si>
  <si>
    <t xml:space="preserve">media for rearing beetles</t>
  </si>
  <si>
    <t xml:space="preserve">Vehicle fuel and maintenance</t>
  </si>
  <si>
    <t xml:space="preserve">Computers and computer supplies</t>
  </si>
  <si>
    <r>
      <rPr>
        <b val="true"/>
        <sz val="10"/>
        <color rgb="FF000000"/>
        <rFont val="Times New Roman"/>
        <family val="1"/>
        <charset val="1"/>
      </rPr>
      <t xml:space="preserve">Cloud computing.</t>
    </r>
    <r>
      <rPr>
        <sz val="10"/>
        <color rgb="FF000000"/>
        <rFont val="Times New Roman"/>
        <family val="1"/>
        <charset val="1"/>
      </rPr>
      <t xml:space="preserve"> Training a CRB damage detector using deep learning requires use of a computer with specialized software (TensorFlow) and specialized hardware (a graphics processing unit (GPU)). Instead of purchasing a physical machine we will rent a virtual machine designed specifically for this application from Amazon web services. We expect to run this machine for a total of 30 days. Estimated cost is $648 (30 d x 24 h x $0.90 per h)</t>
    </r>
  </si>
  <si>
    <t xml:space="preserve">Miscellaneous lab supplies</t>
  </si>
  <si>
    <t xml:space="preserve">CONTRACTUAL</t>
  </si>
  <si>
    <r>
      <rPr>
        <b val="true"/>
        <sz val="10"/>
        <color rgb="FF000000"/>
        <rFont val="Times New Roman"/>
        <family val="1"/>
        <charset val="1"/>
      </rPr>
      <t xml:space="preserve">Contract with AgResearch New Zealand.</t>
    </r>
    <r>
      <rPr>
        <sz val="10"/>
        <color rgb="FF000000"/>
        <rFont val="Times New Roman"/>
        <family val="1"/>
        <charset val="1"/>
      </rPr>
      <t xml:space="preserve"> Grant funding will be used to support an existing collaboration with Dr. Sean Marshall and Dr. Trevor Jackson who are recognized as global experts on biological control of CRB using OrNV. AgResearch New Zealand will provide molecular diagnostics for genotyping specimens of CRB and samples of OrNV. AgResearch maintains a collection of OrNV isolates in insect cell culture and has the facilities to mass produce virus </t>
    </r>
    <r>
      <rPr>
        <i val="true"/>
        <sz val="10"/>
        <color rgb="FF000000"/>
        <rFont val="Times New Roman"/>
        <family val="1"/>
        <charset val="1"/>
      </rPr>
      <t xml:space="preserve">in vitro</t>
    </r>
    <r>
      <rPr>
        <sz val="10"/>
        <color rgb="FF000000"/>
        <rFont val="Times New Roman"/>
        <family val="1"/>
        <charset val="1"/>
      </rPr>
      <t xml:space="preserve"> once we have identified promising candidates for CRB-G biocontrol agents.</t>
    </r>
  </si>
  <si>
    <r>
      <rPr>
        <b val="true"/>
        <sz val="10"/>
        <color rgb="FF000000"/>
        <rFont val="Times New Roman"/>
        <family val="1"/>
        <charset val="1"/>
      </rPr>
      <t xml:space="preserve">Cell Phone Contract with Docomo Pacific.</t>
    </r>
    <r>
      <rPr>
        <sz val="10"/>
        <color rgb="FF000000"/>
        <rFont val="Times New Roman"/>
        <family val="1"/>
        <charset val="1"/>
      </rPr>
      <t xml:space="preserve"> We rent a cell phone with unlimited data to be used as a dedicated device for CRB surveys. We commonly use the EpiCollect app for these surveys.  This cell phone also doubles as a safety device for technicians working alone in remote locations.</t>
    </r>
  </si>
  <si>
    <t xml:space="preserve">TOTAL DIRECT COSTS</t>
  </si>
  <si>
    <r>
      <rPr>
        <b val="true"/>
        <sz val="10"/>
        <color rgb="FF000000"/>
        <rFont val="Times New Roman"/>
        <family val="1"/>
        <charset val="1"/>
      </rPr>
      <t xml:space="preserve">INDIRECT COSTS  </t>
    </r>
    <r>
      <rPr>
        <sz val="10"/>
        <color rgb="FF000000"/>
        <rFont val="Times New Roman"/>
        <family val="1"/>
        <charset val="1"/>
      </rPr>
      <t xml:space="preserve"> Administrative fee (10% of total grant charged by Research Corporation of the University of Guam)</t>
    </r>
  </si>
  <si>
    <t xml:space="preserve">TOTAL</t>
  </si>
</sst>
</file>

<file path=xl/styles.xml><?xml version="1.0" encoding="utf-8"?>
<styleSheet xmlns="http://schemas.openxmlformats.org/spreadsheetml/2006/main">
  <numFmts count="2">
    <numFmt numFmtId="164" formatCode="General"/>
    <numFmt numFmtId="165" formatCode="[$$-409]#,##0;\-[$$-409]#,##0"/>
  </numFmts>
  <fonts count="8">
    <font>
      <sz val="11"/>
      <color rgb="FF000000"/>
      <name val="Calibri"/>
      <family val="2"/>
      <charset val="1"/>
    </font>
    <font>
      <sz val="10"/>
      <name val="Arial"/>
      <family val="0"/>
    </font>
    <font>
      <sz val="10"/>
      <name val="Arial"/>
      <family val="0"/>
    </font>
    <font>
      <sz val="10"/>
      <name val="Arial"/>
      <family val="0"/>
    </font>
    <font>
      <b val="true"/>
      <sz val="16"/>
      <color rgb="FF000000"/>
      <name val="Times New Roman"/>
      <family val="1"/>
      <charset val="1"/>
    </font>
    <font>
      <b val="true"/>
      <sz val="10"/>
      <color rgb="FF000000"/>
      <name val="Times New Roman"/>
      <family val="1"/>
      <charset val="1"/>
    </font>
    <font>
      <sz val="10"/>
      <color rgb="FF000000"/>
      <name val="Times New Roman"/>
      <family val="1"/>
      <charset val="1"/>
    </font>
    <font>
      <i val="true"/>
      <sz val="10"/>
      <color rgb="FF000000"/>
      <name val="Times New Roman"/>
      <family val="1"/>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mediu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5"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right" vertical="center" textRotation="0" wrapText="true" indent="0" shrinkToFit="false"/>
      <protection locked="true" hidden="false"/>
    </xf>
    <xf numFmtId="165" fontId="5" fillId="0" borderId="2" xfId="0" applyFont="true" applyBorder="true" applyAlignment="true" applyProtection="false">
      <alignment horizontal="right" vertical="center" textRotation="0" wrapText="true" indent="0" shrinkToFit="false"/>
      <protection locked="true" hidden="false"/>
    </xf>
    <xf numFmtId="165" fontId="5" fillId="0" borderId="2" xfId="0" applyFont="true" applyBorder="true" applyAlignment="true" applyProtection="false">
      <alignment horizontal="general" vertical="center" textRotation="0" wrapText="true" indent="0" shrinkToFit="false"/>
      <protection locked="true" hidden="false"/>
    </xf>
    <xf numFmtId="165" fontId="6" fillId="0" borderId="2"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RowHeight="12.8"/>
  <cols>
    <col collapsed="false" hidden="false" max="1" min="1" style="0" width="63.4438775510204"/>
    <col collapsed="false" hidden="false" max="2" min="2" style="1" width="12.6887755102041"/>
    <col collapsed="false" hidden="false" max="3" min="3" style="0" width="8.36734693877551"/>
    <col collapsed="false" hidden="false" max="4" min="4" style="0" width="15.6581632653061"/>
    <col collapsed="false" hidden="false" max="1025" min="5" style="0" width="8.36734693877551"/>
  </cols>
  <sheetData>
    <row r="1" customFormat="false" ht="19.7" hidden="false" customHeight="false" outlineLevel="0" collapsed="false">
      <c r="A1" s="2" t="s">
        <v>0</v>
      </c>
      <c r="B1" s="2"/>
    </row>
    <row r="2" customFormat="false" ht="19.7" hidden="false" customHeight="false" outlineLevel="0" collapsed="false">
      <c r="A2" s="2" t="s">
        <v>1</v>
      </c>
      <c r="B2" s="2"/>
    </row>
    <row r="3" customFormat="false" ht="13.8" hidden="false" customHeight="false" outlineLevel="0" collapsed="false">
      <c r="A3" s="3"/>
      <c r="B3" s="3"/>
    </row>
    <row r="4" customFormat="false" ht="13.8" hidden="false" customHeight="false" outlineLevel="0" collapsed="false">
      <c r="A4" s="4" t="s">
        <v>2</v>
      </c>
      <c r="B4" s="4"/>
    </row>
    <row r="5" customFormat="false" ht="13.8" hidden="false" customHeight="false" outlineLevel="0" collapsed="false">
      <c r="A5" s="5"/>
      <c r="B5" s="6"/>
    </row>
    <row r="6" customFormat="false" ht="13.8" hidden="false" customHeight="false" outlineLevel="0" collapsed="false">
      <c r="A6" s="7" t="s">
        <v>3</v>
      </c>
      <c r="B6" s="8" t="s">
        <v>4</v>
      </c>
    </row>
    <row r="7" customFormat="false" ht="13.8" hidden="false" customHeight="false" outlineLevel="0" collapsed="false">
      <c r="A7" s="9" t="s">
        <v>5</v>
      </c>
      <c r="B7" s="10"/>
    </row>
    <row r="8" customFormat="false" ht="23.85" hidden="false" customHeight="false" outlineLevel="0" collapsed="false">
      <c r="A8" s="11" t="s">
        <v>6</v>
      </c>
      <c r="B8" s="10" t="n">
        <v>35000</v>
      </c>
    </row>
    <row r="9" customFormat="false" ht="23.85" hidden="false" customHeight="false" outlineLevel="0" collapsed="false">
      <c r="A9" s="11" t="s">
        <v>7</v>
      </c>
      <c r="B9" s="10" t="n">
        <f aca="false">4*15*700</f>
        <v>42000</v>
      </c>
    </row>
    <row r="10" customFormat="false" ht="13.8" hidden="false" customHeight="false" outlineLevel="0" collapsed="false">
      <c r="A10" s="11" t="s">
        <v>8</v>
      </c>
      <c r="B10" s="10" t="n">
        <f aca="false">0.1*90000</f>
        <v>9000</v>
      </c>
    </row>
    <row r="11" customFormat="false" ht="13.8" hidden="false" customHeight="false" outlineLevel="0" collapsed="false">
      <c r="A11" s="12" t="s">
        <v>9</v>
      </c>
      <c r="B11" s="13" t="n">
        <f aca="false">SUM(B8:B10)</f>
        <v>86000</v>
      </c>
    </row>
    <row r="12" customFormat="false" ht="13.8" hidden="false" customHeight="false" outlineLevel="0" collapsed="false">
      <c r="A12" s="9" t="s">
        <v>10</v>
      </c>
      <c r="B12" s="10"/>
    </row>
    <row r="13" customFormat="false" ht="13.8" hidden="false" customHeight="false" outlineLevel="0" collapsed="false">
      <c r="A13" s="11" t="s">
        <v>11</v>
      </c>
      <c r="B13" s="10" t="n">
        <f aca="false">0.27*(B8+B9)</f>
        <v>20790</v>
      </c>
    </row>
    <row r="14" customFormat="false" ht="13.8" hidden="false" customHeight="false" outlineLevel="0" collapsed="false">
      <c r="A14" s="12" t="s">
        <v>9</v>
      </c>
      <c r="B14" s="13" t="n">
        <f aca="false">SUM(B13)</f>
        <v>20790</v>
      </c>
    </row>
    <row r="15" customFormat="false" ht="13.8" hidden="false" customHeight="false" outlineLevel="0" collapsed="false">
      <c r="A15" s="9" t="s">
        <v>12</v>
      </c>
      <c r="B15" s="10"/>
    </row>
    <row r="16" customFormat="false" ht="57.45" hidden="false" customHeight="false" outlineLevel="0" collapsed="false">
      <c r="A16" s="9" t="s">
        <v>13</v>
      </c>
      <c r="B16" s="10" t="n">
        <f aca="false">2*5118</f>
        <v>10236</v>
      </c>
    </row>
    <row r="17" customFormat="false" ht="57.45" hidden="false" customHeight="false" outlineLevel="0" collapsed="false">
      <c r="A17" s="9" t="s">
        <v>14</v>
      </c>
      <c r="B17" s="10" t="n">
        <f aca="false">2*4099</f>
        <v>8198</v>
      </c>
    </row>
    <row r="18" customFormat="false" ht="13.8" hidden="false" customHeight="false" outlineLevel="0" collapsed="false">
      <c r="A18" s="12" t="s">
        <v>9</v>
      </c>
      <c r="B18" s="13" t="n">
        <f aca="false">SUM(B16:B17)</f>
        <v>18434</v>
      </c>
    </row>
    <row r="19" customFormat="false" ht="13.8" hidden="false" customHeight="false" outlineLevel="0" collapsed="false">
      <c r="A19" s="9" t="s">
        <v>15</v>
      </c>
      <c r="B19" s="10"/>
    </row>
    <row r="20" customFormat="false" ht="13.8" hidden="false" customHeight="false" outlineLevel="0" collapsed="false">
      <c r="A20" s="12" t="s">
        <v>9</v>
      </c>
      <c r="B20" s="14" t="n">
        <v>0</v>
      </c>
    </row>
    <row r="21" customFormat="false" ht="13.8" hidden="false" customHeight="false" outlineLevel="0" collapsed="false">
      <c r="A21" s="9" t="s">
        <v>16</v>
      </c>
      <c r="B21" s="10"/>
    </row>
    <row r="22" customFormat="false" ht="13.8" hidden="false" customHeight="false" outlineLevel="0" collapsed="false">
      <c r="A22" s="11" t="s">
        <v>17</v>
      </c>
      <c r="B22" s="10" t="n">
        <v>2500</v>
      </c>
    </row>
    <row r="23" customFormat="false" ht="13.8" hidden="false" customHeight="false" outlineLevel="0" collapsed="false">
      <c r="A23" s="11" t="s">
        <v>18</v>
      </c>
      <c r="B23" s="10" t="n">
        <v>2747</v>
      </c>
    </row>
    <row r="24" customFormat="false" ht="13.8" hidden="false" customHeight="false" outlineLevel="0" collapsed="false">
      <c r="A24" s="11" t="s">
        <v>19</v>
      </c>
      <c r="B24" s="10" t="n">
        <v>580</v>
      </c>
    </row>
    <row r="25" customFormat="false" ht="13.8" hidden="false" customHeight="false" outlineLevel="0" collapsed="false">
      <c r="A25" s="11" t="s">
        <v>20</v>
      </c>
      <c r="B25" s="10" t="n">
        <f aca="false">2656-1100</f>
        <v>1556</v>
      </c>
    </row>
    <row r="26" customFormat="false" ht="13.8" hidden="false" customHeight="false" outlineLevel="0" collapsed="false">
      <c r="A26" s="11" t="s">
        <v>21</v>
      </c>
      <c r="B26" s="10" t="n">
        <v>5000</v>
      </c>
    </row>
    <row r="27" customFormat="false" ht="13.8" hidden="false" customHeight="false" outlineLevel="0" collapsed="false">
      <c r="A27" s="11" t="s">
        <v>22</v>
      </c>
      <c r="B27" s="10" t="n">
        <v>5000</v>
      </c>
    </row>
    <row r="28" customFormat="false" ht="68.65" hidden="false" customHeight="false" outlineLevel="0" collapsed="false">
      <c r="A28" s="9" t="s">
        <v>23</v>
      </c>
      <c r="B28" s="10" t="n">
        <v>648</v>
      </c>
    </row>
    <row r="29" customFormat="false" ht="13.8" hidden="false" customHeight="false" outlineLevel="0" collapsed="false">
      <c r="A29" s="11" t="s">
        <v>24</v>
      </c>
      <c r="B29" s="10" t="n">
        <v>745</v>
      </c>
    </row>
    <row r="30" customFormat="false" ht="13.8" hidden="false" customHeight="false" outlineLevel="0" collapsed="false">
      <c r="A30" s="12" t="s">
        <v>9</v>
      </c>
      <c r="B30" s="13" t="n">
        <f aca="false">SUM(B22:B29)</f>
        <v>18776</v>
      </c>
    </row>
    <row r="31" customFormat="false" ht="13.8" hidden="false" customHeight="false" outlineLevel="0" collapsed="false">
      <c r="A31" s="9" t="s">
        <v>25</v>
      </c>
      <c r="B31" s="10"/>
    </row>
    <row r="32" customFormat="false" ht="79.85" hidden="false" customHeight="false" outlineLevel="0" collapsed="false">
      <c r="A32" s="9" t="s">
        <v>26</v>
      </c>
      <c r="B32" s="10" t="n">
        <v>35000</v>
      </c>
    </row>
    <row r="33" customFormat="false" ht="46.25" hidden="false" customHeight="false" outlineLevel="0" collapsed="false">
      <c r="A33" s="9" t="s">
        <v>27</v>
      </c>
      <c r="B33" s="10" t="n">
        <v>1000</v>
      </c>
    </row>
    <row r="34" customFormat="false" ht="13.8" hidden="false" customHeight="false" outlineLevel="0" collapsed="false">
      <c r="A34" s="12" t="s">
        <v>9</v>
      </c>
      <c r="B34" s="14" t="n">
        <f aca="false">SUM(B32:B33)</f>
        <v>36000</v>
      </c>
    </row>
    <row r="35" customFormat="false" ht="13.8" hidden="false" customHeight="false" outlineLevel="0" collapsed="false">
      <c r="A35" s="9" t="s">
        <v>28</v>
      </c>
      <c r="B35" s="14" t="n">
        <f aca="false">SUM(B11,B14,B18,B20,B30,B34)</f>
        <v>180000</v>
      </c>
    </row>
    <row r="36" customFormat="false" ht="23.85" hidden="false" customHeight="false" outlineLevel="0" collapsed="false">
      <c r="A36" s="9" t="s">
        <v>29</v>
      </c>
      <c r="B36" s="15" t="n">
        <v>20000</v>
      </c>
    </row>
    <row r="37" customFormat="false" ht="13.8" hidden="false" customHeight="false" outlineLevel="0" collapsed="false">
      <c r="A37" s="9" t="s">
        <v>30</v>
      </c>
      <c r="B37" s="13" t="n">
        <f aca="false">B35+B36</f>
        <v>200000</v>
      </c>
    </row>
  </sheetData>
  <mergeCells count="3">
    <mergeCell ref="A1:B1"/>
    <mergeCell ref="A2:B2"/>
    <mergeCell ref="A4:B4"/>
  </mergeCells>
  <printOptions headings="false" gridLines="false" gridLinesSet="true" horizontalCentered="false" verticalCentered="false"/>
  <pageMargins left="1.25" right="0.787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TotalTime>
  <Application>LibreOffice/5.1.6.2$Linux_X86_64 LibreOffice_project/10m0$Build-2</Application>
  <Company>USDA APHIS PPQ WR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2013-09-19T15:00:10Z</dcterms:created>
  <dc:creator>Rondeau, Kristian C - APHIS</dc:creator>
  <dc:description/>
  <dc:language>en-US</dc:language>
  <cp:lastModifiedBy/>
  <dcterms:modified xsi:type="dcterms:W3CDTF">2019-06-28T11:28:17Z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USDA APHIS PPQ WR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