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826\Dropbox\detectorBeetles\"/>
    </mc:Choice>
  </mc:AlternateContent>
  <bookViews>
    <workbookView xWindow="0" yWindow="0" windowWidth="21600" windowHeight="97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27" i="1" l="1"/>
  <c r="C26" i="1"/>
  <c r="B26" i="1"/>
  <c r="B25" i="1"/>
  <c r="C25" i="1"/>
  <c r="G26" i="1"/>
  <c r="G25" i="1"/>
  <c r="F26" i="1"/>
  <c r="F25" i="1"/>
  <c r="F27" i="1"/>
  <c r="J3" i="1" l="1"/>
  <c r="K3" i="1" s="1"/>
  <c r="L3" i="1" s="1"/>
  <c r="J8" i="1" l="1"/>
  <c r="K8" i="1" s="1"/>
  <c r="L8" i="1" s="1"/>
  <c r="J10" i="1"/>
  <c r="K10" i="1" s="1"/>
  <c r="L10" i="1" s="1"/>
  <c r="J5" i="1"/>
  <c r="K5" i="1" s="1"/>
  <c r="L5" i="1" s="1"/>
  <c r="J9" i="1"/>
  <c r="K9" i="1" s="1"/>
  <c r="L9" i="1" s="1"/>
  <c r="J2" i="1"/>
  <c r="K2" i="1" s="1"/>
  <c r="L2" i="1" s="1"/>
  <c r="J6" i="1"/>
  <c r="K6" i="1" s="1"/>
  <c r="L6" i="1" s="1"/>
  <c r="J4" i="1"/>
  <c r="K4" i="1" s="1"/>
  <c r="L4" i="1" s="1"/>
  <c r="J7" i="1"/>
  <c r="K7" i="1" s="1"/>
  <c r="L7" i="1" s="1"/>
  <c r="J11" i="1"/>
  <c r="K11" i="1" s="1"/>
  <c r="L11" i="1" s="1"/>
</calcChain>
</file>

<file path=xl/sharedStrings.xml><?xml version="1.0" encoding="utf-8"?>
<sst xmlns="http://schemas.openxmlformats.org/spreadsheetml/2006/main" count="45" uniqueCount="21">
  <si>
    <t>Bettle ID</t>
  </si>
  <si>
    <t>LAT</t>
  </si>
  <si>
    <t>LON</t>
  </si>
  <si>
    <t>Distance</t>
  </si>
  <si>
    <t>m</t>
  </si>
  <si>
    <t>Sex</t>
  </si>
  <si>
    <t>Length</t>
  </si>
  <si>
    <t>Width</t>
  </si>
  <si>
    <t>Weight</t>
  </si>
  <si>
    <t>Outcome</t>
  </si>
  <si>
    <t>Area</t>
  </si>
  <si>
    <t>EW</t>
  </si>
  <si>
    <t>%EW</t>
  </si>
  <si>
    <t>f</t>
  </si>
  <si>
    <t>females</t>
  </si>
  <si>
    <t>males</t>
  </si>
  <si>
    <t>mean</t>
  </si>
  <si>
    <t>SE</t>
  </si>
  <si>
    <t>t-test</t>
  </si>
  <si>
    <t>Yigo</t>
  </si>
  <si>
    <t>Asan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</si>
</sst>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2" fontId="0" fillId="0" borderId="0" xfId="0" applyNumberFormat="1"/>
    <xf numFmtId="164" fontId="0" fillId="0" borderId="0" xfId="0" applyNumberFormat="1"/>
    <xf numFmtId="0" fontId="0" fillId="2" borderId="1" xfId="0" applyFont="1" applyFill="1" applyBorder="1" applyAlignment="1">
      <alignment horizontal="left"/>
    </xf>
    <xf numFmtId="2" fontId="0" fillId="2" borderId="1" xfId="0" applyNumberFormat="1" applyFont="1" applyFill="1" applyBorder="1" applyAlignment="1">
      <alignment horizontal="left"/>
    </xf>
    <xf numFmtId="164" fontId="0" fillId="2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Sheet1!$K$24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236439195100612E-2"/>
                  <c:y val="-0.132567074948964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Sheet1!$I$25:$I$43</c:f>
              <c:numCache>
                <c:formatCode>General</c:formatCode>
                <c:ptCount val="19"/>
                <c:pt idx="0">
                  <c:v>443.82959399999999</c:v>
                </c:pt>
                <c:pt idx="1">
                  <c:v>91.578165999999996</c:v>
                </c:pt>
                <c:pt idx="2">
                  <c:v>103.197063</c:v>
                </c:pt>
                <c:pt idx="3">
                  <c:v>416.83200199999999</c:v>
                </c:pt>
                <c:pt idx="4">
                  <c:v>95.271828999999997</c:v>
                </c:pt>
                <c:pt idx="5">
                  <c:v>52.808954</c:v>
                </c:pt>
                <c:pt idx="6">
                  <c:v>395.18674800000002</c:v>
                </c:pt>
                <c:pt idx="7">
                  <c:v>320.75600500000002</c:v>
                </c:pt>
                <c:pt idx="8">
                  <c:v>249.594605</c:v>
                </c:pt>
                <c:pt idx="9">
                  <c:v>88.779865999999998</c:v>
                </c:pt>
                <c:pt idx="10">
                  <c:v>401.615342</c:v>
                </c:pt>
                <c:pt idx="11">
                  <c:v>86.850481000000002</c:v>
                </c:pt>
                <c:pt idx="12">
                  <c:v>225.07880599999999</c:v>
                </c:pt>
                <c:pt idx="13">
                  <c:v>332.458259</c:v>
                </c:pt>
                <c:pt idx="14">
                  <c:v>123.268288</c:v>
                </c:pt>
                <c:pt idx="15">
                  <c:v>117.35874</c:v>
                </c:pt>
                <c:pt idx="16">
                  <c:v>152.94149300000001</c:v>
                </c:pt>
                <c:pt idx="17">
                  <c:v>564.62259100000006</c:v>
                </c:pt>
                <c:pt idx="18">
                  <c:v>373.77048300000001</c:v>
                </c:pt>
              </c:numCache>
            </c:numRef>
          </c:xVal>
          <c:yVal>
            <c:numRef>
              <c:f>Sheet1!$K$25:$K$43</c:f>
              <c:numCache>
                <c:formatCode>General</c:formatCode>
                <c:ptCount val="19"/>
                <c:pt idx="0">
                  <c:v>3.0870000000000002</c:v>
                </c:pt>
                <c:pt idx="1">
                  <c:v>3.91</c:v>
                </c:pt>
                <c:pt idx="2">
                  <c:v>3.758</c:v>
                </c:pt>
                <c:pt idx="3">
                  <c:v>4.2110000000000003</c:v>
                </c:pt>
                <c:pt idx="4">
                  <c:v>4.2290000000000001</c:v>
                </c:pt>
                <c:pt idx="5">
                  <c:v>6.0410000000000004</c:v>
                </c:pt>
                <c:pt idx="6">
                  <c:v>4.3789999999999996</c:v>
                </c:pt>
                <c:pt idx="7">
                  <c:v>5.0090000000000003</c:v>
                </c:pt>
                <c:pt idx="8">
                  <c:v>5.9420000000000002</c:v>
                </c:pt>
                <c:pt idx="9">
                  <c:v>5.9509999999999996</c:v>
                </c:pt>
                <c:pt idx="10">
                  <c:v>5.3289999999999997</c:v>
                </c:pt>
                <c:pt idx="11">
                  <c:v>4.2080000000000002</c:v>
                </c:pt>
                <c:pt idx="12">
                  <c:v>6.4390000000000001</c:v>
                </c:pt>
                <c:pt idx="13">
                  <c:v>3.411</c:v>
                </c:pt>
                <c:pt idx="14">
                  <c:v>4.6719999999999997</c:v>
                </c:pt>
                <c:pt idx="15">
                  <c:v>3.6219999999999999</c:v>
                </c:pt>
                <c:pt idx="16">
                  <c:v>3.2890000000000001</c:v>
                </c:pt>
                <c:pt idx="17" formatCode="0.000">
                  <c:v>4.1260000000000003</c:v>
                </c:pt>
                <c:pt idx="18">
                  <c:v>3.1789999999999998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6432064"/>
        <c:axId val="-1916430976"/>
      </c:scatterChart>
      <c:valAx>
        <c:axId val="-191643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430976"/>
        <c:crosses val="autoZero"/>
        <c:crossBetween val="midCat"/>
      </c:valAx>
      <c:valAx>
        <c:axId val="-1916430976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43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Sheet1!$L$24</c:f>
              <c:strCache>
                <c:ptCount val="1"/>
                <c:pt idx="0">
                  <c:v>%EW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742782152230971E-2"/>
                  <c:y val="0.203340259550889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Sheet1!$I$25:$I$43</c:f>
              <c:numCache>
                <c:formatCode>General</c:formatCode>
                <c:ptCount val="19"/>
                <c:pt idx="0">
                  <c:v>443.82959399999999</c:v>
                </c:pt>
                <c:pt idx="1">
                  <c:v>91.578165999999996</c:v>
                </c:pt>
                <c:pt idx="2">
                  <c:v>103.197063</c:v>
                </c:pt>
                <c:pt idx="3">
                  <c:v>416.83200199999999</c:v>
                </c:pt>
                <c:pt idx="4">
                  <c:v>95.271828999999997</c:v>
                </c:pt>
                <c:pt idx="5">
                  <c:v>52.808954</c:v>
                </c:pt>
                <c:pt idx="6">
                  <c:v>395.18674800000002</c:v>
                </c:pt>
                <c:pt idx="7">
                  <c:v>320.75600500000002</c:v>
                </c:pt>
                <c:pt idx="8">
                  <c:v>249.594605</c:v>
                </c:pt>
                <c:pt idx="9">
                  <c:v>88.779865999999998</c:v>
                </c:pt>
                <c:pt idx="10">
                  <c:v>401.615342</c:v>
                </c:pt>
                <c:pt idx="11">
                  <c:v>86.850481000000002</c:v>
                </c:pt>
                <c:pt idx="12">
                  <c:v>225.07880599999999</c:v>
                </c:pt>
                <c:pt idx="13">
                  <c:v>332.458259</c:v>
                </c:pt>
                <c:pt idx="14">
                  <c:v>123.268288</c:v>
                </c:pt>
                <c:pt idx="15">
                  <c:v>117.35874</c:v>
                </c:pt>
                <c:pt idx="16">
                  <c:v>152.94149300000001</c:v>
                </c:pt>
                <c:pt idx="17">
                  <c:v>564.62259100000006</c:v>
                </c:pt>
                <c:pt idx="18">
                  <c:v>373.77048300000001</c:v>
                </c:pt>
              </c:numCache>
            </c:numRef>
          </c:xVal>
          <c:yVal>
            <c:numRef>
              <c:f>Sheet1!$L$25:$L$43</c:f>
              <c:numCache>
                <c:formatCode>General</c:formatCode>
                <c:ptCount val="19"/>
                <c:pt idx="0">
                  <c:v>66.233577312628924</c:v>
                </c:pt>
                <c:pt idx="1">
                  <c:v>69.584768289306339</c:v>
                </c:pt>
                <c:pt idx="2">
                  <c:v>69.813304769944835</c:v>
                </c:pt>
                <c:pt idx="3">
                  <c:v>71.8401185281773</c:v>
                </c:pt>
                <c:pt idx="4">
                  <c:v>72.202660387180742</c:v>
                </c:pt>
                <c:pt idx="5">
                  <c:v>72.655480352609857</c:v>
                </c:pt>
                <c:pt idx="6">
                  <c:v>73.3533103147887</c:v>
                </c:pt>
                <c:pt idx="7">
                  <c:v>73.826858933483237</c:v>
                </c:pt>
                <c:pt idx="8">
                  <c:v>75.241524406960153</c:v>
                </c:pt>
                <c:pt idx="9">
                  <c:v>75.789557551490148</c:v>
                </c:pt>
                <c:pt idx="10">
                  <c:v>77.384126672863573</c:v>
                </c:pt>
                <c:pt idx="11">
                  <c:v>78.817586361261021</c:v>
                </c:pt>
                <c:pt idx="12">
                  <c:v>79.766054919207534</c:v>
                </c:pt>
                <c:pt idx="13">
                  <c:v>82.385891554950973</c:v>
                </c:pt>
                <c:pt idx="14">
                  <c:v>82.525032843532287</c:v>
                </c:pt>
                <c:pt idx="15">
                  <c:v>86.05930293817913</c:v>
                </c:pt>
                <c:pt idx="16">
                  <c:v>86.938708078638697</c:v>
                </c:pt>
                <c:pt idx="17">
                  <c:v>92.486233258305006</c:v>
                </c:pt>
                <c:pt idx="18">
                  <c:v>94.320577931465152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6170464"/>
        <c:axId val="-1916168288"/>
      </c:scatterChart>
      <c:valAx>
        <c:axId val="-191617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168288"/>
        <c:crosses val="autoZero"/>
        <c:crossBetween val="midCat"/>
      </c:valAx>
      <c:valAx>
        <c:axId val="-1916168288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17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Sheet1!$J$24</c:f>
              <c:strCache>
                <c:ptCount val="1"/>
                <c:pt idx="0">
                  <c:v>EW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1326115485564308E-2"/>
                  <c:y val="-0.41912255759696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Sheet1!$I$25:$I$43</c:f>
              <c:numCache>
                <c:formatCode>General</c:formatCode>
                <c:ptCount val="19"/>
                <c:pt idx="0">
                  <c:v>443.82959399999999</c:v>
                </c:pt>
                <c:pt idx="1">
                  <c:v>91.578165999999996</c:v>
                </c:pt>
                <c:pt idx="2">
                  <c:v>103.197063</c:v>
                </c:pt>
                <c:pt idx="3">
                  <c:v>416.83200199999999</c:v>
                </c:pt>
                <c:pt idx="4">
                  <c:v>95.271828999999997</c:v>
                </c:pt>
                <c:pt idx="5">
                  <c:v>52.808954</c:v>
                </c:pt>
                <c:pt idx="6">
                  <c:v>395.18674800000002</c:v>
                </c:pt>
                <c:pt idx="7">
                  <c:v>320.75600500000002</c:v>
                </c:pt>
                <c:pt idx="8">
                  <c:v>249.594605</c:v>
                </c:pt>
                <c:pt idx="9">
                  <c:v>88.779865999999998</c:v>
                </c:pt>
                <c:pt idx="10">
                  <c:v>401.615342</c:v>
                </c:pt>
                <c:pt idx="11">
                  <c:v>86.850481000000002</c:v>
                </c:pt>
                <c:pt idx="12">
                  <c:v>225.07880599999999</c:v>
                </c:pt>
                <c:pt idx="13">
                  <c:v>332.458259</c:v>
                </c:pt>
                <c:pt idx="14">
                  <c:v>123.268288</c:v>
                </c:pt>
                <c:pt idx="15">
                  <c:v>117.35874</c:v>
                </c:pt>
                <c:pt idx="16">
                  <c:v>152.94149300000001</c:v>
                </c:pt>
                <c:pt idx="17">
                  <c:v>564.62259100000006</c:v>
                </c:pt>
                <c:pt idx="18">
                  <c:v>373.77048300000001</c:v>
                </c:pt>
              </c:numCache>
            </c:numRef>
          </c:xVal>
          <c:yVal>
            <c:numRef>
              <c:f>Sheet1!$J$25:$J$43</c:f>
              <c:numCache>
                <c:formatCode>General</c:formatCode>
                <c:ptCount val="19"/>
                <c:pt idx="0">
                  <c:v>4.6607780000000005</c:v>
                </c:pt>
                <c:pt idx="1">
                  <c:v>5.6190458000000003</c:v>
                </c:pt>
                <c:pt idx="2">
                  <c:v>5.3829280999999991</c:v>
                </c:pt>
                <c:pt idx="3">
                  <c:v>5.8616273000000021</c:v>
                </c:pt>
                <c:pt idx="4">
                  <c:v>5.8571249000000005</c:v>
                </c:pt>
                <c:pt idx="5">
                  <c:v>8.3145827000000025</c:v>
                </c:pt>
                <c:pt idx="6">
                  <c:v>5.9697374000000014</c:v>
                </c:pt>
                <c:pt idx="7">
                  <c:v>6.7847936000000022</c:v>
                </c:pt>
                <c:pt idx="8">
                  <c:v>7.8972350000000002</c:v>
                </c:pt>
                <c:pt idx="9">
                  <c:v>7.8520052000000007</c:v>
                </c:pt>
                <c:pt idx="10">
                  <c:v>6.8864252000000015</c:v>
                </c:pt>
                <c:pt idx="11">
                  <c:v>5.3389099999999985</c:v>
                </c:pt>
                <c:pt idx="12">
                  <c:v>8.0723561000000004</c:v>
                </c:pt>
                <c:pt idx="13">
                  <c:v>4.1402720000000004</c:v>
                </c:pt>
                <c:pt idx="14">
                  <c:v>5.6613125000000011</c:v>
                </c:pt>
                <c:pt idx="15">
                  <c:v>4.2087256999999996</c:v>
                </c:pt>
                <c:pt idx="16">
                  <c:v>3.7831250000000001</c:v>
                </c:pt>
                <c:pt idx="17">
                  <c:v>4.4612045000000009</c:v>
                </c:pt>
                <c:pt idx="18">
                  <c:v>3.3704204000000004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62857600"/>
        <c:axId val="-1608455024"/>
      </c:scatterChart>
      <c:valAx>
        <c:axId val="-156285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8455024"/>
        <c:crosses val="autoZero"/>
        <c:crossBetween val="midCat"/>
      </c:valAx>
      <c:valAx>
        <c:axId val="-1608455024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285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0</xdr:row>
      <xdr:rowOff>185737</xdr:rowOff>
    </xdr:from>
    <xdr:to>
      <xdr:col>20</xdr:col>
      <xdr:colOff>295275</xdr:colOff>
      <xdr:row>15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590550</xdr:colOff>
      <xdr:row>16</xdr:row>
      <xdr:rowOff>176212</xdr:rowOff>
    </xdr:from>
    <xdr:to>
      <xdr:col>20</xdr:col>
      <xdr:colOff>285750</xdr:colOff>
      <xdr:row>31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600075</xdr:colOff>
      <xdr:row>31</xdr:row>
      <xdr:rowOff>157162</xdr:rowOff>
    </xdr:from>
    <xdr:to>
      <xdr:col>20</xdr:col>
      <xdr:colOff>295275</xdr:colOff>
      <xdr:row>46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workbookViewId="0">
      <selection activeCell="K18" sqref="K18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s="5" t="s">
        <v>5</v>
      </c>
      <c r="F1" s="6" t="s">
        <v>6</v>
      </c>
      <c r="G1" s="6" t="s">
        <v>7</v>
      </c>
      <c r="H1" s="7" t="s">
        <v>8</v>
      </c>
      <c r="I1" s="7" t="s">
        <v>9</v>
      </c>
      <c r="J1" t="s">
        <v>10</v>
      </c>
      <c r="K1" t="s">
        <v>11</v>
      </c>
      <c r="L1" t="s">
        <v>12</v>
      </c>
    </row>
    <row r="2" spans="1:12" x14ac:dyDescent="0.25">
      <c r="A2">
        <v>2977</v>
      </c>
      <c r="B2">
        <v>13.474933</v>
      </c>
      <c r="C2">
        <v>144.70875000000001</v>
      </c>
      <c r="D2">
        <v>117.35874</v>
      </c>
      <c r="E2" t="s">
        <v>13</v>
      </c>
      <c r="F2" s="3">
        <v>21.83</v>
      </c>
      <c r="G2" s="3">
        <v>16.989999999999998</v>
      </c>
      <c r="H2" s="4">
        <v>3.6219999999999999</v>
      </c>
      <c r="J2">
        <f>F2*G2</f>
        <v>370.89169999999996</v>
      </c>
      <c r="K2">
        <f>(0.021*J2)-3.58</f>
        <v>4.2087256999999996</v>
      </c>
      <c r="L2">
        <f>H2/K2*100</f>
        <v>86.05930293817913</v>
      </c>
    </row>
    <row r="3" spans="1:12" x14ac:dyDescent="0.25">
      <c r="A3">
        <v>2983</v>
      </c>
      <c r="B3">
        <v>13.473649999999999</v>
      </c>
      <c r="C3">
        <v>144.71275</v>
      </c>
      <c r="D3">
        <v>564.62259100000006</v>
      </c>
      <c r="E3" t="s">
        <v>13</v>
      </c>
      <c r="F3" s="3">
        <v>22.07</v>
      </c>
      <c r="G3" s="3">
        <v>17.350000000000001</v>
      </c>
      <c r="H3" s="4">
        <v>4.1260000000000003</v>
      </c>
      <c r="J3">
        <f>F3*G3</f>
        <v>382.91450000000003</v>
      </c>
      <c r="K3">
        <f>(0.021*J3)-3.58</f>
        <v>4.4612045000000009</v>
      </c>
      <c r="L3">
        <f>H3/K3*100</f>
        <v>92.486233258305006</v>
      </c>
    </row>
    <row r="4" spans="1:12" x14ac:dyDescent="0.25">
      <c r="A4">
        <v>2967</v>
      </c>
      <c r="B4" s="1">
        <v>13.47316</v>
      </c>
      <c r="C4">
        <v>144.70832999999999</v>
      </c>
      <c r="D4">
        <v>86.850481000000002</v>
      </c>
      <c r="E4" t="s">
        <v>13</v>
      </c>
      <c r="F4" s="3">
        <v>23.4</v>
      </c>
      <c r="G4" s="3">
        <v>18.149999999999999</v>
      </c>
      <c r="H4" s="4">
        <v>4.2080000000000002</v>
      </c>
      <c r="J4">
        <f>F4*G4</f>
        <v>424.70999999999992</v>
      </c>
      <c r="K4">
        <f>(0.021*J4)-3.58</f>
        <v>5.3389099999999985</v>
      </c>
      <c r="L4">
        <f>H4/K4*100</f>
        <v>78.817586361261021</v>
      </c>
    </row>
    <row r="5" spans="1:12" x14ac:dyDescent="0.25">
      <c r="A5">
        <v>2987</v>
      </c>
      <c r="B5">
        <v>13.474722999999999</v>
      </c>
      <c r="C5">
        <v>144.70890600000001</v>
      </c>
      <c r="D5">
        <v>103.197063</v>
      </c>
      <c r="E5" t="s">
        <v>13</v>
      </c>
      <c r="F5" s="3">
        <v>23.31</v>
      </c>
      <c r="G5" s="3">
        <v>18.309999999999999</v>
      </c>
      <c r="H5" s="4">
        <v>3.758</v>
      </c>
      <c r="J5">
        <f>F5*G5</f>
        <v>426.80609999999996</v>
      </c>
      <c r="K5">
        <f>(0.021*J5)-3.58</f>
        <v>5.3829280999999991</v>
      </c>
      <c r="L5">
        <f>H5/K5*100</f>
        <v>69.813304769944835</v>
      </c>
    </row>
    <row r="6" spans="1:12" x14ac:dyDescent="0.25">
      <c r="A6">
        <v>2975</v>
      </c>
      <c r="B6">
        <v>13.473145000000001</v>
      </c>
      <c r="C6">
        <v>144.70826400000001</v>
      </c>
      <c r="D6">
        <v>91.578165999999996</v>
      </c>
      <c r="E6" t="s">
        <v>4</v>
      </c>
      <c r="F6" s="3">
        <v>23.82</v>
      </c>
      <c r="G6" s="3">
        <v>18.39</v>
      </c>
      <c r="H6" s="4">
        <v>3.91</v>
      </c>
      <c r="J6">
        <f>F6*G6</f>
        <v>438.0498</v>
      </c>
      <c r="K6">
        <f>(0.021*J6)-3.58</f>
        <v>5.6190458000000003</v>
      </c>
      <c r="L6">
        <f>H6/K6*100</f>
        <v>69.584768289306339</v>
      </c>
    </row>
    <row r="7" spans="1:12" x14ac:dyDescent="0.25">
      <c r="A7">
        <v>2964</v>
      </c>
      <c r="B7">
        <v>13.471209999999999</v>
      </c>
      <c r="C7">
        <v>144.70635999999999</v>
      </c>
      <c r="D7">
        <v>416.83200199999999</v>
      </c>
      <c r="E7" t="s">
        <v>13</v>
      </c>
      <c r="F7" s="3">
        <v>24.03</v>
      </c>
      <c r="G7" s="3">
        <v>18.71</v>
      </c>
      <c r="H7" s="4">
        <v>4.2110000000000003</v>
      </c>
      <c r="J7">
        <f>F7*G7</f>
        <v>449.60130000000004</v>
      </c>
      <c r="K7">
        <f>(0.021*J7)-3.58</f>
        <v>5.8616273000000021</v>
      </c>
      <c r="L7">
        <f>H7/K7*100</f>
        <v>71.8401185281773</v>
      </c>
    </row>
    <row r="8" spans="1:12" x14ac:dyDescent="0.25">
      <c r="A8">
        <v>2989</v>
      </c>
      <c r="B8" s="1">
        <v>13.473706999999999</v>
      </c>
      <c r="C8">
        <v>144.711533</v>
      </c>
      <c r="D8">
        <v>401.615342</v>
      </c>
      <c r="E8" t="s">
        <v>4</v>
      </c>
      <c r="F8" s="3">
        <v>24.97</v>
      </c>
      <c r="G8" s="3">
        <v>19.96</v>
      </c>
      <c r="H8" s="4">
        <v>5.3289999999999997</v>
      </c>
      <c r="J8">
        <f>F8*G8</f>
        <v>498.40120000000002</v>
      </c>
      <c r="K8">
        <f>(0.021*J8)-3.58</f>
        <v>6.8864252000000015</v>
      </c>
      <c r="L8">
        <f>H8/K8*100</f>
        <v>77.384126672863573</v>
      </c>
    </row>
    <row r="9" spans="1:12" x14ac:dyDescent="0.25">
      <c r="A9">
        <v>2980</v>
      </c>
      <c r="B9">
        <v>13.47315</v>
      </c>
      <c r="C9">
        <v>144.70831000000001</v>
      </c>
      <c r="D9">
        <v>88.779865999999998</v>
      </c>
      <c r="E9" t="s">
        <v>4</v>
      </c>
      <c r="F9" s="3">
        <v>25.96</v>
      </c>
      <c r="G9" s="3">
        <v>20.97</v>
      </c>
      <c r="H9" s="4">
        <v>5.9509999999999996</v>
      </c>
      <c r="J9">
        <f>F9*G9</f>
        <v>544.38120000000004</v>
      </c>
      <c r="K9">
        <f>(0.021*J9)-3.58</f>
        <v>7.8520052000000007</v>
      </c>
      <c r="L9">
        <f>H9/K9*100</f>
        <v>75.789557551490148</v>
      </c>
    </row>
    <row r="10" spans="1:12" x14ac:dyDescent="0.25">
      <c r="A10">
        <v>2988</v>
      </c>
      <c r="B10">
        <v>13.475751000000001</v>
      </c>
      <c r="C10">
        <v>144.707832</v>
      </c>
      <c r="D10">
        <v>225.07880599999999</v>
      </c>
      <c r="E10" t="s">
        <v>13</v>
      </c>
      <c r="F10" s="3">
        <v>26.41</v>
      </c>
      <c r="G10" s="3">
        <v>21.01</v>
      </c>
      <c r="H10" s="4">
        <v>6.4390000000000001</v>
      </c>
      <c r="J10">
        <f>F10*G10</f>
        <v>554.8741</v>
      </c>
      <c r="K10">
        <f>(0.021*J10)-3.58</f>
        <v>8.0723561000000004</v>
      </c>
      <c r="L10">
        <f>H10/K10*100</f>
        <v>79.766054919207534</v>
      </c>
    </row>
    <row r="11" spans="1:12" x14ac:dyDescent="0.25">
      <c r="A11">
        <v>2962</v>
      </c>
      <c r="B11">
        <v>13.473946</v>
      </c>
      <c r="C11">
        <v>144.708144</v>
      </c>
      <c r="D11">
        <v>52.808954</v>
      </c>
      <c r="E11" t="s">
        <v>4</v>
      </c>
      <c r="F11" s="3">
        <v>26.73</v>
      </c>
      <c r="G11" s="3">
        <v>21.19</v>
      </c>
      <c r="H11" s="4">
        <v>6.0410000000000004</v>
      </c>
      <c r="J11">
        <f>F11*G11</f>
        <v>566.40870000000007</v>
      </c>
      <c r="K11">
        <f>(0.021*J11)-3.58</f>
        <v>8.3145827000000025</v>
      </c>
      <c r="L11">
        <f>H11/K11*100</f>
        <v>72.655480352609857</v>
      </c>
    </row>
    <row r="12" spans="1:12" ht="15.75" x14ac:dyDescent="0.25">
      <c r="D12">
        <v>95.271828999999997</v>
      </c>
      <c r="E12" t="s">
        <v>13</v>
      </c>
    </row>
    <row r="13" spans="1:12" x14ac:dyDescent="0.25">
      <c r="D13">
        <v>320.75600500000002</v>
      </c>
      <c r="E13" t="s">
        <v>13</v>
      </c>
    </row>
    <row r="14" spans="1:12" x14ac:dyDescent="0.25">
      <c r="D14">
        <v>395.18674800000002</v>
      </c>
      <c r="E14" t="s">
        <v>13</v>
      </c>
    </row>
    <row r="15" spans="1:12" x14ac:dyDescent="0.25">
      <c r="B15" s="2"/>
      <c r="C15" s="1"/>
      <c r="D15">
        <v>249.594605</v>
      </c>
      <c r="E15" t="s">
        <v>4</v>
      </c>
    </row>
    <row r="16" spans="1:12" x14ac:dyDescent="0.25">
      <c r="D16">
        <v>373.77048300000001</v>
      </c>
      <c r="E16" t="s">
        <v>4</v>
      </c>
    </row>
    <row r="17" spans="1:12" x14ac:dyDescent="0.25">
      <c r="D17">
        <v>332.458259</v>
      </c>
      <c r="E17" t="s">
        <v>4</v>
      </c>
    </row>
    <row r="18" spans="1:12" x14ac:dyDescent="0.25">
      <c r="D18">
        <v>443.82959399999999</v>
      </c>
      <c r="E18" t="s">
        <v>4</v>
      </c>
    </row>
    <row r="19" spans="1:12" x14ac:dyDescent="0.25">
      <c r="D19">
        <v>152.94149300000001</v>
      </c>
      <c r="E19" t="s">
        <v>4</v>
      </c>
    </row>
    <row r="20" spans="1:12" x14ac:dyDescent="0.25">
      <c r="D20">
        <v>123.268288</v>
      </c>
      <c r="E20" t="s">
        <v>4</v>
      </c>
    </row>
    <row r="24" spans="1:12" x14ac:dyDescent="0.25">
      <c r="B24" t="s">
        <v>19</v>
      </c>
      <c r="C24" t="s">
        <v>20</v>
      </c>
      <c r="F24" t="s">
        <v>14</v>
      </c>
      <c r="G24" t="s">
        <v>15</v>
      </c>
      <c r="I24" t="s">
        <v>3</v>
      </c>
      <c r="J24" t="s">
        <v>11</v>
      </c>
      <c r="K24" t="s">
        <v>8</v>
      </c>
      <c r="L24" t="s">
        <v>12</v>
      </c>
    </row>
    <row r="25" spans="1:12" x14ac:dyDescent="0.25">
      <c r="A25" t="s">
        <v>16</v>
      </c>
      <c r="B25">
        <f>AVERAGE(D12:D20)</f>
        <v>276.34192266666668</v>
      </c>
      <c r="C25">
        <f>AVERAGE(D2:D11)</f>
        <v>214.87220110000004</v>
      </c>
      <c r="E25" t="s">
        <v>16</v>
      </c>
      <c r="F25">
        <f>AVERAGE(D2:D10)</f>
        <v>232.87922855555558</v>
      </c>
      <c r="G25">
        <f>AVERAGE(D11:D20)</f>
        <v>253.98862579999999</v>
      </c>
      <c r="I25">
        <v>443.82959399999999</v>
      </c>
      <c r="J25">
        <v>4.6607780000000005</v>
      </c>
      <c r="K25">
        <v>3.0870000000000002</v>
      </c>
      <c r="L25">
        <v>66.233577312628924</v>
      </c>
    </row>
    <row r="26" spans="1:12" x14ac:dyDescent="0.25">
      <c r="A26" t="s">
        <v>17</v>
      </c>
      <c r="B26">
        <f>STDEV(D12:D20)/SQRT(COUNT(D12:D20))</f>
        <v>42.32007540648906</v>
      </c>
      <c r="C26">
        <f>STDEV(D2:D11)/SQRT(COUNT(D2:D11))</f>
        <v>57.137770770604781</v>
      </c>
      <c r="E26" t="s">
        <v>17</v>
      </c>
      <c r="F26">
        <f>STDEV(D2:D10)/SQRT(COUNT(D2:D10))</f>
        <v>60.626642357640996</v>
      </c>
      <c r="G26">
        <f>STDEV(D11:D20)/SQRT(COUNT(D11:D20))</f>
        <v>43.959764634698217</v>
      </c>
      <c r="I26">
        <v>91.578165999999996</v>
      </c>
      <c r="J26">
        <v>5.6190458000000003</v>
      </c>
      <c r="K26">
        <v>3.91</v>
      </c>
      <c r="L26">
        <v>69.584768289306339</v>
      </c>
    </row>
    <row r="27" spans="1:12" x14ac:dyDescent="0.25">
      <c r="A27" t="s">
        <v>18</v>
      </c>
      <c r="B27">
        <f>TTEST(D12:D20,D2:D11,2,2)</f>
        <v>0.40803031303013426</v>
      </c>
      <c r="E27" t="s">
        <v>18</v>
      </c>
      <c r="F27">
        <f>TTEST(D2:D10,D11:D20,2,2)</f>
        <v>0.77830307292138456</v>
      </c>
      <c r="I27">
        <v>103.197063</v>
      </c>
      <c r="J27">
        <v>5.3829280999999991</v>
      </c>
      <c r="K27">
        <v>3.758</v>
      </c>
      <c r="L27">
        <v>69.813304769944835</v>
      </c>
    </row>
    <row r="28" spans="1:12" x14ac:dyDescent="0.25">
      <c r="I28">
        <v>416.83200199999999</v>
      </c>
      <c r="J28">
        <v>5.8616273000000021</v>
      </c>
      <c r="K28">
        <v>4.2110000000000003</v>
      </c>
      <c r="L28">
        <v>71.8401185281773</v>
      </c>
    </row>
    <row r="29" spans="1:12" x14ac:dyDescent="0.25">
      <c r="I29">
        <v>95.271828999999997</v>
      </c>
      <c r="J29">
        <v>5.8571249000000005</v>
      </c>
      <c r="K29">
        <v>4.2290000000000001</v>
      </c>
      <c r="L29">
        <v>72.202660387180742</v>
      </c>
    </row>
    <row r="30" spans="1:12" x14ac:dyDescent="0.25">
      <c r="I30">
        <v>52.808954</v>
      </c>
      <c r="J30">
        <v>8.3145827000000025</v>
      </c>
      <c r="K30">
        <v>6.0410000000000004</v>
      </c>
      <c r="L30">
        <v>72.655480352609857</v>
      </c>
    </row>
    <row r="31" spans="1:12" x14ac:dyDescent="0.25">
      <c r="I31">
        <v>395.18674800000002</v>
      </c>
      <c r="J31">
        <v>5.9697374000000014</v>
      </c>
      <c r="K31">
        <v>4.3789999999999996</v>
      </c>
      <c r="L31">
        <v>73.3533103147887</v>
      </c>
    </row>
    <row r="32" spans="1:12" x14ac:dyDescent="0.25">
      <c r="I32">
        <v>320.75600500000002</v>
      </c>
      <c r="J32">
        <v>6.7847936000000022</v>
      </c>
      <c r="K32">
        <v>5.0090000000000003</v>
      </c>
      <c r="L32">
        <v>73.826858933483237</v>
      </c>
    </row>
    <row r="33" spans="9:12" x14ac:dyDescent="0.25">
      <c r="I33">
        <v>249.594605</v>
      </c>
      <c r="J33">
        <v>7.8972350000000002</v>
      </c>
      <c r="K33">
        <v>5.9420000000000002</v>
      </c>
      <c r="L33">
        <v>75.241524406960153</v>
      </c>
    </row>
    <row r="34" spans="9:12" x14ac:dyDescent="0.25">
      <c r="I34">
        <v>88.779865999999998</v>
      </c>
      <c r="J34">
        <v>7.8520052000000007</v>
      </c>
      <c r="K34">
        <v>5.9509999999999996</v>
      </c>
      <c r="L34">
        <v>75.789557551490148</v>
      </c>
    </row>
    <row r="35" spans="9:12" x14ac:dyDescent="0.25">
      <c r="I35">
        <v>401.615342</v>
      </c>
      <c r="J35">
        <v>6.8864252000000015</v>
      </c>
      <c r="K35">
        <v>5.3289999999999997</v>
      </c>
      <c r="L35">
        <v>77.384126672863573</v>
      </c>
    </row>
    <row r="36" spans="9:12" x14ac:dyDescent="0.25">
      <c r="I36">
        <v>86.850481000000002</v>
      </c>
      <c r="J36">
        <v>5.3389099999999985</v>
      </c>
      <c r="K36">
        <v>4.2080000000000002</v>
      </c>
      <c r="L36">
        <v>78.817586361261021</v>
      </c>
    </row>
    <row r="37" spans="9:12" x14ac:dyDescent="0.25">
      <c r="I37">
        <v>225.07880599999999</v>
      </c>
      <c r="J37">
        <v>8.0723561000000004</v>
      </c>
      <c r="K37">
        <v>6.4390000000000001</v>
      </c>
      <c r="L37">
        <v>79.766054919207534</v>
      </c>
    </row>
    <row r="38" spans="9:12" x14ac:dyDescent="0.25">
      <c r="I38">
        <v>332.458259</v>
      </c>
      <c r="J38">
        <v>4.1402720000000004</v>
      </c>
      <c r="K38">
        <v>3.411</v>
      </c>
      <c r="L38">
        <v>82.385891554950973</v>
      </c>
    </row>
    <row r="39" spans="9:12" x14ac:dyDescent="0.25">
      <c r="I39">
        <v>123.268288</v>
      </c>
      <c r="J39">
        <v>5.6613125000000011</v>
      </c>
      <c r="K39">
        <v>4.6719999999999997</v>
      </c>
      <c r="L39">
        <v>82.525032843532287</v>
      </c>
    </row>
    <row r="40" spans="9:12" x14ac:dyDescent="0.25">
      <c r="I40">
        <v>117.35874</v>
      </c>
      <c r="J40">
        <v>4.2087256999999996</v>
      </c>
      <c r="K40">
        <v>3.6219999999999999</v>
      </c>
      <c r="L40">
        <v>86.05930293817913</v>
      </c>
    </row>
    <row r="41" spans="9:12" x14ac:dyDescent="0.25">
      <c r="I41">
        <v>152.94149300000001</v>
      </c>
      <c r="J41">
        <v>3.7831250000000001</v>
      </c>
      <c r="K41">
        <v>3.2890000000000001</v>
      </c>
      <c r="L41">
        <v>86.938708078638697</v>
      </c>
    </row>
    <row r="42" spans="9:12" x14ac:dyDescent="0.25">
      <c r="I42">
        <v>564.62259100000006</v>
      </c>
      <c r="J42">
        <v>4.4612045000000009</v>
      </c>
      <c r="K42" s="4">
        <v>4.1260000000000003</v>
      </c>
      <c r="L42">
        <v>92.486233258305006</v>
      </c>
    </row>
    <row r="43" spans="9:12" x14ac:dyDescent="0.25">
      <c r="I43">
        <v>373.77048300000001</v>
      </c>
      <c r="J43">
        <v>3.3704204000000004</v>
      </c>
      <c r="K43">
        <v>3.1789999999999998</v>
      </c>
      <c r="L43">
        <v>94.320577931465152</v>
      </c>
    </row>
  </sheetData>
  <sortState ref="A2:L20">
    <sortCondition ref="J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Eastern Mennonite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ms826</cp:lastModifiedBy>
  <dcterms:created xsi:type="dcterms:W3CDTF">2015-10-06T13:07:51Z</dcterms:created>
  <dcterms:modified xsi:type="dcterms:W3CDTF">2015-10-06T20:42:02Z</dcterms:modified>
</cp:coreProperties>
</file>