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2" windowWidth="15600" windowHeight="7932" tabRatio="601"/>
  </bookViews>
  <sheets>
    <sheet name="AttendanceSheet" sheetId="1" r:id="rId1"/>
  </sheets>
  <definedNames>
    <definedName name="BF" localSheetId="0" hidden="1">AttendanceSheet!$B$7:$EA$63</definedName>
  </definedNames>
  <calcPr calcId="145621"/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</calcChain>
</file>

<file path=xl/connections.xml><?xml version="1.0" encoding="utf-8"?>
<connections xmlns="http://schemas.openxmlformats.org/spreadsheetml/2006/main">
  <connection id="1" sourceFile="C:\660 SYSTEM\BF.mdb" odcFile="C:\Users\diva\Documents\My Data Sources\BF.odc" keepAlive="1" name="BF" type="5" refreshedVersion="5" background="1" saveData="1">
    <dbPr connection="Provider=Microsoft.ACE.OLEDB.12.0;User ID=Admin;Data Source=C:\660 SYSTEM\BF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AttendanceSheet" commandType="3"/>
  </connection>
</connections>
</file>

<file path=xl/sharedStrings.xml><?xml version="1.0" encoding="utf-8"?>
<sst xmlns="http://schemas.openxmlformats.org/spreadsheetml/2006/main" count="548" uniqueCount="315">
  <si>
    <t>Year</t>
  </si>
  <si>
    <t>Month</t>
  </si>
  <si>
    <t>Department</t>
  </si>
  <si>
    <t>Designation</t>
  </si>
  <si>
    <t>EmployeeID</t>
  </si>
  <si>
    <t>FirstName</t>
  </si>
  <si>
    <t>LastName</t>
  </si>
  <si>
    <t>TimeIn01</t>
  </si>
  <si>
    <t>TimeOut01</t>
  </si>
  <si>
    <t>WorkingHours01</t>
  </si>
  <si>
    <t>TimeIn02</t>
  </si>
  <si>
    <t>TimeOut02</t>
  </si>
  <si>
    <t>WorkingHours02</t>
  </si>
  <si>
    <t>TimeIn03</t>
  </si>
  <si>
    <t>TimeOut03</t>
  </si>
  <si>
    <t>WorkingHours03</t>
  </si>
  <si>
    <t>TimeIn04</t>
  </si>
  <si>
    <t>TimeOut04</t>
  </si>
  <si>
    <t>WorkingHours04</t>
  </si>
  <si>
    <t>TimeIn05</t>
  </si>
  <si>
    <t>TimeOut05</t>
  </si>
  <si>
    <t>WorkingHours05</t>
  </si>
  <si>
    <t>TimeIn06</t>
  </si>
  <si>
    <t>TimeOut06</t>
  </si>
  <si>
    <t>WorkingHours06</t>
  </si>
  <si>
    <t>TimeIn07</t>
  </si>
  <si>
    <t>TimeOut07</t>
  </si>
  <si>
    <t>WorkingHours07</t>
  </si>
  <si>
    <t>TimeIn08</t>
  </si>
  <si>
    <t>TimeOut08</t>
  </si>
  <si>
    <t>WorkingHours08</t>
  </si>
  <si>
    <t>TimeIn09</t>
  </si>
  <si>
    <t>TimeOut09</t>
  </si>
  <si>
    <t>WorkingHours09</t>
  </si>
  <si>
    <t>TimeIn10</t>
  </si>
  <si>
    <t>TimeOut10</t>
  </si>
  <si>
    <t>WorkingHours10</t>
  </si>
  <si>
    <t>TimeIn11</t>
  </si>
  <si>
    <t>TimeOut11</t>
  </si>
  <si>
    <t>WorkingHours11</t>
  </si>
  <si>
    <t>TimeIn12</t>
  </si>
  <si>
    <t>TimeOut12</t>
  </si>
  <si>
    <t>WorkingHours12</t>
  </si>
  <si>
    <t>TimeIn13</t>
  </si>
  <si>
    <t>TimeOut13</t>
  </si>
  <si>
    <t>WorkingHours13</t>
  </si>
  <si>
    <t>TimeIn14</t>
  </si>
  <si>
    <t>TimeOut14</t>
  </si>
  <si>
    <t>WorkingHours14</t>
  </si>
  <si>
    <t>TimeIn15</t>
  </si>
  <si>
    <t>TimeOut15</t>
  </si>
  <si>
    <t>WorkingHours15</t>
  </si>
  <si>
    <t>TimeIn16</t>
  </si>
  <si>
    <t>TimeOut16</t>
  </si>
  <si>
    <t>WorkingHours16</t>
  </si>
  <si>
    <t>TimeIn17</t>
  </si>
  <si>
    <t>TimeOut17</t>
  </si>
  <si>
    <t>WorkingHours17</t>
  </si>
  <si>
    <t>TimeIn18</t>
  </si>
  <si>
    <t>TimeOut18</t>
  </si>
  <si>
    <t>WorkingHours18</t>
  </si>
  <si>
    <t>TimeIn19</t>
  </si>
  <si>
    <t>TimeOut19</t>
  </si>
  <si>
    <t>WorkingHours19</t>
  </si>
  <si>
    <t>TimeIn20</t>
  </si>
  <si>
    <t>TimeOut20</t>
  </si>
  <si>
    <t>WorkingHours20</t>
  </si>
  <si>
    <t>TimeIn21</t>
  </si>
  <si>
    <t>TimeOut21</t>
  </si>
  <si>
    <t>WorkingHours21</t>
  </si>
  <si>
    <t>TimeIn22</t>
  </si>
  <si>
    <t>TimeOut22</t>
  </si>
  <si>
    <t>WorkingHours22</t>
  </si>
  <si>
    <t>TimeIn23</t>
  </si>
  <si>
    <t>TimeOut23</t>
  </si>
  <si>
    <t>WorkingHours23</t>
  </si>
  <si>
    <t>TimeIn24</t>
  </si>
  <si>
    <t>TimeOut24</t>
  </si>
  <si>
    <t>WorkingHours24</t>
  </si>
  <si>
    <t>TimeIn25</t>
  </si>
  <si>
    <t>TimeOut25</t>
  </si>
  <si>
    <t>WorkingHours25</t>
  </si>
  <si>
    <t>TimeIn26</t>
  </si>
  <si>
    <t>TimeOut26</t>
  </si>
  <si>
    <t>WorkingHours26</t>
  </si>
  <si>
    <t>TimeIn27</t>
  </si>
  <si>
    <t>TimeOut27</t>
  </si>
  <si>
    <t>WorkingHours27</t>
  </si>
  <si>
    <t>TimeIn28</t>
  </si>
  <si>
    <t>TimeOut28</t>
  </si>
  <si>
    <t>WorkingHours28</t>
  </si>
  <si>
    <t>TimeIn29</t>
  </si>
  <si>
    <t>TimeOut29</t>
  </si>
  <si>
    <t>WorkingHours29</t>
  </si>
  <si>
    <t>TimeIn30</t>
  </si>
  <si>
    <t>TimeOut30</t>
  </si>
  <si>
    <t>WorkingHours30</t>
  </si>
  <si>
    <t>TimeIn31</t>
  </si>
  <si>
    <t>TimeOut31</t>
  </si>
  <si>
    <t>WorkingHours31</t>
  </si>
  <si>
    <t>PT. Sedana Pasifik Servistama</t>
  </si>
  <si>
    <t>TotalWorkingHours</t>
  </si>
  <si>
    <t>Attendance Sheet</t>
  </si>
  <si>
    <t>Last Name</t>
  </si>
  <si>
    <t>First Name</t>
  </si>
  <si>
    <t>Employee ID</t>
  </si>
  <si>
    <t>In</t>
  </si>
  <si>
    <t>Out</t>
  </si>
  <si>
    <t>Hours</t>
  </si>
  <si>
    <t>Total Hours</t>
  </si>
  <si>
    <t>Staff</t>
  </si>
  <si>
    <t>IT</t>
  </si>
  <si>
    <t>0215036</t>
  </si>
  <si>
    <t>WorkingHours252</t>
  </si>
  <si>
    <t>WorkingHours012</t>
  </si>
  <si>
    <t>Overtime</t>
  </si>
  <si>
    <t>WorkingHours022</t>
  </si>
  <si>
    <t>WorkingHours032</t>
  </si>
  <si>
    <t>WorkingHours042</t>
  </si>
  <si>
    <t>WorkingHours052</t>
  </si>
  <si>
    <t>WorkingHours062</t>
  </si>
  <si>
    <t>WorkingHours072</t>
  </si>
  <si>
    <t>WorkingHours082</t>
  </si>
  <si>
    <t>WorkingHours092</t>
  </si>
  <si>
    <t>WorkingHours102</t>
  </si>
  <si>
    <t>WorkingHours112</t>
  </si>
  <si>
    <t>WorkingHours122</t>
  </si>
  <si>
    <t>WorkingHours132</t>
  </si>
  <si>
    <t>WorkingHours142</t>
  </si>
  <si>
    <t>WorkingHours152</t>
  </si>
  <si>
    <t>WorkingHours162</t>
  </si>
  <si>
    <t>WorkingHours172</t>
  </si>
  <si>
    <t>WorkingHours182</t>
  </si>
  <si>
    <t>WorkingHours192</t>
  </si>
  <si>
    <t>WorkingHours202</t>
  </si>
  <si>
    <t>WorkingHours212</t>
  </si>
  <si>
    <t>WorkingHours222</t>
  </si>
  <si>
    <t>WorkingHours232</t>
  </si>
  <si>
    <t>WorkingHours242</t>
  </si>
  <si>
    <t>WorkingHours262</t>
  </si>
  <si>
    <t>WorkingHours272</t>
  </si>
  <si>
    <t>WorkingHours282</t>
  </si>
  <si>
    <t>WorkingHours292</t>
  </si>
  <si>
    <t>WorkingHours302</t>
  </si>
  <si>
    <t>WorkingHours32</t>
  </si>
  <si>
    <t>Total Overtime</t>
  </si>
  <si>
    <t>Column1</t>
  </si>
  <si>
    <t>.</t>
  </si>
  <si>
    <t>Claim</t>
  </si>
  <si>
    <t>1014031</t>
  </si>
  <si>
    <t xml:space="preserve">Luky </t>
  </si>
  <si>
    <t>Pramiarti</t>
  </si>
  <si>
    <t>EB</t>
  </si>
  <si>
    <t>Fazril</t>
  </si>
  <si>
    <t>0316047</t>
  </si>
  <si>
    <t>Yogyas</t>
  </si>
  <si>
    <t>woro</t>
  </si>
  <si>
    <t>0316049</t>
  </si>
  <si>
    <t>Sri</t>
  </si>
  <si>
    <t>Kurniasih</t>
  </si>
  <si>
    <t/>
  </si>
  <si>
    <t>0614029</t>
  </si>
  <si>
    <t>Nur</t>
  </si>
  <si>
    <t>Indah</t>
  </si>
  <si>
    <t>0913022</t>
  </si>
  <si>
    <t>Try</t>
  </si>
  <si>
    <t>Astuti</t>
  </si>
  <si>
    <t>Supervisor</t>
  </si>
  <si>
    <t>0412012</t>
  </si>
  <si>
    <t>Nuraini</t>
  </si>
  <si>
    <t>0614030</t>
  </si>
  <si>
    <t>FAD</t>
  </si>
  <si>
    <t>Manager Ast.</t>
  </si>
  <si>
    <t>Roby</t>
  </si>
  <si>
    <t>0612015</t>
  </si>
  <si>
    <t>Monica</t>
  </si>
  <si>
    <t>1013024</t>
  </si>
  <si>
    <t>Audrey</t>
  </si>
  <si>
    <t>0315038</t>
  </si>
  <si>
    <t>Dharmawan</t>
  </si>
  <si>
    <t>General</t>
  </si>
  <si>
    <t>0316048</t>
  </si>
  <si>
    <t>Abdul</t>
  </si>
  <si>
    <t>Hakim</t>
  </si>
  <si>
    <t>HR</t>
  </si>
  <si>
    <t>0515040</t>
  </si>
  <si>
    <t>1212018</t>
  </si>
  <si>
    <t>Saputra</t>
  </si>
  <si>
    <t>SURETY</t>
  </si>
  <si>
    <t>0115033</t>
  </si>
  <si>
    <t>Anugrah</t>
  </si>
  <si>
    <t>Rima</t>
  </si>
  <si>
    <t>Sabarwati</t>
  </si>
  <si>
    <t>0416050</t>
  </si>
  <si>
    <t>Arman</t>
  </si>
  <si>
    <t>0414025</t>
  </si>
  <si>
    <t>Fitri</t>
  </si>
  <si>
    <t>Aglina</t>
  </si>
  <si>
    <t>Made</t>
  </si>
  <si>
    <t>0511010</t>
  </si>
  <si>
    <t>Diah</t>
  </si>
  <si>
    <t>permanasari</t>
  </si>
  <si>
    <t>0312000.004</t>
  </si>
  <si>
    <t>Ermien</t>
  </si>
  <si>
    <t>BOD</t>
  </si>
  <si>
    <t>0808002</t>
  </si>
  <si>
    <t>Andreas</t>
  </si>
  <si>
    <t>Langgeng</t>
  </si>
  <si>
    <t>0216046</t>
  </si>
  <si>
    <t>Tito</t>
  </si>
  <si>
    <t xml:space="preserve">Baskoro </t>
  </si>
  <si>
    <t>0913023</t>
  </si>
  <si>
    <t>Maria Syarah</t>
  </si>
  <si>
    <t>Colybertha</t>
  </si>
  <si>
    <t>0613020</t>
  </si>
  <si>
    <t>Mega</t>
  </si>
  <si>
    <t>Serli Antika</t>
  </si>
  <si>
    <t>0711011</t>
  </si>
  <si>
    <t>Stefi</t>
  </si>
  <si>
    <t>Ponnika Raynel</t>
  </si>
  <si>
    <t>0111000.002</t>
  </si>
  <si>
    <t>Muharani</t>
  </si>
  <si>
    <t>Rizal</t>
  </si>
  <si>
    <t>0913021</t>
  </si>
  <si>
    <t>Yohanes</t>
  </si>
  <si>
    <t>Hunggul</t>
  </si>
  <si>
    <t>Manager</t>
  </si>
  <si>
    <t>1013025</t>
  </si>
  <si>
    <t>Panji</t>
  </si>
  <si>
    <t>kristanto</t>
  </si>
  <si>
    <t>Agung S</t>
  </si>
  <si>
    <t>0216045</t>
  </si>
  <si>
    <t>Andy</t>
  </si>
  <si>
    <t>Yusuf</t>
  </si>
  <si>
    <t xml:space="preserve">Fitriani </t>
  </si>
  <si>
    <t>Mutiara Dewi</t>
  </si>
  <si>
    <t>1116053</t>
  </si>
  <si>
    <t>Muhamad Khoirul</t>
  </si>
  <si>
    <t>Falah</t>
  </si>
  <si>
    <t xml:space="preserve">Andri </t>
  </si>
  <si>
    <t>0412013</t>
  </si>
  <si>
    <t>Firman</t>
  </si>
  <si>
    <t>0514027</t>
  </si>
  <si>
    <t>Andita</t>
  </si>
  <si>
    <t>Purwaningtyas</t>
  </si>
  <si>
    <t>0709007</t>
  </si>
  <si>
    <t>Mory</t>
  </si>
  <si>
    <t>Chairani</t>
  </si>
  <si>
    <t>0414027</t>
  </si>
  <si>
    <t>Taufan</t>
  </si>
  <si>
    <t>1116051</t>
  </si>
  <si>
    <t>Ahmad</t>
  </si>
  <si>
    <t>Fuadi</t>
  </si>
  <si>
    <t>1112017</t>
  </si>
  <si>
    <t>M. Arief</t>
  </si>
  <si>
    <t>Wibisono</t>
  </si>
  <si>
    <t>1116052</t>
  </si>
  <si>
    <t>Gelegar</t>
  </si>
  <si>
    <t>Pralaga</t>
  </si>
  <si>
    <t>Susi</t>
  </si>
  <si>
    <t>Haryani</t>
  </si>
  <si>
    <t>0808003</t>
  </si>
  <si>
    <t>Yuliana</t>
  </si>
  <si>
    <t>0808004</t>
  </si>
  <si>
    <t>Ignatia</t>
  </si>
  <si>
    <t>Cameliasari</t>
  </si>
  <si>
    <t>0709009</t>
  </si>
  <si>
    <t>Nira</t>
  </si>
  <si>
    <t>Aprilia</t>
  </si>
  <si>
    <t>1015044</t>
  </si>
  <si>
    <t xml:space="preserve">Laily </t>
  </si>
  <si>
    <t>Badriyah</t>
  </si>
  <si>
    <t>1114033</t>
  </si>
  <si>
    <t xml:space="preserve">Maladzan </t>
  </si>
  <si>
    <t>setiawan</t>
  </si>
  <si>
    <t>0115000.007</t>
  </si>
  <si>
    <t>Roni</t>
  </si>
  <si>
    <t>Septa</t>
  </si>
  <si>
    <t>0311000.003</t>
  </si>
  <si>
    <t>Roslin</t>
  </si>
  <si>
    <t>Indriasari</t>
  </si>
  <si>
    <t>0416000.008</t>
  </si>
  <si>
    <t>Indar</t>
  </si>
  <si>
    <t>Atmodjo</t>
  </si>
  <si>
    <t>0114000.006</t>
  </si>
  <si>
    <t>Dapot tuah</t>
  </si>
  <si>
    <t>frans</t>
  </si>
  <si>
    <t>0712016</t>
  </si>
  <si>
    <t>Sonya</t>
  </si>
  <si>
    <t>1108005</t>
  </si>
  <si>
    <t>Kiki</t>
  </si>
  <si>
    <t>Elvira</t>
  </si>
  <si>
    <t>Diva</t>
  </si>
  <si>
    <t>Audiansyah</t>
  </si>
  <si>
    <t>0615041</t>
  </si>
  <si>
    <t>Stevano</t>
  </si>
  <si>
    <t>Panjaitan</t>
  </si>
  <si>
    <t>0709008</t>
  </si>
  <si>
    <t>Roro Ayu W.</t>
  </si>
  <si>
    <t>Kolopaking</t>
  </si>
  <si>
    <t>0415039</t>
  </si>
  <si>
    <t>Fatmawati</t>
  </si>
  <si>
    <t>Rosdy</t>
  </si>
  <si>
    <t>agus</t>
  </si>
  <si>
    <t>BA</t>
  </si>
  <si>
    <t>0614028</t>
  </si>
  <si>
    <t>0412014</t>
  </si>
  <si>
    <t>0215037</t>
  </si>
  <si>
    <t>0117054</t>
  </si>
  <si>
    <t>0217055</t>
  </si>
  <si>
    <t>Achmad</t>
  </si>
  <si>
    <t>Fauzan</t>
  </si>
  <si>
    <t>0317056</t>
  </si>
  <si>
    <t>Alif</t>
  </si>
  <si>
    <t xml:space="preserve">Teguh imam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</si>
</sst>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165" fontId="0" fillId="0" borderId="1" xfId="0" applyNumberFormat="1" applyBorder="1"/>
    <xf numFmtId="0" fontId="0" fillId="0" borderId="0" xfId="0" applyFill="1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2" fontId="0" fillId="0" borderId="1" xfId="0" applyNumberFormat="1" applyBorder="1"/>
    <xf numFmtId="2" fontId="0" fillId="0" borderId="2" xfId="0" applyNumberFormat="1" applyBorder="1"/>
    <xf numFmtId="2" fontId="2" fillId="2" borderId="0" xfId="0" applyNumberFormat="1" applyFont="1" applyFill="1" applyBorder="1" applyAlignment="1">
      <alignment horizontal="right" vertical="center"/>
    </xf>
    <xf numFmtId="2" fontId="0" fillId="0" borderId="3" xfId="0" applyNumberFormat="1" applyFill="1" applyBorder="1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right" vertical="center"/>
    </xf>
    <xf numFmtId="0" fontId="0" fillId="0" borderId="4" xfId="0" applyBorder="1"/>
    <xf numFmtId="164" fontId="0" fillId="0" borderId="4" xfId="0" applyNumberFormat="1" applyBorder="1"/>
    <xf numFmtId="2" fontId="0" fillId="0" borderId="4" xfId="0" applyNumberFormat="1" applyBorder="1"/>
    <xf numFmtId="165" fontId="0" fillId="0" borderId="4" xfId="0" applyNumberFormat="1" applyBorder="1"/>
    <xf numFmtId="0" fontId="0" fillId="0" borderId="4" xfId="0" applyNumberFormat="1" applyBorder="1"/>
  </cellXfs>
  <cellStyles count="1"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5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5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F" connectionId="1" autoFormatId="16" applyNumberFormats="0" applyBorderFormats="0" applyFontFormats="0" applyPatternFormats="0" applyAlignmentFormats="0" applyWidthHeightFormats="0">
  <queryTableRefresh nextId="135" unboundColumnsRight="3">
    <queryTableFields count="133">
      <queryTableField id="1" name="Year" tableColumnId="1"/>
      <queryTableField id="2" name="Month" tableColumnId="2"/>
      <queryTableField id="3" name="Department" tableColumnId="3"/>
      <queryTableField id="4" name="Designation" tableColumnId="4"/>
      <queryTableField id="5" name="EmployeeID" tableColumnId="5"/>
      <queryTableField id="7" name="LastName" tableColumnId="7"/>
      <queryTableField id="6" name="FirstName" tableColumnId="6"/>
      <queryTableField id="8" name="TimeIn01" tableColumnId="8"/>
      <queryTableField id="9" name="TimeOut01" tableColumnId="9"/>
      <queryTableField id="10" name="WorkingHours01" tableColumnId="10"/>
      <queryTableField id="104" dataBound="0" tableColumnId="103"/>
      <queryTableField id="11" name="TimeIn02" tableColumnId="11"/>
      <queryTableField id="12" name="TimeOut02" tableColumnId="12"/>
      <queryTableField id="13" name="WorkingHours02" tableColumnId="13"/>
      <queryTableField id="105" dataBound="0" tableColumnId="104"/>
      <queryTableField id="14" name="TimeIn03" tableColumnId="14"/>
      <queryTableField id="15" name="TimeOut03" tableColumnId="15"/>
      <queryTableField id="16" name="WorkingHours03" tableColumnId="16"/>
      <queryTableField id="106" dataBound="0" tableColumnId="105"/>
      <queryTableField id="17" name="TimeIn04" tableColumnId="17"/>
      <queryTableField id="18" name="TimeOut04" tableColumnId="18"/>
      <queryTableField id="19" name="WorkingHours04" tableColumnId="19"/>
      <queryTableField id="107" dataBound="0" tableColumnId="106"/>
      <queryTableField id="20" name="TimeIn05" tableColumnId="20"/>
      <queryTableField id="21" name="TimeOut05" tableColumnId="21"/>
      <queryTableField id="22" name="WorkingHours05" tableColumnId="22"/>
      <queryTableField id="108" dataBound="0" tableColumnId="107"/>
      <queryTableField id="23" name="TimeIn06" tableColumnId="23"/>
      <queryTableField id="24" name="TimeOut06" tableColumnId="24"/>
      <queryTableField id="25" name="WorkingHours06" tableColumnId="25"/>
      <queryTableField id="109" dataBound="0" tableColumnId="108"/>
      <queryTableField id="26" name="TimeIn07" tableColumnId="26"/>
      <queryTableField id="27" name="TimeOut07" tableColumnId="27"/>
      <queryTableField id="28" name="WorkingHours07" tableColumnId="28"/>
      <queryTableField id="110" dataBound="0" tableColumnId="109"/>
      <queryTableField id="29" name="TimeIn08" tableColumnId="29"/>
      <queryTableField id="30" name="TimeOut08" tableColumnId="30"/>
      <queryTableField id="31" name="WorkingHours08" tableColumnId="31"/>
      <queryTableField id="111" dataBound="0" tableColumnId="110"/>
      <queryTableField id="32" name="TimeIn09" tableColumnId="32"/>
      <queryTableField id="33" name="TimeOut09" tableColumnId="33"/>
      <queryTableField id="34" name="WorkingHours09" tableColumnId="34"/>
      <queryTableField id="112" dataBound="0" tableColumnId="111"/>
      <queryTableField id="35" name="TimeIn10" tableColumnId="35"/>
      <queryTableField id="36" name="TimeOut10" tableColumnId="36"/>
      <queryTableField id="37" name="WorkingHours10" tableColumnId="37"/>
      <queryTableField id="113" dataBound="0" tableColumnId="112"/>
      <queryTableField id="38" name="TimeIn11" tableColumnId="38"/>
      <queryTableField id="39" name="TimeOut11" tableColumnId="39"/>
      <queryTableField id="40" name="WorkingHours11" tableColumnId="40"/>
      <queryTableField id="114" dataBound="0" tableColumnId="113"/>
      <queryTableField id="41" name="TimeIn12" tableColumnId="41"/>
      <queryTableField id="42" name="TimeOut12" tableColumnId="42"/>
      <queryTableField id="43" name="WorkingHours12" tableColumnId="43"/>
      <queryTableField id="115" dataBound="0" tableColumnId="114"/>
      <queryTableField id="44" name="TimeIn13" tableColumnId="44"/>
      <queryTableField id="45" name="TimeOut13" tableColumnId="45"/>
      <queryTableField id="46" name="WorkingHours13" tableColumnId="46"/>
      <queryTableField id="116" dataBound="0" tableColumnId="115"/>
      <queryTableField id="47" name="TimeIn14" tableColumnId="47"/>
      <queryTableField id="48" name="TimeOut14" tableColumnId="48"/>
      <queryTableField id="49" name="WorkingHours14" tableColumnId="49"/>
      <queryTableField id="117" dataBound="0" tableColumnId="116"/>
      <queryTableField id="50" name="TimeIn15" tableColumnId="50"/>
      <queryTableField id="51" name="TimeOut15" tableColumnId="51"/>
      <queryTableField id="52" name="WorkingHours15" tableColumnId="52"/>
      <queryTableField id="118" dataBound="0" tableColumnId="117"/>
      <queryTableField id="53" name="TimeIn16" tableColumnId="53"/>
      <queryTableField id="54" name="TimeOut16" tableColumnId="54"/>
      <queryTableField id="55" name="WorkingHours16" tableColumnId="55"/>
      <queryTableField id="119" dataBound="0" tableColumnId="118"/>
      <queryTableField id="56" name="TimeIn17" tableColumnId="56"/>
      <queryTableField id="57" name="TimeOut17" tableColumnId="57"/>
      <queryTableField id="58" name="WorkingHours17" tableColumnId="58"/>
      <queryTableField id="120" dataBound="0" tableColumnId="119"/>
      <queryTableField id="59" name="TimeIn18" tableColumnId="59"/>
      <queryTableField id="60" name="TimeOut18" tableColumnId="60"/>
      <queryTableField id="61" name="WorkingHours18" tableColumnId="61"/>
      <queryTableField id="121" dataBound="0" tableColumnId="120"/>
      <queryTableField id="62" name="TimeIn19" tableColumnId="62"/>
      <queryTableField id="63" name="TimeOut19" tableColumnId="63"/>
      <queryTableField id="64" name="WorkingHours19" tableColumnId="64"/>
      <queryTableField id="122" dataBound="0" tableColumnId="121"/>
      <queryTableField id="65" name="TimeIn20" tableColumnId="65"/>
      <queryTableField id="66" name="TimeOut20" tableColumnId="66"/>
      <queryTableField id="67" name="WorkingHours20" tableColumnId="67"/>
      <queryTableField id="123" dataBound="0" tableColumnId="122"/>
      <queryTableField id="68" name="TimeIn21" tableColumnId="68"/>
      <queryTableField id="69" name="TimeOut21" tableColumnId="69"/>
      <queryTableField id="70" name="WorkingHours21" tableColumnId="70"/>
      <queryTableField id="124" dataBound="0" tableColumnId="123"/>
      <queryTableField id="71" name="TimeIn22" tableColumnId="71"/>
      <queryTableField id="72" name="TimeOut22" tableColumnId="72"/>
      <queryTableField id="73" name="WorkingHours22" tableColumnId="73"/>
      <queryTableField id="125" dataBound="0" tableColumnId="124"/>
      <queryTableField id="74" name="TimeIn23" tableColumnId="74"/>
      <queryTableField id="75" name="TimeOut23" tableColumnId="75"/>
      <queryTableField id="76" name="WorkingHours23" tableColumnId="76"/>
      <queryTableField id="126" dataBound="0" tableColumnId="125"/>
      <queryTableField id="77" name="TimeIn24" tableColumnId="77"/>
      <queryTableField id="78" name="TimeOut24" tableColumnId="78"/>
      <queryTableField id="79" name="WorkingHours24" tableColumnId="79"/>
      <queryTableField id="127" dataBound="0" tableColumnId="126"/>
      <queryTableField id="80" name="TimeIn25" tableColumnId="80"/>
      <queryTableField id="81" name="TimeOut25" tableColumnId="81"/>
      <queryTableField id="82" name="WorkingHours25" tableColumnId="82"/>
      <queryTableField id="103" dataBound="0" tableColumnId="102"/>
      <queryTableField id="83" name="TimeIn26" tableColumnId="83"/>
      <queryTableField id="84" name="TimeOut26" tableColumnId="84"/>
      <queryTableField id="85" name="WorkingHours26" tableColumnId="85"/>
      <queryTableField id="128" dataBound="0" tableColumnId="127"/>
      <queryTableField id="86" name="TimeIn27" tableColumnId="86"/>
      <queryTableField id="87" name="TimeOut27" tableColumnId="87"/>
      <queryTableField id="88" name="WorkingHours27" tableColumnId="88"/>
      <queryTableField id="129" dataBound="0" tableColumnId="128"/>
      <queryTableField id="89" name="TimeIn28" tableColumnId="89"/>
      <queryTableField id="90" name="TimeOut28" tableColumnId="90"/>
      <queryTableField id="91" name="WorkingHours28" tableColumnId="91"/>
      <queryTableField id="130" dataBound="0" tableColumnId="129"/>
      <queryTableField id="92" name="TimeIn29" tableColumnId="92"/>
      <queryTableField id="93" name="TimeOut29" tableColumnId="93"/>
      <queryTableField id="94" name="WorkingHours29" tableColumnId="94"/>
      <queryTableField id="131" dataBound="0" tableColumnId="130"/>
      <queryTableField id="95" name="TimeIn30" tableColumnId="95"/>
      <queryTableField id="96" name="TimeOut30" tableColumnId="96"/>
      <queryTableField id="97" name="WorkingHours30" tableColumnId="97"/>
      <queryTableField id="132" dataBound="0" tableColumnId="131"/>
      <queryTableField id="98" name="TimeIn31" tableColumnId="98"/>
      <queryTableField id="99" name="TimeOut31" tableColumnId="99"/>
      <queryTableField id="100" name="WorkingHours31" tableColumnId="100"/>
      <queryTableField id="133" dataBound="0" tableColumnId="132"/>
      <queryTableField id="101" dataBound="0" tableColumnId="101"/>
      <queryTableField id="134" dataBound="0" tableColumnId="1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BF" displayName="Table_BF" ref="B7:ED63" tableType="queryTable" totalsRowShown="0" headerRowDxfId="137">
  <autoFilter ref="B7:ED63"/>
  <tableColumns count="133">
    <tableColumn id="1" uniqueName="1" name="Year" queryTableFieldId="1" dataDxfId="136"/>
    <tableColumn id="2" uniqueName="2" name="Month" queryTableFieldId="2" dataDxfId="135"/>
    <tableColumn id="3" uniqueName="3" name="Department" queryTableFieldId="3" dataDxfId="134"/>
    <tableColumn id="4" uniqueName="4" name="Designation" queryTableFieldId="4" dataDxfId="133"/>
    <tableColumn id="5" uniqueName="5" name="EmployeeID" queryTableFieldId="5" dataDxfId="132"/>
    <tableColumn id="7" uniqueName="7" name="LastName" queryTableFieldId="7" dataDxfId="131"/>
    <tableColumn id="6" uniqueName="6" name="FirstName" queryTableFieldId="6" dataDxfId="130"/>
    <tableColumn id="8" uniqueName="8" name="TimeIn01" queryTableFieldId="8" dataDxfId="129"/>
    <tableColumn id="9" uniqueName="9" name="TimeOut01" queryTableFieldId="9" dataDxfId="128"/>
    <tableColumn id="10" uniqueName="10" name="WorkingHours01" queryTableFieldId="10" dataDxfId="127"/>
    <tableColumn id="103" uniqueName="103" name="WorkingHours012" queryTableFieldId="104" dataDxfId="126">
      <calculatedColumnFormula>IF(Table_BF[[#This Row],[TimeIn01]]=0,0,(Table_BF[[#This Row],[TimeOut01]]-IF(Table_BF[[#This Row],[TimeIn01]]&lt;TIME(8,0,0),TIME(8,0,0),Table_BF[[#This Row],[TimeIn01]])-TIME(9,0,0))*24)</calculatedColumnFormula>
    </tableColumn>
    <tableColumn id="11" uniqueName="11" name="TimeIn02" queryTableFieldId="11" dataDxfId="125"/>
    <tableColumn id="12" uniqueName="12" name="TimeOut02" queryTableFieldId="12" dataDxfId="124"/>
    <tableColumn id="13" uniqueName="13" name="WorkingHours02" queryTableFieldId="13" dataDxfId="123"/>
    <tableColumn id="104" uniqueName="104" name="WorkingHours022" queryTableFieldId="105" dataDxfId="122">
      <calculatedColumnFormula>IF(Table_BF[[#This Row],[TimeIn02]]=0,0,(Table_BF[[#This Row],[TimeOut02]]-IF(Table_BF[[#This Row],[TimeIn02]]&lt;TIME(8,0,0),TIME(8,0,0),Table_BF[[#This Row],[TimeIn02]])-TIME(9,0,0))*24)</calculatedColumnFormula>
    </tableColumn>
    <tableColumn id="14" uniqueName="14" name="TimeIn03" queryTableFieldId="14" dataDxfId="121"/>
    <tableColumn id="15" uniqueName="15" name="TimeOut03" queryTableFieldId="15" dataDxfId="120"/>
    <tableColumn id="16" uniqueName="16" name="WorkingHours03" queryTableFieldId="16" dataDxfId="119"/>
    <tableColumn id="105" uniqueName="105" name="WorkingHours032" queryTableFieldId="106" dataDxfId="118">
      <calculatedColumnFormula>IF(Table_BF[[#This Row],[TimeIn03]]=0,0,(Table_BF[[#This Row],[TimeOut03]]-IF(Table_BF[[#This Row],[TimeIn03]]&lt;TIME(8,0,0),TIME(8,0,0),Table_BF[[#This Row],[TimeIn03]])-TIME(9,0,0))*24)</calculatedColumnFormula>
    </tableColumn>
    <tableColumn id="17" uniqueName="17" name="TimeIn04" queryTableFieldId="17" dataDxfId="117"/>
    <tableColumn id="18" uniqueName="18" name="TimeOut04" queryTableFieldId="18" dataDxfId="116"/>
    <tableColumn id="19" uniqueName="19" name="WorkingHours04" queryTableFieldId="19" dataDxfId="115"/>
    <tableColumn id="106" uniqueName="106" name="WorkingHours042" queryTableFieldId="107" dataDxfId="114">
      <calculatedColumnFormula>IF(Table_BF[[#This Row],[TimeIn04]]=0,0,(Table_BF[[#This Row],[TimeOut04]]-IF(Table_BF[[#This Row],[TimeIn04]]&lt;TIME(8,0,0),TIME(8,0,0),Table_BF[[#This Row],[TimeIn04]])-TIME(9,0,0))*24)</calculatedColumnFormula>
    </tableColumn>
    <tableColumn id="20" uniqueName="20" name="TimeIn05" queryTableFieldId="20" dataDxfId="113"/>
    <tableColumn id="21" uniqueName="21" name="TimeOut05" queryTableFieldId="21" dataDxfId="112"/>
    <tableColumn id="22" uniqueName="22" name="WorkingHours05" queryTableFieldId="22" dataDxfId="111"/>
    <tableColumn id="107" uniqueName="107" name="WorkingHours052" queryTableFieldId="108" dataDxfId="110">
      <calculatedColumnFormula>IF(Table_BF[[#This Row],[TimeIn05]]=0,0,(Table_BF[[#This Row],[TimeOut05]]-IF(Table_BF[[#This Row],[TimeIn05]]&lt;TIME(8,0,0),TIME(8,0,0),Table_BF[[#This Row],[TimeIn05]])-TIME(9,0,0))*24)</calculatedColumnFormula>
    </tableColumn>
    <tableColumn id="23" uniqueName="23" name="TimeIn06" queryTableFieldId="23" dataDxfId="109"/>
    <tableColumn id="24" uniqueName="24" name="TimeOut06" queryTableFieldId="24" dataDxfId="108"/>
    <tableColumn id="25" uniqueName="25" name="WorkingHours06" queryTableFieldId="25" dataDxfId="107"/>
    <tableColumn id="108" uniqueName="108" name="WorkingHours062" queryTableFieldId="109" dataDxfId="106">
      <calculatedColumnFormula>IF(Table_BF[[#This Row],[TimeIn06]]=0,0,(Table_BF[[#This Row],[TimeOut06]]-IF(Table_BF[[#This Row],[TimeIn06]]&lt;TIME(8,0,0),TIME(8,0,0),Table_BF[[#This Row],[TimeIn06]])-TIME(9,0,0))*24)</calculatedColumnFormula>
    </tableColumn>
    <tableColumn id="26" uniqueName="26" name="TimeIn07" queryTableFieldId="26" dataDxfId="105"/>
    <tableColumn id="27" uniqueName="27" name="TimeOut07" queryTableFieldId="27" dataDxfId="104"/>
    <tableColumn id="28" uniqueName="28" name="WorkingHours07" queryTableFieldId="28" dataDxfId="103"/>
    <tableColumn id="109" uniqueName="109" name="WorkingHours072" queryTableFieldId="110" dataDxfId="102">
      <calculatedColumnFormula>IF(Table_BF[[#This Row],[TimeIn07]]=0,0,(Table_BF[[#This Row],[TimeOut07]]-IF(Table_BF[[#This Row],[TimeIn07]]&lt;TIME(8,0,0),TIME(8,0,0),Table_BF[[#This Row],[TimeIn07]])-TIME(9,0,0))*24)</calculatedColumnFormula>
    </tableColumn>
    <tableColumn id="29" uniqueName="29" name="TimeIn08" queryTableFieldId="29" dataDxfId="101"/>
    <tableColumn id="30" uniqueName="30" name="TimeOut08" queryTableFieldId="30" dataDxfId="100"/>
    <tableColumn id="31" uniqueName="31" name="WorkingHours08" queryTableFieldId="31" dataDxfId="99"/>
    <tableColumn id="110" uniqueName="110" name="WorkingHours082" queryTableFieldId="111" dataDxfId="98">
      <calculatedColumnFormula>IF(Table_BF[[#This Row],[TimeIn08]]=0,0,(Table_BF[[#This Row],[TimeOut08]]-IF(Table_BF[[#This Row],[TimeIn08]]&lt;TIME(8,0,0),TIME(8,0,0),Table_BF[[#This Row],[TimeIn08]])-TIME(9,0,0))*24)</calculatedColumnFormula>
    </tableColumn>
    <tableColumn id="32" uniqueName="32" name="TimeIn09" queryTableFieldId="32" dataDxfId="97"/>
    <tableColumn id="33" uniqueName="33" name="TimeOut09" queryTableFieldId="33" dataDxfId="96"/>
    <tableColumn id="34" uniqueName="34" name="WorkingHours09" queryTableFieldId="34" dataDxfId="95"/>
    <tableColumn id="111" uniqueName="111" name="WorkingHours092" queryTableFieldId="112" dataDxfId="94">
      <calculatedColumnFormula>IF(Table_BF[[#This Row],[TimeIn09]]=0,0,(Table_BF[[#This Row],[TimeOut09]]-IF(Table_BF[[#This Row],[TimeIn09]]&lt;TIME(8,0,0),TIME(8,0,0),Table_BF[[#This Row],[TimeIn09]])-TIME(9,0,0))*24)</calculatedColumnFormula>
    </tableColumn>
    <tableColumn id="35" uniqueName="35" name="TimeIn10" queryTableFieldId="35" dataDxfId="93"/>
    <tableColumn id="36" uniqueName="36" name="TimeOut10" queryTableFieldId="36" dataDxfId="92"/>
    <tableColumn id="37" uniqueName="37" name="WorkingHours10" queryTableFieldId="37" dataDxfId="91"/>
    <tableColumn id="112" uniqueName="112" name="WorkingHours102" queryTableFieldId="113" dataDxfId="90">
      <calculatedColumnFormula>IF(Table_BF[[#This Row],[TimeIn10]]=0,0,(Table_BF[[#This Row],[TimeOut10]]-IF(Table_BF[[#This Row],[TimeIn10]]&lt;TIME(8,0,0),TIME(8,0,0),Table_BF[[#This Row],[TimeIn10]])-TIME(9,0,0))*24)</calculatedColumnFormula>
    </tableColumn>
    <tableColumn id="38" uniqueName="38" name="TimeIn11" queryTableFieldId="38" dataDxfId="89"/>
    <tableColumn id="39" uniqueName="39" name="TimeOut11" queryTableFieldId="39" dataDxfId="88"/>
    <tableColumn id="40" uniqueName="40" name="WorkingHours11" queryTableFieldId="40" dataDxfId="87"/>
    <tableColumn id="113" uniqueName="113" name="WorkingHours112" queryTableFieldId="114" dataDxfId="86">
      <calculatedColumnFormula>IF(Table_BF[[#This Row],[TimeIn11]]=0,0,(Table_BF[[#This Row],[TimeOut11]]-IF(Table_BF[[#This Row],[TimeIn11]]&lt;TIME(8,0,0),TIME(8,0,0),Table_BF[[#This Row],[TimeIn11]])-TIME(9,0,0))*24)</calculatedColumnFormula>
    </tableColumn>
    <tableColumn id="41" uniqueName="41" name="TimeIn12" queryTableFieldId="41" dataDxfId="85"/>
    <tableColumn id="42" uniqueName="42" name="TimeOut12" queryTableFieldId="42" dataDxfId="84"/>
    <tableColumn id="43" uniqueName="43" name="WorkingHours12" queryTableFieldId="43" dataDxfId="83"/>
    <tableColumn id="114" uniqueName="114" name="WorkingHours122" queryTableFieldId="115" dataDxfId="82">
      <calculatedColumnFormula>IF(Table_BF[[#This Row],[TimeIn12]]=0,0,(Table_BF[[#This Row],[TimeOut12]]-IF(Table_BF[[#This Row],[TimeIn12]]&lt;TIME(8,0,0),TIME(8,0,0),Table_BF[[#This Row],[TimeIn12]])-TIME(9,0,0))*24)</calculatedColumnFormula>
    </tableColumn>
    <tableColumn id="44" uniqueName="44" name="TimeIn13" queryTableFieldId="44" dataDxfId="81"/>
    <tableColumn id="45" uniqueName="45" name="TimeOut13" queryTableFieldId="45" dataDxfId="80"/>
    <tableColumn id="46" uniqueName="46" name="WorkingHours13" queryTableFieldId="46" dataDxfId="79"/>
    <tableColumn id="115" uniqueName="115" name="WorkingHours132" queryTableFieldId="116" dataDxfId="78">
      <calculatedColumnFormula>IF(Table_BF[[#This Row],[TimeIn13]]=0,0,(Table_BF[[#This Row],[TimeOut13]]-IF(Table_BF[[#This Row],[TimeIn13]]&lt;TIME(8,0,0),TIME(8,0,0),Table_BF[[#This Row],[TimeIn13]])-TIME(9,0,0))*24)</calculatedColumnFormula>
    </tableColumn>
    <tableColumn id="47" uniqueName="47" name="TimeIn14" queryTableFieldId="47" dataDxfId="77"/>
    <tableColumn id="48" uniqueName="48" name="TimeOut14" queryTableFieldId="48" dataDxfId="76"/>
    <tableColumn id="49" uniqueName="49" name="WorkingHours14" queryTableFieldId="49" dataDxfId="75"/>
    <tableColumn id="116" uniqueName="116" name="WorkingHours142" queryTableFieldId="117" dataDxfId="74">
      <calculatedColumnFormula>IF(Table_BF[[#This Row],[TimeIn14]]=0,0,(Table_BF[[#This Row],[TimeOut14]]-IF(Table_BF[[#This Row],[TimeIn14]]&lt;TIME(8,0,0),TIME(8,0,0),Table_BF[[#This Row],[TimeIn14]])-TIME(9,0,0))*24)</calculatedColumnFormula>
    </tableColumn>
    <tableColumn id="50" uniqueName="50" name="TimeIn15" queryTableFieldId="50" dataDxfId="73"/>
    <tableColumn id="51" uniqueName="51" name="TimeOut15" queryTableFieldId="51" dataDxfId="72"/>
    <tableColumn id="52" uniqueName="52" name="WorkingHours15" queryTableFieldId="52" dataDxfId="71"/>
    <tableColumn id="117" uniqueName="117" name="WorkingHours152" queryTableFieldId="118" dataDxfId="70">
      <calculatedColumnFormula>IF(Table_BF[[#This Row],[TimeIn15]]=0,0,(Table_BF[[#This Row],[TimeOut15]]-IF(Table_BF[[#This Row],[TimeIn15]]&lt;TIME(8,0,0),TIME(8,0,0),Table_BF[[#This Row],[TimeIn15]])-TIME(9,0,0))*24)</calculatedColumnFormula>
    </tableColumn>
    <tableColumn id="53" uniqueName="53" name="TimeIn16" queryTableFieldId="53" dataDxfId="69"/>
    <tableColumn id="54" uniqueName="54" name="TimeOut16" queryTableFieldId="54" dataDxfId="68"/>
    <tableColumn id="55" uniqueName="55" name="WorkingHours16" queryTableFieldId="55" dataDxfId="67"/>
    <tableColumn id="118" uniqueName="118" name="WorkingHours162" queryTableFieldId="119" dataDxfId="66">
      <calculatedColumnFormula>IF(Table_BF[[#This Row],[TimeIn16]]=0,0,(Table_BF[[#This Row],[TimeOut16]]-IF(Table_BF[[#This Row],[TimeIn16]]&lt;TIME(8,0,0),TIME(8,0,0),Table_BF[[#This Row],[TimeIn16]])-TIME(9,0,0))*24)</calculatedColumnFormula>
    </tableColumn>
    <tableColumn id="56" uniqueName="56" name="TimeIn17" queryTableFieldId="56" dataDxfId="65"/>
    <tableColumn id="57" uniqueName="57" name="TimeOut17" queryTableFieldId="57" dataDxfId="64"/>
    <tableColumn id="58" uniqueName="58" name="WorkingHours17" queryTableFieldId="58" dataDxfId="63"/>
    <tableColumn id="119" uniqueName="119" name="WorkingHours172" queryTableFieldId="120" dataDxfId="62">
      <calculatedColumnFormula>IF(Table_BF[[#This Row],[TimeIn17]]=0,0,(Table_BF[[#This Row],[TimeOut17]]-IF(Table_BF[[#This Row],[TimeIn17]]&lt;TIME(8,0,0),TIME(8,0,0),Table_BF[[#This Row],[TimeIn17]])-TIME(9,0,0))*24)</calculatedColumnFormula>
    </tableColumn>
    <tableColumn id="59" uniqueName="59" name="TimeIn18" queryTableFieldId="59" dataDxfId="61"/>
    <tableColumn id="60" uniqueName="60" name="TimeOut18" queryTableFieldId="60" dataDxfId="60"/>
    <tableColumn id="61" uniqueName="61" name="WorkingHours18" queryTableFieldId="61" dataDxfId="59"/>
    <tableColumn id="120" uniqueName="120" name="WorkingHours182" queryTableFieldId="121" dataDxfId="58">
      <calculatedColumnFormula>IF(Table_BF[[#This Row],[TimeIn18]]=0,0,(Table_BF[[#This Row],[TimeOut18]]-IF(Table_BF[[#This Row],[TimeIn18]]&lt;TIME(8,0,0),TIME(8,0,0),Table_BF[[#This Row],[TimeIn18]])-TIME(9,0,0))*24)</calculatedColumnFormula>
    </tableColumn>
    <tableColumn id="62" uniqueName="62" name="TimeIn19" queryTableFieldId="62" dataDxfId="57"/>
    <tableColumn id="63" uniqueName="63" name="TimeOut19" queryTableFieldId="63" dataDxfId="56"/>
    <tableColumn id="64" uniqueName="64" name="WorkingHours19" queryTableFieldId="64" dataDxfId="55"/>
    <tableColumn id="121" uniqueName="121" name="WorkingHours192" queryTableFieldId="122" dataDxfId="54">
      <calculatedColumnFormula>IF(Table_BF[[#This Row],[TimeIn19]]=0,0,(Table_BF[[#This Row],[TimeOut19]]-IF(Table_BF[[#This Row],[TimeIn19]]&lt;TIME(8,0,0),TIME(8,0,0),Table_BF[[#This Row],[TimeIn19]])-TIME(9,0,0))*24)</calculatedColumnFormula>
    </tableColumn>
    <tableColumn id="65" uniqueName="65" name="TimeIn20" queryTableFieldId="65" dataDxfId="53"/>
    <tableColumn id="66" uniqueName="66" name="TimeOut20" queryTableFieldId="66" dataDxfId="52"/>
    <tableColumn id="67" uniqueName="67" name="WorkingHours20" queryTableFieldId="67" dataDxfId="51"/>
    <tableColumn id="122" uniqueName="122" name="WorkingHours202" queryTableFieldId="123" dataDxfId="50">
      <calculatedColumnFormula>IF(Table_BF[[#This Row],[TimeIn20]]=0,0,(Table_BF[[#This Row],[TimeOut20]]-IF(Table_BF[[#This Row],[TimeIn20]]&lt;TIME(8,0,0),TIME(8,0,0),Table_BF[[#This Row],[TimeIn20]])-TIME(9,0,0))*24)</calculatedColumnFormula>
    </tableColumn>
    <tableColumn id="68" uniqueName="68" name="TimeIn21" queryTableFieldId="68" dataDxfId="49"/>
    <tableColumn id="69" uniqueName="69" name="TimeOut21" queryTableFieldId="69" dataDxfId="48"/>
    <tableColumn id="70" uniqueName="70" name="WorkingHours21" queryTableFieldId="70" dataDxfId="47"/>
    <tableColumn id="123" uniqueName="123" name="WorkingHours212" queryTableFieldId="124" dataDxfId="46">
      <calculatedColumnFormula>IF(Table_BF[[#This Row],[TimeIn21]]=0,0,(Table_BF[[#This Row],[TimeOut21]]-IF(Table_BF[[#This Row],[TimeIn21]]&lt;TIME(8,0,0),TIME(8,0,0),Table_BF[[#This Row],[TimeIn21]])-TIME(9,0,0))*24)</calculatedColumnFormula>
    </tableColumn>
    <tableColumn id="71" uniqueName="71" name="TimeIn22" queryTableFieldId="71" dataDxfId="45"/>
    <tableColumn id="72" uniqueName="72" name="TimeOut22" queryTableFieldId="72" dataDxfId="44"/>
    <tableColumn id="73" uniqueName="73" name="WorkingHours22" queryTableFieldId="73" dataDxfId="43"/>
    <tableColumn id="124" uniqueName="124" name="WorkingHours222" queryTableFieldId="125" dataDxfId="42">
      <calculatedColumnFormula>IF(Table_BF[[#This Row],[TimeIn22]]=0,0,(Table_BF[[#This Row],[TimeOut22]]-IF(Table_BF[[#This Row],[TimeIn22]]&lt;TIME(8,0,0),TIME(8,0,0),Table_BF[[#This Row],[TimeIn22]])-TIME(9,0,0))*24)</calculatedColumnFormula>
    </tableColumn>
    <tableColumn id="74" uniqueName="74" name="TimeIn23" queryTableFieldId="74" dataDxfId="41"/>
    <tableColumn id="75" uniqueName="75" name="TimeOut23" queryTableFieldId="75" dataDxfId="40"/>
    <tableColumn id="76" uniqueName="76" name="WorkingHours23" queryTableFieldId="76" dataDxfId="39"/>
    <tableColumn id="125" uniqueName="125" name="WorkingHours232" queryTableFieldId="126" dataDxfId="38">
      <calculatedColumnFormula>IF(Table_BF[[#This Row],[TimeIn23]]=0,0,(Table_BF[[#This Row],[TimeOut23]]-IF(Table_BF[[#This Row],[TimeIn23]]&lt;TIME(8,0,0),TIME(8,0,0),Table_BF[[#This Row],[TimeIn23]])-TIME(9,0,0))*24)</calculatedColumnFormula>
    </tableColumn>
    <tableColumn id="77" uniqueName="77" name="TimeIn24" queryTableFieldId="77" dataDxfId="37"/>
    <tableColumn id="78" uniqueName="78" name="TimeOut24" queryTableFieldId="78" dataDxfId="36"/>
    <tableColumn id="79" uniqueName="79" name="WorkingHours24" queryTableFieldId="79" dataDxfId="35"/>
    <tableColumn id="126" uniqueName="126" name="WorkingHours242" queryTableFieldId="127" dataDxfId="34">
      <calculatedColumnFormula>IF(Table_BF[[#This Row],[TimeIn24]]=0,0,(Table_BF[[#This Row],[TimeOut24]]-IF(Table_BF[[#This Row],[TimeIn24]]&lt;TIME(8,0,0),TIME(8,0,0),Table_BF[[#This Row],[TimeIn24]])-TIME(9,0,0))*24)</calculatedColumnFormula>
    </tableColumn>
    <tableColumn id="80" uniqueName="80" name="TimeIn25" queryTableFieldId="80" dataDxfId="33"/>
    <tableColumn id="81" uniqueName="81" name="TimeOut25" queryTableFieldId="81" dataDxfId="32"/>
    <tableColumn id="82" uniqueName="82" name="WorkingHours25" queryTableFieldId="82" dataDxfId="31"/>
    <tableColumn id="102" uniqueName="102" name="WorkingHours252" queryTableFieldId="103" dataDxfId="30">
      <calculatedColumnFormula>IF(Table_BF[[#This Row],[TimeIn25]]=0,0,(Table_BF[[#This Row],[TimeOut25]]-IF(Table_BF[[#This Row],[TimeIn25]]&lt;TIME(8,0,0),TIME(8,0,0),Table_BF[[#This Row],[TimeIn25]])-TIME(9,0,0))*24)</calculatedColumnFormula>
    </tableColumn>
    <tableColumn id="83" uniqueName="83" name="TimeIn26" queryTableFieldId="83" dataDxfId="29"/>
    <tableColumn id="84" uniqueName="84" name="TimeOut26" queryTableFieldId="84" dataDxfId="28"/>
    <tableColumn id="85" uniqueName="85" name="WorkingHours26" queryTableFieldId="85" dataDxfId="27"/>
    <tableColumn id="127" uniqueName="127" name="WorkingHours262" queryTableFieldId="128" dataDxfId="26">
      <calculatedColumnFormula>IF(Table_BF[[#This Row],[TimeIn26]]=0,0,(Table_BF[[#This Row],[TimeOut26]]-IF(Table_BF[[#This Row],[TimeIn26]]&lt;TIME(8,0,0),TIME(8,0,0),Table_BF[[#This Row],[TimeIn26]])-TIME(9,0,0))*24)</calculatedColumnFormula>
    </tableColumn>
    <tableColumn id="86" uniqueName="86" name="TimeIn27" queryTableFieldId="86" dataDxfId="25"/>
    <tableColumn id="87" uniqueName="87" name="TimeOut27" queryTableFieldId="87" dataDxfId="24"/>
    <tableColumn id="88" uniqueName="88" name="WorkingHours27" queryTableFieldId="88" dataDxfId="23"/>
    <tableColumn id="128" uniqueName="128" name="WorkingHours272" queryTableFieldId="129" dataDxfId="22">
      <calculatedColumnFormula>IF(Table_BF[[#This Row],[TimeIn27]]=0,0,(Table_BF[[#This Row],[TimeOut27]]-IF(Table_BF[[#This Row],[TimeIn27]]&lt;TIME(8,0,0),TIME(8,0,0),Table_BF[[#This Row],[TimeIn27]])-TIME(9,0,0))*24)</calculatedColumnFormula>
    </tableColumn>
    <tableColumn id="89" uniqueName="89" name="TimeIn28" queryTableFieldId="89" dataDxfId="21"/>
    <tableColumn id="90" uniqueName="90" name="TimeOut28" queryTableFieldId="90" dataDxfId="20"/>
    <tableColumn id="91" uniqueName="91" name="WorkingHours28" queryTableFieldId="91" dataDxfId="19"/>
    <tableColumn id="129" uniqueName="129" name="WorkingHours282" queryTableFieldId="130" dataDxfId="18">
      <calculatedColumnFormula>IF(Table_BF[[#This Row],[TimeIn28]]=0,0,(Table_BF[[#This Row],[TimeOut28]]-IF(Table_BF[[#This Row],[TimeIn28]]&lt;TIME(8,0,0),TIME(8,0,0),Table_BF[[#This Row],[TimeIn28]])-TIME(9,0,0))*24)</calculatedColumnFormula>
    </tableColumn>
    <tableColumn id="92" uniqueName="92" name="TimeIn29" queryTableFieldId="92" dataDxfId="17"/>
    <tableColumn id="93" uniqueName="93" name="TimeOut29" queryTableFieldId="93" dataDxfId="16"/>
    <tableColumn id="94" uniqueName="94" name="WorkingHours29" queryTableFieldId="94" dataDxfId="15"/>
    <tableColumn id="130" uniqueName="130" name="WorkingHours292" queryTableFieldId="131" dataDxfId="14">
      <calculatedColumnFormula>IF(Table_BF[[#This Row],[TimeIn29]]=0,0,(Table_BF[[#This Row],[TimeOut29]]-IF(Table_BF[[#This Row],[TimeIn29]]&lt;TIME(8,0,0),TIME(8,0,0),Table_BF[[#This Row],[TimeIn29]])-TIME(9,0,0))*24)</calculatedColumnFormula>
    </tableColumn>
    <tableColumn id="95" uniqueName="95" name="TimeIn30" queryTableFieldId="95" dataDxfId="13"/>
    <tableColumn id="96" uniqueName="96" name="TimeOut30" queryTableFieldId="96" dataDxfId="12"/>
    <tableColumn id="97" uniqueName="97" name="WorkingHours30" queryTableFieldId="97" dataDxfId="11"/>
    <tableColumn id="131" uniqueName="131" name="WorkingHours302" queryTableFieldId="132" dataDxfId="10">
      <calculatedColumnFormula>IF(Table_BF[[#This Row],[TimeIn30]]=0,0,(Table_BF[[#This Row],[TimeOut30]]-IF(Table_BF[[#This Row],[TimeIn30]]&lt;TIME(8,0,0),TIME(8,0,0),Table_BF[[#This Row],[TimeIn30]])-TIME(9,0,0))*24)</calculatedColumnFormula>
    </tableColumn>
    <tableColumn id="98" uniqueName="98" name="TimeIn31" queryTableFieldId="98" dataDxfId="9"/>
    <tableColumn id="99" uniqueName="99" name="TimeOut31" queryTableFieldId="99" dataDxfId="8"/>
    <tableColumn id="100" uniqueName="100" name="WorkingHours31" queryTableFieldId="100" dataDxfId="7"/>
    <tableColumn id="132" uniqueName="132" name="WorkingHours32" queryTableFieldId="133" dataDxfId="6">
      <calculatedColumnFormula>IF(Table_BF[[#This Row],[TimeIn31]]=0,0,(Table_BF[[#This Row],[TimeOut31]]-IF(Table_BF[[#This Row],[TimeIn31]]&lt;TIME(8,0,0),TIME(8,0,0),Table_BF[[#This Row],[TimeIn31]])-TIME(9,0,0))*24)</calculatedColumnFormula>
    </tableColumn>
    <tableColumn id="101" uniqueName="101" name="TotalWorkingHours" queryTableFieldId="101" dataDxfId="5">
      <calculatedColumnFormula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calculatedColumnFormula>
    </tableColumn>
    <tableColumn id="133" uniqueName="133" name="Column1" queryTableFieldId="134" dataDxfId="4">
      <calculatedColumnFormula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E63"/>
  <sheetViews>
    <sheetView tabSelected="1" zoomScale="70" zoomScaleNormal="70" workbookViewId="0">
      <pane xSplit="8" ySplit="7" topLeftCell="CG41" activePane="bottomRight" state="frozen"/>
      <selection pane="topRight" activeCell="I1" sqref="I1"/>
      <selection pane="bottomLeft" activeCell="A8" sqref="A8"/>
      <selection pane="bottomRight" activeCell="CG67" sqref="CG67"/>
    </sheetView>
  </sheetViews>
  <sheetFormatPr defaultRowHeight="14.4" x14ac:dyDescent="0.3"/>
  <cols>
    <col min="1" max="1" width="2.6640625" customWidth="1"/>
    <col min="2" max="2" width="8.5546875" customWidth="1"/>
    <col min="3" max="3" width="10.109375" customWidth="1"/>
    <col min="4" max="4" width="14.5546875" customWidth="1"/>
    <col min="5" max="5" width="14.33203125" customWidth="1"/>
    <col min="6" max="6" width="14.5546875" customWidth="1"/>
    <col min="7" max="7" width="16.88671875" customWidth="1"/>
    <col min="8" max="8" width="15.88671875" customWidth="1"/>
    <col min="9" max="9" width="12.44140625" customWidth="1"/>
    <col min="10" max="10" width="13.88671875" style="2" customWidth="1"/>
    <col min="11" max="11" width="18.88671875" style="2" customWidth="1"/>
    <col min="12" max="12" width="20" style="11" customWidth="1"/>
    <col min="13" max="13" width="12.44140625" customWidth="1"/>
    <col min="14" max="14" width="13.88671875" style="2" customWidth="1"/>
    <col min="15" max="15" width="18.88671875" style="2" customWidth="1"/>
    <col min="16" max="16" width="20" style="11" customWidth="1"/>
    <col min="17" max="17" width="12.44140625" customWidth="1"/>
    <col min="18" max="18" width="13.88671875" style="2" customWidth="1"/>
    <col min="19" max="19" width="18.88671875" style="2" customWidth="1"/>
    <col min="20" max="20" width="20" style="11" customWidth="1"/>
    <col min="21" max="21" width="12.44140625" customWidth="1"/>
    <col min="22" max="22" width="13.88671875" style="2" customWidth="1"/>
    <col min="23" max="23" width="18.88671875" style="2" customWidth="1"/>
    <col min="24" max="24" width="20" style="11" customWidth="1"/>
    <col min="25" max="25" width="12.44140625" customWidth="1"/>
    <col min="26" max="26" width="13.88671875" style="2" customWidth="1"/>
    <col min="27" max="27" width="18.88671875" style="2" customWidth="1"/>
    <col min="28" max="28" width="20" style="11" customWidth="1"/>
    <col min="29" max="29" width="12.44140625" customWidth="1"/>
    <col min="30" max="30" width="13.88671875" style="2" customWidth="1"/>
    <col min="31" max="31" width="18.88671875" style="2" customWidth="1"/>
    <col min="32" max="32" width="20" style="11" customWidth="1"/>
    <col min="33" max="33" width="12.44140625" customWidth="1"/>
    <col min="34" max="34" width="13.88671875" style="2" customWidth="1"/>
    <col min="35" max="35" width="18.88671875" style="2" customWidth="1"/>
    <col min="36" max="36" width="20" style="11" customWidth="1"/>
    <col min="37" max="37" width="12.44140625" customWidth="1"/>
    <col min="38" max="38" width="13.88671875" style="2" customWidth="1"/>
    <col min="39" max="39" width="18.88671875" style="2" customWidth="1"/>
    <col min="40" max="40" width="20" style="11" customWidth="1"/>
    <col min="41" max="41" width="12.44140625" customWidth="1"/>
    <col min="42" max="42" width="13.88671875" style="2" customWidth="1"/>
    <col min="43" max="43" width="18.88671875" style="2" customWidth="1"/>
    <col min="44" max="44" width="20" style="11" customWidth="1"/>
    <col min="45" max="45" width="12.44140625" customWidth="1"/>
    <col min="46" max="46" width="13.88671875" style="2" customWidth="1"/>
    <col min="47" max="47" width="18.88671875" style="2" customWidth="1"/>
    <col min="48" max="48" width="20" style="11" customWidth="1"/>
    <col min="49" max="49" width="12.44140625" customWidth="1"/>
    <col min="50" max="50" width="13.88671875" style="2" customWidth="1"/>
    <col min="51" max="51" width="18.88671875" style="2" customWidth="1"/>
    <col min="52" max="52" width="20" style="11" customWidth="1"/>
    <col min="53" max="53" width="12.44140625" customWidth="1"/>
    <col min="54" max="54" width="13.88671875" style="2" customWidth="1"/>
    <col min="55" max="55" width="18.88671875" style="2" customWidth="1"/>
    <col min="56" max="56" width="20" style="11" customWidth="1"/>
    <col min="57" max="57" width="12.44140625" customWidth="1"/>
    <col min="58" max="58" width="13.88671875" style="2" customWidth="1"/>
    <col min="59" max="59" width="18.88671875" style="2" customWidth="1"/>
    <col min="60" max="60" width="20" style="11" customWidth="1"/>
    <col min="61" max="61" width="12.44140625" customWidth="1"/>
    <col min="62" max="62" width="13.88671875" style="2" customWidth="1"/>
    <col min="63" max="63" width="18.88671875" style="2" customWidth="1"/>
    <col min="64" max="64" width="20" style="11" customWidth="1"/>
    <col min="65" max="65" width="12.44140625" customWidth="1"/>
    <col min="66" max="66" width="13.88671875" style="2" customWidth="1"/>
    <col min="67" max="67" width="18.88671875" style="2" customWidth="1"/>
    <col min="68" max="68" width="20" style="11" customWidth="1"/>
    <col min="69" max="69" width="12.44140625" customWidth="1"/>
    <col min="70" max="70" width="13.88671875" style="2" customWidth="1"/>
    <col min="71" max="71" width="18.88671875" style="2" customWidth="1"/>
    <col min="72" max="72" width="20" style="11" customWidth="1"/>
    <col min="73" max="73" width="12.44140625" customWidth="1"/>
    <col min="74" max="74" width="13.88671875" style="2" customWidth="1"/>
    <col min="75" max="75" width="18.88671875" style="2" customWidth="1"/>
    <col min="76" max="76" width="20" style="11" customWidth="1"/>
    <col min="77" max="77" width="12.44140625" customWidth="1"/>
    <col min="78" max="78" width="13.88671875" style="2" customWidth="1"/>
    <col min="79" max="79" width="18.88671875" style="2" customWidth="1"/>
    <col min="80" max="80" width="20" style="11" customWidth="1"/>
    <col min="81" max="81" width="12.44140625" customWidth="1"/>
    <col min="82" max="82" width="13.88671875" style="2" customWidth="1"/>
    <col min="83" max="83" width="18.88671875" style="2" customWidth="1"/>
    <col min="84" max="84" width="20" style="11" customWidth="1"/>
    <col min="85" max="85" width="12.44140625" customWidth="1"/>
    <col min="86" max="86" width="13.88671875" style="2" customWidth="1"/>
    <col min="87" max="87" width="18.88671875" style="2" customWidth="1"/>
    <col min="88" max="88" width="20" style="11" customWidth="1"/>
    <col min="89" max="89" width="12.44140625" customWidth="1"/>
    <col min="90" max="90" width="13.88671875" style="2" customWidth="1"/>
    <col min="91" max="91" width="18.88671875" style="2" customWidth="1"/>
    <col min="92" max="92" width="20" style="11" customWidth="1"/>
    <col min="93" max="93" width="12.44140625" customWidth="1"/>
    <col min="94" max="94" width="13.88671875" style="2" customWidth="1"/>
    <col min="95" max="95" width="18.88671875" style="2" customWidth="1"/>
    <col min="96" max="96" width="20" style="11" customWidth="1"/>
    <col min="97" max="97" width="12.44140625" customWidth="1"/>
    <col min="98" max="98" width="13.88671875" style="2" customWidth="1"/>
    <col min="99" max="99" width="18.88671875" style="2" customWidth="1"/>
    <col min="100" max="100" width="20" style="11" customWidth="1"/>
    <col min="101" max="101" width="12.44140625" customWidth="1"/>
    <col min="102" max="102" width="13.88671875" style="2" customWidth="1"/>
    <col min="103" max="103" width="18.88671875" style="2" customWidth="1"/>
    <col min="104" max="104" width="20" style="11" customWidth="1"/>
    <col min="105" max="105" width="12.44140625" customWidth="1"/>
    <col min="106" max="106" width="13.88671875" style="2" customWidth="1"/>
    <col min="107" max="107" width="18.88671875" style="2" customWidth="1"/>
    <col min="108" max="108" width="20" style="11" customWidth="1"/>
    <col min="109" max="109" width="12.44140625" customWidth="1"/>
    <col min="110" max="110" width="13.88671875" style="2" customWidth="1"/>
    <col min="111" max="111" width="18.88671875" style="2" customWidth="1"/>
    <col min="112" max="112" width="20" style="11" customWidth="1"/>
    <col min="113" max="113" width="12.44140625" customWidth="1"/>
    <col min="114" max="114" width="13.88671875" style="2" customWidth="1"/>
    <col min="115" max="115" width="18.88671875" style="2" customWidth="1"/>
    <col min="116" max="116" width="20" style="11" customWidth="1"/>
    <col min="117" max="117" width="12.44140625" customWidth="1"/>
    <col min="118" max="118" width="13.88671875" style="2" customWidth="1"/>
    <col min="119" max="119" width="18.88671875" style="2" customWidth="1"/>
    <col min="120" max="120" width="20" style="11" customWidth="1"/>
    <col min="121" max="121" width="12.44140625" customWidth="1"/>
    <col min="122" max="122" width="13.88671875" style="2" customWidth="1"/>
    <col min="123" max="123" width="18.88671875" style="2" customWidth="1"/>
    <col min="124" max="124" width="20" style="11" customWidth="1"/>
    <col min="125" max="125" width="12.44140625" customWidth="1"/>
    <col min="126" max="126" width="13.88671875" style="2" customWidth="1"/>
    <col min="127" max="127" width="18.88671875" style="2" customWidth="1"/>
    <col min="128" max="128" width="20" style="11" customWidth="1"/>
    <col min="129" max="129" width="12.44140625" customWidth="1"/>
    <col min="130" max="130" width="13.88671875" style="2" customWidth="1"/>
    <col min="131" max="131" width="18.88671875" style="2" customWidth="1"/>
    <col min="132" max="132" width="18.88671875" style="11" customWidth="1"/>
    <col min="133" max="133" width="21" customWidth="1"/>
    <col min="134" max="134" width="13.109375" style="11" customWidth="1"/>
    <col min="135" max="135" width="2.6640625" customWidth="1"/>
  </cols>
  <sheetData>
    <row r="1" spans="2:135" ht="15" x14ac:dyDescent="0.25">
      <c r="I1" s="2"/>
      <c r="K1"/>
      <c r="M1" s="2"/>
      <c r="O1"/>
      <c r="Q1" s="2"/>
      <c r="S1"/>
      <c r="U1" s="2"/>
      <c r="W1"/>
      <c r="Y1" s="2"/>
      <c r="AA1"/>
      <c r="AC1" s="2"/>
      <c r="AE1"/>
      <c r="AG1" s="2"/>
      <c r="AI1"/>
      <c r="AK1" s="2"/>
      <c r="AM1"/>
      <c r="AO1" s="2"/>
      <c r="AQ1"/>
      <c r="AS1" s="2"/>
      <c r="AU1"/>
      <c r="AW1" s="2"/>
      <c r="AY1"/>
      <c r="BA1" s="2"/>
      <c r="BC1"/>
      <c r="BE1" s="2"/>
      <c r="BG1"/>
      <c r="BI1" s="2"/>
      <c r="BK1"/>
      <c r="BM1" s="2"/>
      <c r="BO1"/>
      <c r="BQ1" s="2"/>
      <c r="BS1"/>
      <c r="BU1" s="2"/>
      <c r="BW1"/>
      <c r="BY1" s="2"/>
      <c r="CA1"/>
      <c r="CC1" s="2"/>
      <c r="CE1"/>
      <c r="CG1" s="2"/>
      <c r="CI1"/>
      <c r="CK1" s="2"/>
      <c r="CM1"/>
      <c r="CO1" s="2"/>
      <c r="CQ1"/>
      <c r="CS1" s="2"/>
      <c r="CU1"/>
      <c r="CW1" s="2"/>
      <c r="CY1"/>
      <c r="DA1" s="2"/>
      <c r="DC1"/>
      <c r="DE1" s="2"/>
      <c r="DG1"/>
      <c r="DI1" s="2"/>
      <c r="DK1"/>
      <c r="DM1" s="2"/>
      <c r="DO1"/>
      <c r="DQ1" s="2"/>
      <c r="DS1"/>
      <c r="DU1" s="2"/>
      <c r="DW1"/>
      <c r="DY1" s="2"/>
      <c r="EA1"/>
      <c r="EC1" s="3"/>
    </row>
    <row r="2" spans="2:135" ht="15" x14ac:dyDescent="0.25">
      <c r="B2" s="1" t="s">
        <v>100</v>
      </c>
      <c r="I2" s="2"/>
      <c r="K2"/>
      <c r="M2" s="2"/>
      <c r="O2"/>
      <c r="Q2" s="2"/>
      <c r="S2"/>
      <c r="U2" s="2"/>
      <c r="W2"/>
      <c r="Y2" s="2"/>
      <c r="AA2"/>
      <c r="AC2" s="2"/>
      <c r="AE2"/>
      <c r="AG2" s="2"/>
      <c r="AI2"/>
      <c r="AK2" s="2"/>
      <c r="AM2"/>
      <c r="AO2" s="2"/>
      <c r="AQ2"/>
      <c r="AS2" s="2"/>
      <c r="AU2"/>
      <c r="AW2" s="2"/>
      <c r="AY2"/>
      <c r="BA2" s="2"/>
      <c r="BC2"/>
      <c r="BE2" s="2"/>
      <c r="BG2"/>
      <c r="BI2" s="2"/>
      <c r="BK2"/>
      <c r="BM2" s="2"/>
      <c r="BO2"/>
      <c r="BQ2" s="2"/>
      <c r="BS2"/>
      <c r="BU2" s="2"/>
      <c r="BW2"/>
      <c r="BY2" s="2"/>
      <c r="CA2"/>
      <c r="CC2" s="2"/>
      <c r="CE2"/>
      <c r="CG2" s="2"/>
      <c r="CI2"/>
      <c r="CK2" s="2"/>
      <c r="CM2"/>
      <c r="CO2" s="2"/>
      <c r="CQ2"/>
      <c r="CS2" s="2"/>
      <c r="CU2"/>
      <c r="CW2" s="2"/>
      <c r="CY2"/>
      <c r="DA2" s="2"/>
      <c r="DC2"/>
      <c r="DE2" s="2"/>
      <c r="DG2"/>
      <c r="DI2" s="2"/>
      <c r="DK2"/>
      <c r="DM2" s="2"/>
      <c r="DO2"/>
      <c r="DQ2" s="2"/>
      <c r="DS2"/>
      <c r="DU2" s="2"/>
      <c r="DW2"/>
      <c r="DY2" s="2"/>
      <c r="EA2"/>
      <c r="EC2" s="3"/>
    </row>
    <row r="3" spans="2:135" ht="15" x14ac:dyDescent="0.25">
      <c r="B3" s="1" t="s">
        <v>102</v>
      </c>
      <c r="I3" s="2"/>
      <c r="K3"/>
      <c r="M3" s="2"/>
      <c r="O3"/>
      <c r="Q3" s="2"/>
      <c r="S3"/>
      <c r="U3" s="2"/>
      <c r="W3"/>
      <c r="Y3" s="2"/>
      <c r="AA3"/>
      <c r="AC3" s="2"/>
      <c r="AE3"/>
      <c r="AG3" s="2"/>
      <c r="AI3"/>
      <c r="AK3" s="2"/>
      <c r="AM3"/>
      <c r="AO3" s="2"/>
      <c r="AQ3"/>
      <c r="AS3" s="2"/>
      <c r="AU3"/>
      <c r="AW3" s="2"/>
      <c r="AY3"/>
      <c r="BA3" s="2"/>
      <c r="BC3"/>
      <c r="BE3" s="2"/>
      <c r="BG3"/>
      <c r="BI3" s="2"/>
      <c r="BK3"/>
      <c r="BM3" s="2"/>
      <c r="BO3"/>
      <c r="BQ3" s="2"/>
      <c r="BS3"/>
      <c r="BU3" s="2"/>
      <c r="BW3"/>
      <c r="BY3" s="2"/>
      <c r="CA3"/>
      <c r="CC3" s="2"/>
      <c r="CE3"/>
      <c r="CG3" s="2"/>
      <c r="CI3"/>
      <c r="CK3" s="2"/>
      <c r="CM3"/>
      <c r="CO3" s="2"/>
      <c r="CQ3"/>
      <c r="CS3" s="2"/>
      <c r="CU3"/>
      <c r="CW3" s="2"/>
      <c r="CY3"/>
      <c r="DA3" s="2"/>
      <c r="EE3" s="3"/>
    </row>
    <row r="4" spans="2:135" ht="15" x14ac:dyDescent="0.25">
      <c r="B4" s="1"/>
      <c r="I4" s="2"/>
      <c r="K4"/>
      <c r="M4" s="2"/>
      <c r="O4"/>
      <c r="Q4" s="2"/>
      <c r="S4"/>
      <c r="U4" s="2"/>
      <c r="W4"/>
      <c r="Y4" s="2"/>
      <c r="AA4"/>
      <c r="AC4" s="2"/>
      <c r="AE4"/>
      <c r="AG4" s="2"/>
      <c r="AI4"/>
      <c r="AK4" s="2"/>
      <c r="AM4"/>
      <c r="AO4" s="2"/>
      <c r="AQ4"/>
      <c r="AS4" s="2"/>
      <c r="AU4"/>
      <c r="AW4" s="2"/>
      <c r="AY4"/>
      <c r="BA4" s="2"/>
      <c r="BC4"/>
      <c r="BE4" s="2"/>
      <c r="BG4"/>
      <c r="BI4" s="2"/>
      <c r="BK4"/>
      <c r="BM4" s="2"/>
      <c r="BO4"/>
      <c r="BQ4" s="2"/>
      <c r="BS4"/>
      <c r="BU4" s="2"/>
      <c r="BW4"/>
      <c r="BY4" s="2"/>
      <c r="CA4"/>
      <c r="CC4" s="2"/>
      <c r="CE4"/>
      <c r="CG4" s="2"/>
      <c r="CI4"/>
      <c r="CK4" s="2"/>
      <c r="CM4"/>
      <c r="CO4" s="2"/>
      <c r="CQ4"/>
      <c r="CS4" s="2"/>
      <c r="CU4"/>
      <c r="CW4" s="2"/>
      <c r="CY4"/>
      <c r="DA4" s="2"/>
      <c r="DC4"/>
      <c r="DE4" s="2"/>
      <c r="DG4"/>
      <c r="DI4" s="2"/>
      <c r="DK4"/>
      <c r="DM4" s="2"/>
      <c r="DO4"/>
      <c r="DQ4" s="2"/>
      <c r="DS4"/>
      <c r="DU4" s="2"/>
      <c r="DW4"/>
      <c r="DY4" s="2"/>
      <c r="EA4"/>
      <c r="EC4" s="3"/>
    </row>
    <row r="5" spans="2:135" ht="15" x14ac:dyDescent="0.25">
      <c r="B5" s="18" t="s">
        <v>0</v>
      </c>
      <c r="C5" s="18" t="s">
        <v>1</v>
      </c>
      <c r="D5" s="20" t="s">
        <v>2</v>
      </c>
      <c r="E5" s="20" t="s">
        <v>3</v>
      </c>
      <c r="F5" s="20" t="s">
        <v>105</v>
      </c>
      <c r="G5" s="20" t="s">
        <v>104</v>
      </c>
      <c r="H5" s="20" t="s">
        <v>103</v>
      </c>
      <c r="I5" s="19">
        <v>1</v>
      </c>
      <c r="J5" s="19"/>
      <c r="K5" s="19"/>
      <c r="L5" s="12"/>
      <c r="M5" s="19">
        <v>2</v>
      </c>
      <c r="N5" s="19"/>
      <c r="O5" s="19"/>
      <c r="P5" s="12"/>
      <c r="Q5" s="19">
        <v>3</v>
      </c>
      <c r="R5" s="19"/>
      <c r="S5" s="19"/>
      <c r="T5" s="12"/>
      <c r="U5" s="19">
        <v>4</v>
      </c>
      <c r="V5" s="19"/>
      <c r="W5" s="19"/>
      <c r="X5" s="12"/>
      <c r="Y5" s="19">
        <v>5</v>
      </c>
      <c r="Z5" s="19"/>
      <c r="AA5" s="19"/>
      <c r="AB5" s="12"/>
      <c r="AC5" s="19">
        <v>6</v>
      </c>
      <c r="AD5" s="19"/>
      <c r="AE5" s="19"/>
      <c r="AF5" s="12"/>
      <c r="AG5" s="19">
        <v>7</v>
      </c>
      <c r="AH5" s="19"/>
      <c r="AI5" s="19"/>
      <c r="AJ5" s="12"/>
      <c r="AK5" s="19">
        <v>8</v>
      </c>
      <c r="AL5" s="19"/>
      <c r="AM5" s="19"/>
      <c r="AN5" s="12"/>
      <c r="AO5" s="19">
        <v>9</v>
      </c>
      <c r="AP5" s="19"/>
      <c r="AQ5" s="19"/>
      <c r="AR5" s="12"/>
      <c r="AS5" s="19">
        <v>10</v>
      </c>
      <c r="AT5" s="19"/>
      <c r="AU5" s="19"/>
      <c r="AV5" s="12"/>
      <c r="AW5" s="19">
        <v>11</v>
      </c>
      <c r="AX5" s="19"/>
      <c r="AY5" s="19"/>
      <c r="AZ5" s="12"/>
      <c r="BA5" s="19">
        <v>12</v>
      </c>
      <c r="BB5" s="19"/>
      <c r="BC5" s="19"/>
      <c r="BD5" s="12"/>
      <c r="BE5" s="19">
        <v>13</v>
      </c>
      <c r="BF5" s="19"/>
      <c r="BG5" s="19"/>
      <c r="BH5" s="12"/>
      <c r="BI5" s="19">
        <v>14</v>
      </c>
      <c r="BJ5" s="19"/>
      <c r="BK5" s="19"/>
      <c r="BL5" s="12"/>
      <c r="BM5" s="19">
        <v>15</v>
      </c>
      <c r="BN5" s="19"/>
      <c r="BO5" s="19"/>
      <c r="BP5" s="12"/>
      <c r="BQ5" s="19">
        <v>16</v>
      </c>
      <c r="BR5" s="19"/>
      <c r="BS5" s="19"/>
      <c r="BT5" s="12"/>
      <c r="BU5" s="19">
        <v>17</v>
      </c>
      <c r="BV5" s="19"/>
      <c r="BW5" s="19"/>
      <c r="BX5" s="12"/>
      <c r="BY5" s="19">
        <v>18</v>
      </c>
      <c r="BZ5" s="19"/>
      <c r="CA5" s="19"/>
      <c r="CB5" s="12"/>
      <c r="CC5" s="19">
        <v>19</v>
      </c>
      <c r="CD5" s="19"/>
      <c r="CE5" s="19"/>
      <c r="CF5" s="12"/>
      <c r="CG5" s="19">
        <v>20</v>
      </c>
      <c r="CH5" s="19"/>
      <c r="CI5" s="19"/>
      <c r="CJ5" s="12"/>
      <c r="CK5" s="19">
        <v>21</v>
      </c>
      <c r="CL5" s="19"/>
      <c r="CM5" s="19"/>
      <c r="CN5" s="12"/>
      <c r="CO5" s="19">
        <v>22</v>
      </c>
      <c r="CP5" s="19"/>
      <c r="CQ5" s="19"/>
      <c r="CR5" s="12"/>
      <c r="CS5" s="19">
        <v>23</v>
      </c>
      <c r="CT5" s="19"/>
      <c r="CU5" s="19"/>
      <c r="CV5" s="12"/>
      <c r="CW5" s="19">
        <v>24</v>
      </c>
      <c r="CX5" s="19"/>
      <c r="CY5" s="19"/>
      <c r="CZ5" s="12"/>
      <c r="DA5" s="19">
        <v>25</v>
      </c>
      <c r="DB5" s="19"/>
      <c r="DC5" s="19"/>
      <c r="DD5" s="12"/>
      <c r="DE5" s="19">
        <v>26</v>
      </c>
      <c r="DF5" s="19"/>
      <c r="DG5" s="19"/>
      <c r="DH5" s="12"/>
      <c r="DI5" s="19">
        <v>27</v>
      </c>
      <c r="DJ5" s="19"/>
      <c r="DK5" s="19"/>
      <c r="DL5" s="12"/>
      <c r="DM5" s="19">
        <v>28</v>
      </c>
      <c r="DN5" s="19"/>
      <c r="DO5" s="19"/>
      <c r="DP5" s="12"/>
      <c r="DQ5" s="19">
        <v>29</v>
      </c>
      <c r="DR5" s="19"/>
      <c r="DS5" s="19"/>
      <c r="DT5" s="12"/>
      <c r="DU5" s="19">
        <v>30</v>
      </c>
      <c r="DV5" s="19"/>
      <c r="DW5" s="19"/>
      <c r="DX5" s="12"/>
      <c r="DY5" s="19">
        <v>31</v>
      </c>
      <c r="DZ5" s="19"/>
      <c r="EA5" s="19"/>
      <c r="EB5" s="12"/>
      <c r="EC5" s="21" t="s">
        <v>109</v>
      </c>
      <c r="ED5" s="16"/>
    </row>
    <row r="6" spans="2:135" ht="15" x14ac:dyDescent="0.25">
      <c r="B6" s="18"/>
      <c r="C6" s="18"/>
      <c r="D6" s="20"/>
      <c r="E6" s="20"/>
      <c r="F6" s="20"/>
      <c r="G6" s="20"/>
      <c r="H6" s="20"/>
      <c r="I6" s="4" t="s">
        <v>106</v>
      </c>
      <c r="J6" s="4" t="s">
        <v>107</v>
      </c>
      <c r="K6" s="5" t="s">
        <v>108</v>
      </c>
      <c r="L6" s="13" t="s">
        <v>115</v>
      </c>
      <c r="M6" s="4" t="s">
        <v>106</v>
      </c>
      <c r="N6" s="4" t="s">
        <v>107</v>
      </c>
      <c r="O6" s="5" t="s">
        <v>108</v>
      </c>
      <c r="P6" s="13" t="s">
        <v>115</v>
      </c>
      <c r="Q6" s="4" t="s">
        <v>106</v>
      </c>
      <c r="R6" s="4" t="s">
        <v>107</v>
      </c>
      <c r="S6" s="5" t="s">
        <v>108</v>
      </c>
      <c r="T6" s="13" t="s">
        <v>115</v>
      </c>
      <c r="U6" s="4" t="s">
        <v>106</v>
      </c>
      <c r="V6" s="4" t="s">
        <v>107</v>
      </c>
      <c r="W6" s="5" t="s">
        <v>108</v>
      </c>
      <c r="X6" s="13" t="s">
        <v>115</v>
      </c>
      <c r="Y6" s="4" t="s">
        <v>106</v>
      </c>
      <c r="Z6" s="4" t="s">
        <v>107</v>
      </c>
      <c r="AA6" s="5" t="s">
        <v>108</v>
      </c>
      <c r="AB6" s="13" t="s">
        <v>115</v>
      </c>
      <c r="AC6" s="4" t="s">
        <v>106</v>
      </c>
      <c r="AD6" s="4" t="s">
        <v>107</v>
      </c>
      <c r="AE6" s="5" t="s">
        <v>108</v>
      </c>
      <c r="AF6" s="13" t="s">
        <v>115</v>
      </c>
      <c r="AG6" s="4" t="s">
        <v>106</v>
      </c>
      <c r="AH6" s="4" t="s">
        <v>107</v>
      </c>
      <c r="AI6" s="5" t="s">
        <v>108</v>
      </c>
      <c r="AJ6" s="13" t="s">
        <v>115</v>
      </c>
      <c r="AK6" s="4" t="s">
        <v>106</v>
      </c>
      <c r="AL6" s="4" t="s">
        <v>107</v>
      </c>
      <c r="AM6" s="5" t="s">
        <v>108</v>
      </c>
      <c r="AN6" s="13" t="s">
        <v>115</v>
      </c>
      <c r="AO6" s="4" t="s">
        <v>106</v>
      </c>
      <c r="AP6" s="4" t="s">
        <v>107</v>
      </c>
      <c r="AQ6" s="5" t="s">
        <v>108</v>
      </c>
      <c r="AR6" s="13" t="s">
        <v>115</v>
      </c>
      <c r="AS6" s="4" t="s">
        <v>106</v>
      </c>
      <c r="AT6" s="4" t="s">
        <v>107</v>
      </c>
      <c r="AU6" s="5" t="s">
        <v>108</v>
      </c>
      <c r="AV6" s="13" t="s">
        <v>115</v>
      </c>
      <c r="AW6" s="4" t="s">
        <v>106</v>
      </c>
      <c r="AX6" s="4" t="s">
        <v>107</v>
      </c>
      <c r="AY6" s="5" t="s">
        <v>108</v>
      </c>
      <c r="AZ6" s="13" t="s">
        <v>115</v>
      </c>
      <c r="BA6" s="4" t="s">
        <v>106</v>
      </c>
      <c r="BB6" s="4" t="s">
        <v>107</v>
      </c>
      <c r="BC6" s="5" t="s">
        <v>108</v>
      </c>
      <c r="BD6" s="13" t="s">
        <v>115</v>
      </c>
      <c r="BE6" s="4" t="s">
        <v>106</v>
      </c>
      <c r="BF6" s="4" t="s">
        <v>107</v>
      </c>
      <c r="BG6" s="5" t="s">
        <v>108</v>
      </c>
      <c r="BH6" s="13" t="s">
        <v>115</v>
      </c>
      <c r="BI6" s="4" t="s">
        <v>106</v>
      </c>
      <c r="BJ6" s="4" t="s">
        <v>107</v>
      </c>
      <c r="BK6" s="5" t="s">
        <v>108</v>
      </c>
      <c r="BL6" s="13" t="s">
        <v>115</v>
      </c>
      <c r="BM6" s="4" t="s">
        <v>106</v>
      </c>
      <c r="BN6" s="4" t="s">
        <v>107</v>
      </c>
      <c r="BO6" s="5" t="s">
        <v>108</v>
      </c>
      <c r="BP6" s="13" t="s">
        <v>115</v>
      </c>
      <c r="BQ6" s="4" t="s">
        <v>106</v>
      </c>
      <c r="BR6" s="4" t="s">
        <v>107</v>
      </c>
      <c r="BS6" s="5" t="s">
        <v>108</v>
      </c>
      <c r="BT6" s="13" t="s">
        <v>115</v>
      </c>
      <c r="BU6" s="4" t="s">
        <v>106</v>
      </c>
      <c r="BV6" s="4" t="s">
        <v>107</v>
      </c>
      <c r="BW6" s="5" t="s">
        <v>108</v>
      </c>
      <c r="BX6" s="13" t="s">
        <v>115</v>
      </c>
      <c r="BY6" s="4" t="s">
        <v>106</v>
      </c>
      <c r="BZ6" s="4" t="s">
        <v>107</v>
      </c>
      <c r="CA6" s="5" t="s">
        <v>108</v>
      </c>
      <c r="CB6" s="13" t="s">
        <v>115</v>
      </c>
      <c r="CC6" s="4" t="s">
        <v>106</v>
      </c>
      <c r="CD6" s="4" t="s">
        <v>107</v>
      </c>
      <c r="CE6" s="5" t="s">
        <v>108</v>
      </c>
      <c r="CF6" s="13" t="s">
        <v>115</v>
      </c>
      <c r="CG6" s="4" t="s">
        <v>106</v>
      </c>
      <c r="CH6" s="4" t="s">
        <v>107</v>
      </c>
      <c r="CI6" s="5" t="s">
        <v>108</v>
      </c>
      <c r="CJ6" s="13" t="s">
        <v>115</v>
      </c>
      <c r="CK6" s="4" t="s">
        <v>106</v>
      </c>
      <c r="CL6" s="4" t="s">
        <v>107</v>
      </c>
      <c r="CM6" s="5" t="s">
        <v>108</v>
      </c>
      <c r="CN6" s="13" t="s">
        <v>115</v>
      </c>
      <c r="CO6" s="4" t="s">
        <v>106</v>
      </c>
      <c r="CP6" s="4" t="s">
        <v>107</v>
      </c>
      <c r="CQ6" s="5" t="s">
        <v>108</v>
      </c>
      <c r="CR6" s="13" t="s">
        <v>115</v>
      </c>
      <c r="CS6" s="4" t="s">
        <v>106</v>
      </c>
      <c r="CT6" s="4" t="s">
        <v>107</v>
      </c>
      <c r="CU6" s="5" t="s">
        <v>108</v>
      </c>
      <c r="CV6" s="13" t="s">
        <v>115</v>
      </c>
      <c r="CW6" s="4" t="s">
        <v>106</v>
      </c>
      <c r="CX6" s="4" t="s">
        <v>107</v>
      </c>
      <c r="CY6" s="5" t="s">
        <v>108</v>
      </c>
      <c r="CZ6" s="13" t="s">
        <v>115</v>
      </c>
      <c r="DA6" s="4" t="s">
        <v>106</v>
      </c>
      <c r="DB6" s="4" t="s">
        <v>107</v>
      </c>
      <c r="DC6" s="5" t="s">
        <v>108</v>
      </c>
      <c r="DD6" s="13" t="s">
        <v>115</v>
      </c>
      <c r="DE6" s="4" t="s">
        <v>106</v>
      </c>
      <c r="DF6" s="4" t="s">
        <v>107</v>
      </c>
      <c r="DG6" s="5" t="s">
        <v>108</v>
      </c>
      <c r="DH6" s="13" t="s">
        <v>115</v>
      </c>
      <c r="DI6" s="4" t="s">
        <v>106</v>
      </c>
      <c r="DJ6" s="4" t="s">
        <v>107</v>
      </c>
      <c r="DK6" s="5" t="s">
        <v>108</v>
      </c>
      <c r="DL6" s="13" t="s">
        <v>115</v>
      </c>
      <c r="DM6" s="4" t="s">
        <v>106</v>
      </c>
      <c r="DN6" s="4" t="s">
        <v>107</v>
      </c>
      <c r="DO6" s="5" t="s">
        <v>108</v>
      </c>
      <c r="DP6" s="13" t="s">
        <v>115</v>
      </c>
      <c r="DQ6" s="4" t="s">
        <v>106</v>
      </c>
      <c r="DR6" s="4" t="s">
        <v>107</v>
      </c>
      <c r="DS6" s="5" t="s">
        <v>108</v>
      </c>
      <c r="DT6" s="13" t="s">
        <v>115</v>
      </c>
      <c r="DU6" s="4" t="s">
        <v>106</v>
      </c>
      <c r="DV6" s="4" t="s">
        <v>107</v>
      </c>
      <c r="DW6" s="5" t="s">
        <v>108</v>
      </c>
      <c r="DX6" s="13" t="s">
        <v>115</v>
      </c>
      <c r="DY6" s="4" t="s">
        <v>106</v>
      </c>
      <c r="DZ6" s="4" t="s">
        <v>107</v>
      </c>
      <c r="EA6" s="5" t="s">
        <v>108</v>
      </c>
      <c r="EB6" s="13" t="s">
        <v>115</v>
      </c>
      <c r="EC6" s="21"/>
      <c r="ED6" s="16" t="s">
        <v>145</v>
      </c>
    </row>
    <row r="7" spans="2:135" ht="15" hidden="1" x14ac:dyDescent="0.25"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6</v>
      </c>
      <c r="H7" s="6" t="s">
        <v>5</v>
      </c>
      <c r="I7" s="7" t="s">
        <v>7</v>
      </c>
      <c r="J7" s="7" t="s">
        <v>8</v>
      </c>
      <c r="K7" s="6" t="s">
        <v>9</v>
      </c>
      <c r="L7" s="14" t="s">
        <v>114</v>
      </c>
      <c r="M7" s="7" t="s">
        <v>10</v>
      </c>
      <c r="N7" s="7" t="s">
        <v>11</v>
      </c>
      <c r="O7" s="6" t="s">
        <v>12</v>
      </c>
      <c r="P7" s="14" t="s">
        <v>116</v>
      </c>
      <c r="Q7" s="7" t="s">
        <v>13</v>
      </c>
      <c r="R7" s="7" t="s">
        <v>14</v>
      </c>
      <c r="S7" s="6" t="s">
        <v>15</v>
      </c>
      <c r="T7" s="14" t="s">
        <v>117</v>
      </c>
      <c r="U7" s="7" t="s">
        <v>16</v>
      </c>
      <c r="V7" s="7" t="s">
        <v>17</v>
      </c>
      <c r="W7" s="6" t="s">
        <v>18</v>
      </c>
      <c r="X7" s="14" t="s">
        <v>118</v>
      </c>
      <c r="Y7" s="7" t="s">
        <v>19</v>
      </c>
      <c r="Z7" s="7" t="s">
        <v>20</v>
      </c>
      <c r="AA7" s="6" t="s">
        <v>21</v>
      </c>
      <c r="AB7" s="14" t="s">
        <v>119</v>
      </c>
      <c r="AC7" s="7" t="s">
        <v>22</v>
      </c>
      <c r="AD7" s="7" t="s">
        <v>23</v>
      </c>
      <c r="AE7" s="6" t="s">
        <v>24</v>
      </c>
      <c r="AF7" s="14" t="s">
        <v>120</v>
      </c>
      <c r="AG7" s="7" t="s">
        <v>25</v>
      </c>
      <c r="AH7" s="7" t="s">
        <v>26</v>
      </c>
      <c r="AI7" s="6" t="s">
        <v>27</v>
      </c>
      <c r="AJ7" s="14" t="s">
        <v>121</v>
      </c>
      <c r="AK7" s="7" t="s">
        <v>28</v>
      </c>
      <c r="AL7" s="7" t="s">
        <v>29</v>
      </c>
      <c r="AM7" s="6" t="s">
        <v>30</v>
      </c>
      <c r="AN7" s="14" t="s">
        <v>122</v>
      </c>
      <c r="AO7" s="7" t="s">
        <v>31</v>
      </c>
      <c r="AP7" s="7" t="s">
        <v>32</v>
      </c>
      <c r="AQ7" s="6" t="s">
        <v>33</v>
      </c>
      <c r="AR7" s="14" t="s">
        <v>123</v>
      </c>
      <c r="AS7" s="7" t="s">
        <v>34</v>
      </c>
      <c r="AT7" s="7" t="s">
        <v>35</v>
      </c>
      <c r="AU7" s="6" t="s">
        <v>36</v>
      </c>
      <c r="AV7" s="14" t="s">
        <v>124</v>
      </c>
      <c r="AW7" s="7" t="s">
        <v>37</v>
      </c>
      <c r="AX7" s="7" t="s">
        <v>38</v>
      </c>
      <c r="AY7" s="6" t="s">
        <v>39</v>
      </c>
      <c r="AZ7" s="14" t="s">
        <v>125</v>
      </c>
      <c r="BA7" s="7" t="s">
        <v>40</v>
      </c>
      <c r="BB7" s="7" t="s">
        <v>41</v>
      </c>
      <c r="BC7" s="6" t="s">
        <v>42</v>
      </c>
      <c r="BD7" s="14" t="s">
        <v>126</v>
      </c>
      <c r="BE7" s="7" t="s">
        <v>43</v>
      </c>
      <c r="BF7" s="7" t="s">
        <v>44</v>
      </c>
      <c r="BG7" s="6" t="s">
        <v>45</v>
      </c>
      <c r="BH7" s="14" t="s">
        <v>127</v>
      </c>
      <c r="BI7" s="7" t="s">
        <v>46</v>
      </c>
      <c r="BJ7" s="7" t="s">
        <v>47</v>
      </c>
      <c r="BK7" s="6" t="s">
        <v>48</v>
      </c>
      <c r="BL7" s="14" t="s">
        <v>128</v>
      </c>
      <c r="BM7" s="7" t="s">
        <v>49</v>
      </c>
      <c r="BN7" s="7" t="s">
        <v>50</v>
      </c>
      <c r="BO7" s="6" t="s">
        <v>51</v>
      </c>
      <c r="BP7" s="14" t="s">
        <v>129</v>
      </c>
      <c r="BQ7" s="7" t="s">
        <v>52</v>
      </c>
      <c r="BR7" s="7" t="s">
        <v>53</v>
      </c>
      <c r="BS7" s="6" t="s">
        <v>54</v>
      </c>
      <c r="BT7" s="14" t="s">
        <v>130</v>
      </c>
      <c r="BU7" s="7" t="s">
        <v>55</v>
      </c>
      <c r="BV7" s="7" t="s">
        <v>56</v>
      </c>
      <c r="BW7" s="6" t="s">
        <v>57</v>
      </c>
      <c r="BX7" s="14" t="s">
        <v>131</v>
      </c>
      <c r="BY7" s="7" t="s">
        <v>58</v>
      </c>
      <c r="BZ7" s="7" t="s">
        <v>59</v>
      </c>
      <c r="CA7" s="6" t="s">
        <v>60</v>
      </c>
      <c r="CB7" s="14" t="s">
        <v>132</v>
      </c>
      <c r="CC7" s="7" t="s">
        <v>61</v>
      </c>
      <c r="CD7" s="7" t="s">
        <v>62</v>
      </c>
      <c r="CE7" s="6" t="s">
        <v>63</v>
      </c>
      <c r="CF7" s="14" t="s">
        <v>133</v>
      </c>
      <c r="CG7" s="7" t="s">
        <v>64</v>
      </c>
      <c r="CH7" s="7" t="s">
        <v>65</v>
      </c>
      <c r="CI7" s="6" t="s">
        <v>66</v>
      </c>
      <c r="CJ7" s="14" t="s">
        <v>134</v>
      </c>
      <c r="CK7" s="7" t="s">
        <v>67</v>
      </c>
      <c r="CL7" s="7" t="s">
        <v>68</v>
      </c>
      <c r="CM7" s="6" t="s">
        <v>69</v>
      </c>
      <c r="CN7" s="14" t="s">
        <v>135</v>
      </c>
      <c r="CO7" s="7" t="s">
        <v>70</v>
      </c>
      <c r="CP7" s="7" t="s">
        <v>71</v>
      </c>
      <c r="CQ7" s="6" t="s">
        <v>72</v>
      </c>
      <c r="CR7" s="14" t="s">
        <v>136</v>
      </c>
      <c r="CS7" s="7" t="s">
        <v>73</v>
      </c>
      <c r="CT7" s="7" t="s">
        <v>74</v>
      </c>
      <c r="CU7" s="6" t="s">
        <v>75</v>
      </c>
      <c r="CV7" s="14" t="s">
        <v>137</v>
      </c>
      <c r="CW7" s="7" t="s">
        <v>76</v>
      </c>
      <c r="CX7" s="7" t="s">
        <v>77</v>
      </c>
      <c r="CY7" s="6" t="s">
        <v>78</v>
      </c>
      <c r="CZ7" s="14" t="s">
        <v>138</v>
      </c>
      <c r="DA7" s="7" t="s">
        <v>79</v>
      </c>
      <c r="DB7" s="7" t="s">
        <v>80</v>
      </c>
      <c r="DC7" s="6" t="s">
        <v>81</v>
      </c>
      <c r="DD7" s="14" t="s">
        <v>113</v>
      </c>
      <c r="DE7" s="7" t="s">
        <v>82</v>
      </c>
      <c r="DF7" s="7" t="s">
        <v>83</v>
      </c>
      <c r="DG7" s="6" t="s">
        <v>84</v>
      </c>
      <c r="DH7" s="14" t="s">
        <v>139</v>
      </c>
      <c r="DI7" s="7" t="s">
        <v>85</v>
      </c>
      <c r="DJ7" s="7" t="s">
        <v>86</v>
      </c>
      <c r="DK7" s="6" t="s">
        <v>87</v>
      </c>
      <c r="DL7" s="14" t="s">
        <v>140</v>
      </c>
      <c r="DM7" s="7" t="s">
        <v>88</v>
      </c>
      <c r="DN7" s="7" t="s">
        <v>89</v>
      </c>
      <c r="DO7" s="6" t="s">
        <v>90</v>
      </c>
      <c r="DP7" s="14" t="s">
        <v>141</v>
      </c>
      <c r="DQ7" s="7" t="s">
        <v>91</v>
      </c>
      <c r="DR7" s="7" t="s">
        <v>92</v>
      </c>
      <c r="DS7" s="6" t="s">
        <v>93</v>
      </c>
      <c r="DT7" s="14" t="s">
        <v>142</v>
      </c>
      <c r="DU7" s="7" t="s">
        <v>94</v>
      </c>
      <c r="DV7" s="7" t="s">
        <v>95</v>
      </c>
      <c r="DW7" s="6" t="s">
        <v>96</v>
      </c>
      <c r="DX7" s="14" t="s">
        <v>143</v>
      </c>
      <c r="DY7" s="7" t="s">
        <v>97</v>
      </c>
      <c r="DZ7" s="7" t="s">
        <v>98</v>
      </c>
      <c r="EA7" s="6" t="s">
        <v>99</v>
      </c>
      <c r="EB7" s="14" t="s">
        <v>144</v>
      </c>
      <c r="EC7" s="8" t="s">
        <v>101</v>
      </c>
      <c r="ED7" s="15" t="s">
        <v>146</v>
      </c>
    </row>
    <row r="8" spans="2:135" ht="15" x14ac:dyDescent="0.25">
      <c r="B8" s="6">
        <v>2017</v>
      </c>
      <c r="C8" s="6">
        <v>3</v>
      </c>
      <c r="D8" s="6" t="s">
        <v>304</v>
      </c>
      <c r="E8" s="6" t="s">
        <v>304</v>
      </c>
      <c r="F8" s="6" t="s">
        <v>220</v>
      </c>
      <c r="G8" s="6" t="s">
        <v>221</v>
      </c>
      <c r="H8" s="6" t="s">
        <v>222</v>
      </c>
      <c r="I8" s="7">
        <v>0.58218749999999997</v>
      </c>
      <c r="J8" s="7">
        <v>0.71581018518518513</v>
      </c>
      <c r="K8" s="6">
        <v>3.2</v>
      </c>
      <c r="L8" s="14">
        <f>IF(Table_BF[[#This Row],[TimeIn01]]=0,0,(Table_BF[[#This Row],[TimeOut01]]-IF(Table_BF[[#This Row],[TimeIn01]]&lt;TIME(8,0,0),TIME(8,0,0),Table_BF[[#This Row],[TimeIn01]])-TIME(9,0,0))*24)</f>
        <v>-5.7930555555555561</v>
      </c>
      <c r="M8" s="7">
        <v>0.58815972222222224</v>
      </c>
      <c r="N8" s="7">
        <v>0.66797453703703702</v>
      </c>
      <c r="O8" s="6">
        <v>1.91</v>
      </c>
      <c r="P8" s="14">
        <f>IF(Table_BF[[#This Row],[TimeIn02]]=0,0,(Table_BF[[#This Row],[TimeOut02]]-IF(Table_BF[[#This Row],[TimeIn02]]&lt;TIME(8,0,0),TIME(8,0,0),Table_BF[[#This Row],[TimeIn02]])-TIME(9,0,0))*24)</f>
        <v>-7.0844444444444452</v>
      </c>
      <c r="Q8" s="7"/>
      <c r="R8" s="7"/>
      <c r="S8" s="9"/>
      <c r="T8" s="14">
        <f>IF(Table_BF[[#This Row],[TimeIn03]]=0,0,(Table_BF[[#This Row],[TimeOut03]]-IF(Table_BF[[#This Row],[TimeIn03]]&lt;TIME(8,0,0),TIME(8,0,0),Table_BF[[#This Row],[TimeIn03]])-TIME(9,0,0))*24)</f>
        <v>0</v>
      </c>
      <c r="U8" s="7"/>
      <c r="V8" s="7"/>
      <c r="W8" s="9"/>
      <c r="X8" s="14">
        <f>IF(Table_BF[[#This Row],[TimeIn04]]=0,0,(Table_BF[[#This Row],[TimeOut04]]-IF(Table_BF[[#This Row],[TimeIn04]]&lt;TIME(8,0,0),TIME(8,0,0),Table_BF[[#This Row],[TimeIn04]])-TIME(9,0,0))*24)</f>
        <v>0</v>
      </c>
      <c r="Y8" s="7"/>
      <c r="Z8" s="7"/>
      <c r="AA8" s="6"/>
      <c r="AB8" s="14">
        <f>IF(Table_BF[[#This Row],[TimeIn05]]=0,0,(Table_BF[[#This Row],[TimeOut05]]-IF(Table_BF[[#This Row],[TimeIn05]]&lt;TIME(8,0,0),TIME(8,0,0),Table_BF[[#This Row],[TimeIn05]])-TIME(9,0,0))*24)</f>
        <v>0</v>
      </c>
      <c r="AC8" s="7">
        <v>0.36928240740740742</v>
      </c>
      <c r="AD8" s="7">
        <v>0.74199074074074078</v>
      </c>
      <c r="AE8" s="6">
        <v>8.94</v>
      </c>
      <c r="AF8" s="14">
        <f>IF(Table_BF[[#This Row],[TimeIn06]]=0,0,(Table_BF[[#This Row],[TimeOut06]]-IF(Table_BF[[#This Row],[TimeIn06]]&lt;TIME(8,0,0),TIME(8,0,0),Table_BF[[#This Row],[TimeIn06]])-TIME(9,0,0))*24)</f>
        <v>-5.4999999999999272E-2</v>
      </c>
      <c r="AG8" s="7"/>
      <c r="AH8" s="7"/>
      <c r="AI8" s="6"/>
      <c r="AJ8" s="14">
        <f>IF(Table_BF[[#This Row],[TimeIn07]]=0,0,(Table_BF[[#This Row],[TimeOut07]]-IF(Table_BF[[#This Row],[TimeIn07]]&lt;TIME(8,0,0),TIME(8,0,0),Table_BF[[#This Row],[TimeIn07]])-TIME(9,0,0))*24)</f>
        <v>0</v>
      </c>
      <c r="AK8" s="7"/>
      <c r="AL8" s="7"/>
      <c r="AM8" s="6"/>
      <c r="AN8" s="14">
        <f>IF(Table_BF[[#This Row],[TimeIn08]]=0,0,(Table_BF[[#This Row],[TimeOut08]]-IF(Table_BF[[#This Row],[TimeIn08]]&lt;TIME(8,0,0),TIME(8,0,0),Table_BF[[#This Row],[TimeIn08]])-TIME(9,0,0))*24)</f>
        <v>0</v>
      </c>
      <c r="AO8" s="7">
        <v>0.39789351851851851</v>
      </c>
      <c r="AP8" s="7">
        <v>0.39789351851851851</v>
      </c>
      <c r="AQ8" s="6">
        <v>0</v>
      </c>
      <c r="AR8" s="14">
        <f>IF(Table_BF[[#This Row],[TimeIn09]]=0,0,(Table_BF[[#This Row],[TimeOut09]]-IF(Table_BF[[#This Row],[TimeIn09]]&lt;TIME(8,0,0),TIME(8,0,0),Table_BF[[#This Row],[TimeIn09]])-TIME(9,0,0))*24)</f>
        <v>-9</v>
      </c>
      <c r="AS8" s="7"/>
      <c r="AT8" s="7"/>
      <c r="AU8" s="6"/>
      <c r="AV8" s="14">
        <f>IF(Table_BF[[#This Row],[TimeIn10]]=0,0,(Table_BF[[#This Row],[TimeOut10]]-IF(Table_BF[[#This Row],[TimeIn10]]&lt;TIME(8,0,0),TIME(8,0,0),Table_BF[[#This Row],[TimeIn10]])-TIME(9,0,0))*24)</f>
        <v>0</v>
      </c>
      <c r="AW8" s="7"/>
      <c r="AX8" s="7"/>
      <c r="AY8" s="6"/>
      <c r="AZ8" s="14">
        <f>IF(Table_BF[[#This Row],[TimeIn11]]=0,0,(Table_BF[[#This Row],[TimeOut11]]-IF(Table_BF[[#This Row],[TimeIn11]]&lt;TIME(8,0,0),TIME(8,0,0),Table_BF[[#This Row],[TimeIn11]])-TIME(9,0,0))*24)</f>
        <v>0</v>
      </c>
      <c r="BA8" s="7"/>
      <c r="BB8" s="7"/>
      <c r="BC8" s="6"/>
      <c r="BD8" s="14">
        <f>IF(Table_BF[[#This Row],[TimeIn12]]=0,0,(Table_BF[[#This Row],[TimeOut12]]-IF(Table_BF[[#This Row],[TimeIn12]]&lt;TIME(8,0,0),TIME(8,0,0),Table_BF[[#This Row],[TimeIn12]])-TIME(9,0,0))*24)</f>
        <v>0</v>
      </c>
      <c r="BE8" s="7"/>
      <c r="BF8" s="7"/>
      <c r="BG8" s="6"/>
      <c r="BH8" s="14">
        <f>IF(Table_BF[[#This Row],[TimeIn13]]=0,0,(Table_BF[[#This Row],[TimeOut13]]-IF(Table_BF[[#This Row],[TimeIn13]]&lt;TIME(8,0,0),TIME(8,0,0),Table_BF[[#This Row],[TimeIn13]])-TIME(9,0,0))*24)</f>
        <v>0</v>
      </c>
      <c r="BI8" s="7"/>
      <c r="BJ8" s="7"/>
      <c r="BK8" s="6"/>
      <c r="BL8" s="14">
        <f>IF(Table_BF[[#This Row],[TimeIn14]]=0,0,(Table_BF[[#This Row],[TimeOut14]]-IF(Table_BF[[#This Row],[TimeIn14]]&lt;TIME(8,0,0),TIME(8,0,0),Table_BF[[#This Row],[TimeIn14]])-TIME(9,0,0))*24)</f>
        <v>0</v>
      </c>
      <c r="BM8" s="7"/>
      <c r="BN8" s="7"/>
      <c r="BO8" s="6"/>
      <c r="BP8" s="14">
        <f>IF(Table_BF[[#This Row],[TimeIn15]]=0,0,(Table_BF[[#This Row],[TimeOut15]]-IF(Table_BF[[#This Row],[TimeIn15]]&lt;TIME(8,0,0),TIME(8,0,0),Table_BF[[#This Row],[TimeIn15]])-TIME(9,0,0))*24)</f>
        <v>0</v>
      </c>
      <c r="BQ8" s="7"/>
      <c r="BR8" s="7"/>
      <c r="BS8" s="6"/>
      <c r="BT8" s="14">
        <f>IF(Table_BF[[#This Row],[TimeIn16]]=0,0,(Table_BF[[#This Row],[TimeOut16]]-IF(Table_BF[[#This Row],[TimeIn16]]&lt;TIME(8,0,0),TIME(8,0,0),Table_BF[[#This Row],[TimeIn16]])-TIME(9,0,0))*24)</f>
        <v>0</v>
      </c>
      <c r="BU8" s="7">
        <v>0.72164351851851849</v>
      </c>
      <c r="BV8" s="7">
        <v>0.74641203703703707</v>
      </c>
      <c r="BW8" s="6">
        <v>0.59</v>
      </c>
      <c r="BX8" s="14">
        <f>IF(Table_BF[[#This Row],[TimeIn17]]=0,0,(Table_BF[[#This Row],[TimeOut17]]-IF(Table_BF[[#This Row],[TimeIn17]]&lt;TIME(8,0,0),TIME(8,0,0),Table_BF[[#This Row],[TimeIn17]])-TIME(9,0,0))*24)</f>
        <v>-8.405555555555555</v>
      </c>
      <c r="BY8" s="7"/>
      <c r="BZ8" s="7"/>
      <c r="CA8" s="6"/>
      <c r="CB8" s="14">
        <f>IF(Table_BF[[#This Row],[TimeIn18]]=0,0,(Table_BF[[#This Row],[TimeOut18]]-IF(Table_BF[[#This Row],[TimeIn18]]&lt;TIME(8,0,0),TIME(8,0,0),Table_BF[[#This Row],[TimeIn18]])-TIME(9,0,0))*24)</f>
        <v>0</v>
      </c>
      <c r="CC8" s="7"/>
      <c r="CD8" s="7"/>
      <c r="CE8" s="6"/>
      <c r="CF8" s="14">
        <f>IF(Table_BF[[#This Row],[TimeIn19]]=0,0,(Table_BF[[#This Row],[TimeOut19]]-IF(Table_BF[[#This Row],[TimeIn19]]&lt;TIME(8,0,0),TIME(8,0,0),Table_BF[[#This Row],[TimeIn19]])-TIME(9,0,0))*24)</f>
        <v>0</v>
      </c>
      <c r="CG8" s="7">
        <v>0.32924768518518521</v>
      </c>
      <c r="CH8" s="7">
        <v>0.33170138888888889</v>
      </c>
      <c r="CI8" s="6">
        <v>0.05</v>
      </c>
      <c r="CJ8" s="14">
        <f>IF(Table_BF[[#This Row],[TimeIn20]]=0,0,(Table_BF[[#This Row],[TimeOut20]]-IF(Table_BF[[#This Row],[TimeIn20]]&lt;TIME(8,0,0),TIME(8,0,0),Table_BF[[#This Row],[TimeIn20]])-TIME(9,0,0))*24)</f>
        <v>-9.0391666666666666</v>
      </c>
      <c r="CK8" s="7"/>
      <c r="CL8" s="7"/>
      <c r="CM8" s="6"/>
      <c r="CN8" s="14">
        <f>IF(Table_BF[[#This Row],[TimeIn21]]=0,0,(Table_BF[[#This Row],[TimeOut21]]-IF(Table_BF[[#This Row],[TimeIn21]]&lt;TIME(8,0,0),TIME(8,0,0),Table_BF[[#This Row],[TimeIn21]])-TIME(9,0,0))*24)</f>
        <v>0</v>
      </c>
      <c r="CO8" s="7"/>
      <c r="CP8" s="7"/>
      <c r="CQ8" s="6"/>
      <c r="CR8" s="14">
        <f>IF(Table_BF[[#This Row],[TimeIn22]]=0,0,(Table_BF[[#This Row],[TimeOut22]]-IF(Table_BF[[#This Row],[TimeIn22]]&lt;TIME(8,0,0),TIME(8,0,0),Table_BF[[#This Row],[TimeIn22]])-TIME(9,0,0))*24)</f>
        <v>0</v>
      </c>
      <c r="CS8" s="7"/>
      <c r="CT8" s="7"/>
      <c r="CU8" s="6"/>
      <c r="CV8" s="14">
        <f>IF(Table_BF[[#This Row],[TimeIn23]]=0,0,(Table_BF[[#This Row],[TimeOut23]]-IF(Table_BF[[#This Row],[TimeIn23]]&lt;TIME(8,0,0),TIME(8,0,0),Table_BF[[#This Row],[TimeIn23]])-TIME(9,0,0))*24)</f>
        <v>0</v>
      </c>
      <c r="CW8" s="7"/>
      <c r="CX8" s="7"/>
      <c r="CY8" s="6"/>
      <c r="CZ8" s="14">
        <f>IF(Table_BF[[#This Row],[TimeIn24]]=0,0,(Table_BF[[#This Row],[TimeOut24]]-IF(Table_BF[[#This Row],[TimeIn24]]&lt;TIME(8,0,0),TIME(8,0,0),Table_BF[[#This Row],[TimeIn24]])-TIME(9,0,0))*24)</f>
        <v>0</v>
      </c>
      <c r="DA8" s="7"/>
      <c r="DB8" s="7"/>
      <c r="DC8" s="6"/>
      <c r="DD8" s="14">
        <f>IF(Table_BF[[#This Row],[TimeIn25]]=0,0,(Table_BF[[#This Row],[TimeOut25]]-IF(Table_BF[[#This Row],[TimeIn25]]&lt;TIME(8,0,0),TIME(8,0,0),Table_BF[[#This Row],[TimeIn25]])-TIME(9,0,0))*24)</f>
        <v>0</v>
      </c>
      <c r="DE8" s="7"/>
      <c r="DF8" s="7"/>
      <c r="DG8" s="6"/>
      <c r="DH8" s="14">
        <f>IF(Table_BF[[#This Row],[TimeIn26]]=0,0,(Table_BF[[#This Row],[TimeOut26]]-IF(Table_BF[[#This Row],[TimeIn26]]&lt;TIME(8,0,0),TIME(8,0,0),Table_BF[[#This Row],[TimeIn26]])-TIME(9,0,0))*24)</f>
        <v>0</v>
      </c>
      <c r="DI8" s="7"/>
      <c r="DJ8" s="7"/>
      <c r="DK8" s="6"/>
      <c r="DL8" s="14">
        <f>IF(Table_BF[[#This Row],[TimeIn27]]=0,0,(Table_BF[[#This Row],[TimeOut27]]-IF(Table_BF[[#This Row],[TimeIn27]]&lt;TIME(8,0,0),TIME(8,0,0),Table_BF[[#This Row],[TimeIn27]])-TIME(9,0,0))*24)</f>
        <v>0</v>
      </c>
      <c r="DM8" s="7"/>
      <c r="DN8" s="7"/>
      <c r="DO8" s="6"/>
      <c r="DP8" s="14">
        <f>IF(Table_BF[[#This Row],[TimeIn28]]=0,0,(Table_BF[[#This Row],[TimeOut28]]-IF(Table_BF[[#This Row],[TimeIn28]]&lt;TIME(8,0,0),TIME(8,0,0),Table_BF[[#This Row],[TimeIn28]])-TIME(9,0,0))*24)</f>
        <v>0</v>
      </c>
      <c r="DQ8" s="7"/>
      <c r="DR8" s="7"/>
      <c r="DS8" s="6"/>
      <c r="DT8" s="14">
        <f>IF(Table_BF[[#This Row],[TimeIn29]]=0,0,(Table_BF[[#This Row],[TimeOut29]]-IF(Table_BF[[#This Row],[TimeIn29]]&lt;TIME(8,0,0),TIME(8,0,0),Table_BF[[#This Row],[TimeIn29]])-TIME(9,0,0))*24)</f>
        <v>0</v>
      </c>
      <c r="DU8" s="7"/>
      <c r="DV8" s="7"/>
      <c r="DW8" s="6"/>
      <c r="DX8" s="14">
        <f>IF(Table_BF[[#This Row],[TimeIn30]]=0,0,(Table_BF[[#This Row],[TimeOut30]]-IF(Table_BF[[#This Row],[TimeIn30]]&lt;TIME(8,0,0),TIME(8,0,0),Table_BF[[#This Row],[TimeIn30]])-TIME(9,0,0))*24)</f>
        <v>0</v>
      </c>
      <c r="DY8" s="7"/>
      <c r="DZ8" s="7"/>
      <c r="EA8" s="6"/>
      <c r="EB8" s="14">
        <f>IF(Table_BF[[#This Row],[TimeIn31]]=0,0,(Table_BF[[#This Row],[TimeOut31]]-IF(Table_BF[[#This Row],[TimeIn31]]&lt;TIME(8,0,0),TIME(8,0,0),Table_BF[[#This Row],[TimeIn31]])-TIME(9,0,0))*24)</f>
        <v>0</v>
      </c>
      <c r="EC8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14.690000000000001</v>
      </c>
      <c r="ED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-39.377222222222223</v>
      </c>
    </row>
    <row r="9" spans="2:135" ht="15" x14ac:dyDescent="0.25">
      <c r="B9" s="6">
        <v>2017</v>
      </c>
      <c r="C9" s="6">
        <v>3</v>
      </c>
      <c r="D9" s="6" t="s">
        <v>304</v>
      </c>
      <c r="E9" s="6" t="s">
        <v>304</v>
      </c>
      <c r="F9" s="6" t="s">
        <v>275</v>
      </c>
      <c r="G9" s="6" t="s">
        <v>276</v>
      </c>
      <c r="H9" s="6" t="s">
        <v>277</v>
      </c>
      <c r="I9" s="7"/>
      <c r="J9" s="7"/>
      <c r="K9" s="6"/>
      <c r="L9" s="14">
        <f>IF(Table_BF[[#This Row],[TimeIn01]]=0,0,(Table_BF[[#This Row],[TimeOut01]]-IF(Table_BF[[#This Row],[TimeIn01]]&lt;TIME(8,0,0),TIME(8,0,0),Table_BF[[#This Row],[TimeIn01]])-TIME(9,0,0))*24)</f>
        <v>0</v>
      </c>
      <c r="M9" s="7"/>
      <c r="N9" s="7"/>
      <c r="O9" s="6"/>
      <c r="P9" s="14">
        <f>IF(Table_BF[[#This Row],[TimeIn02]]=0,0,(Table_BF[[#This Row],[TimeOut02]]-IF(Table_BF[[#This Row],[TimeIn02]]&lt;TIME(8,0,0),TIME(8,0,0),Table_BF[[#This Row],[TimeIn02]])-TIME(9,0,0))*24)</f>
        <v>0</v>
      </c>
      <c r="Q9" s="7"/>
      <c r="R9" s="7"/>
      <c r="S9" s="9"/>
      <c r="T9" s="14">
        <f>IF(Table_BF[[#This Row],[TimeIn03]]=0,0,(Table_BF[[#This Row],[TimeOut03]]-IF(Table_BF[[#This Row],[TimeIn03]]&lt;TIME(8,0,0),TIME(8,0,0),Table_BF[[#This Row],[TimeIn03]])-TIME(9,0,0))*24)</f>
        <v>0</v>
      </c>
      <c r="U9" s="7"/>
      <c r="V9" s="7"/>
      <c r="W9" s="9"/>
      <c r="X9" s="14">
        <f>IF(Table_BF[[#This Row],[TimeIn04]]=0,0,(Table_BF[[#This Row],[TimeOut04]]-IF(Table_BF[[#This Row],[TimeIn04]]&lt;TIME(8,0,0),TIME(8,0,0),Table_BF[[#This Row],[TimeIn04]])-TIME(9,0,0))*24)</f>
        <v>0</v>
      </c>
      <c r="Y9" s="7"/>
      <c r="Z9" s="7"/>
      <c r="AA9" s="6"/>
      <c r="AB9" s="14">
        <f>IF(Table_BF[[#This Row],[TimeIn05]]=0,0,(Table_BF[[#This Row],[TimeOut05]]-IF(Table_BF[[#This Row],[TimeIn05]]&lt;TIME(8,0,0),TIME(8,0,0),Table_BF[[#This Row],[TimeIn05]])-TIME(9,0,0))*24)</f>
        <v>0</v>
      </c>
      <c r="AC9" s="7">
        <v>0.59429398148148149</v>
      </c>
      <c r="AD9" s="7">
        <v>0.6514699074074074</v>
      </c>
      <c r="AE9" s="6">
        <v>1.37</v>
      </c>
      <c r="AF9" s="14">
        <f>IF(Table_BF[[#This Row],[TimeIn06]]=0,0,(Table_BF[[#This Row],[TimeOut06]]-IF(Table_BF[[#This Row],[TimeIn06]]&lt;TIME(8,0,0),TIME(8,0,0),Table_BF[[#This Row],[TimeIn06]])-TIME(9,0,0))*24)</f>
        <v>-7.6277777777777782</v>
      </c>
      <c r="AG9" s="7"/>
      <c r="AH9" s="7"/>
      <c r="AI9" s="6"/>
      <c r="AJ9" s="14">
        <f>IF(Table_BF[[#This Row],[TimeIn07]]=0,0,(Table_BF[[#This Row],[TimeOut07]]-IF(Table_BF[[#This Row],[TimeIn07]]&lt;TIME(8,0,0),TIME(8,0,0),Table_BF[[#This Row],[TimeIn07]])-TIME(9,0,0))*24)</f>
        <v>0</v>
      </c>
      <c r="AK9" s="7"/>
      <c r="AL9" s="7"/>
      <c r="AM9" s="6"/>
      <c r="AN9" s="14">
        <f>IF(Table_BF[[#This Row],[TimeIn08]]=0,0,(Table_BF[[#This Row],[TimeOut08]]-IF(Table_BF[[#This Row],[TimeIn08]]&lt;TIME(8,0,0),TIME(8,0,0),Table_BF[[#This Row],[TimeIn08]])-TIME(9,0,0))*24)</f>
        <v>0</v>
      </c>
      <c r="AO9" s="7"/>
      <c r="AP9" s="7"/>
      <c r="AQ9" s="6"/>
      <c r="AR9" s="14">
        <f>IF(Table_BF[[#This Row],[TimeIn09]]=0,0,(Table_BF[[#This Row],[TimeOut09]]-IF(Table_BF[[#This Row],[TimeIn09]]&lt;TIME(8,0,0),TIME(8,0,0),Table_BF[[#This Row],[TimeIn09]])-TIME(9,0,0))*24)</f>
        <v>0</v>
      </c>
      <c r="AS9" s="7"/>
      <c r="AT9" s="7"/>
      <c r="AU9" s="6"/>
      <c r="AV9" s="14">
        <f>IF(Table_BF[[#This Row],[TimeIn10]]=0,0,(Table_BF[[#This Row],[TimeOut10]]-IF(Table_BF[[#This Row],[TimeIn10]]&lt;TIME(8,0,0),TIME(8,0,0),Table_BF[[#This Row],[TimeIn10]])-TIME(9,0,0))*24)</f>
        <v>0</v>
      </c>
      <c r="AW9" s="7"/>
      <c r="AX9" s="7"/>
      <c r="AY9" s="6"/>
      <c r="AZ9" s="14">
        <f>IF(Table_BF[[#This Row],[TimeIn11]]=0,0,(Table_BF[[#This Row],[TimeOut11]]-IF(Table_BF[[#This Row],[TimeIn11]]&lt;TIME(8,0,0),TIME(8,0,0),Table_BF[[#This Row],[TimeIn11]])-TIME(9,0,0))*24)</f>
        <v>0</v>
      </c>
      <c r="BA9" s="7"/>
      <c r="BB9" s="7"/>
      <c r="BC9" s="6"/>
      <c r="BD9" s="14">
        <f>IF(Table_BF[[#This Row],[TimeIn12]]=0,0,(Table_BF[[#This Row],[TimeOut12]]-IF(Table_BF[[#This Row],[TimeIn12]]&lt;TIME(8,0,0),TIME(8,0,0),Table_BF[[#This Row],[TimeIn12]])-TIME(9,0,0))*24)</f>
        <v>0</v>
      </c>
      <c r="BE9" s="7"/>
      <c r="BF9" s="7"/>
      <c r="BG9" s="6"/>
      <c r="BH9" s="14">
        <f>IF(Table_BF[[#This Row],[TimeIn13]]=0,0,(Table_BF[[#This Row],[TimeOut13]]-IF(Table_BF[[#This Row],[TimeIn13]]&lt;TIME(8,0,0),TIME(8,0,0),Table_BF[[#This Row],[TimeIn13]])-TIME(9,0,0))*24)</f>
        <v>0</v>
      </c>
      <c r="BI9" s="7"/>
      <c r="BJ9" s="7"/>
      <c r="BK9" s="6"/>
      <c r="BL9" s="14">
        <f>IF(Table_BF[[#This Row],[TimeIn14]]=0,0,(Table_BF[[#This Row],[TimeOut14]]-IF(Table_BF[[#This Row],[TimeIn14]]&lt;TIME(8,0,0),TIME(8,0,0),Table_BF[[#This Row],[TimeIn14]])-TIME(9,0,0))*24)</f>
        <v>0</v>
      </c>
      <c r="BM9" s="7"/>
      <c r="BN9" s="7"/>
      <c r="BO9" s="6"/>
      <c r="BP9" s="14">
        <f>IF(Table_BF[[#This Row],[TimeIn15]]=0,0,(Table_BF[[#This Row],[TimeOut15]]-IF(Table_BF[[#This Row],[TimeIn15]]&lt;TIME(8,0,0),TIME(8,0,0),Table_BF[[#This Row],[TimeIn15]])-TIME(9,0,0))*24)</f>
        <v>0</v>
      </c>
      <c r="BQ9" s="7">
        <v>0.55202546296296295</v>
      </c>
      <c r="BR9" s="7">
        <v>0.65388888888888885</v>
      </c>
      <c r="BS9" s="6">
        <v>2.44</v>
      </c>
      <c r="BT9" s="14">
        <f>IF(Table_BF[[#This Row],[TimeIn16]]=0,0,(Table_BF[[#This Row],[TimeOut16]]-IF(Table_BF[[#This Row],[TimeIn16]]&lt;TIME(8,0,0),TIME(8,0,0),Table_BF[[#This Row],[TimeIn16]])-TIME(9,0,0))*24)</f>
        <v>-6.5552777777777784</v>
      </c>
      <c r="BU9" s="7"/>
      <c r="BV9" s="7"/>
      <c r="BW9" s="6"/>
      <c r="BX9" s="14">
        <f>IF(Table_BF[[#This Row],[TimeIn17]]=0,0,(Table_BF[[#This Row],[TimeOut17]]-IF(Table_BF[[#This Row],[TimeIn17]]&lt;TIME(8,0,0),TIME(8,0,0),Table_BF[[#This Row],[TimeIn17]])-TIME(9,0,0))*24)</f>
        <v>0</v>
      </c>
      <c r="BY9" s="7"/>
      <c r="BZ9" s="7"/>
      <c r="CA9" s="6"/>
      <c r="CB9" s="14">
        <f>IF(Table_BF[[#This Row],[TimeIn18]]=0,0,(Table_BF[[#This Row],[TimeOut18]]-IF(Table_BF[[#This Row],[TimeIn18]]&lt;TIME(8,0,0),TIME(8,0,0),Table_BF[[#This Row],[TimeIn18]])-TIME(9,0,0))*24)</f>
        <v>0</v>
      </c>
      <c r="CC9" s="7"/>
      <c r="CD9" s="7"/>
      <c r="CE9" s="6"/>
      <c r="CF9" s="14">
        <f>IF(Table_BF[[#This Row],[TimeIn19]]=0,0,(Table_BF[[#This Row],[TimeOut19]]-IF(Table_BF[[#This Row],[TimeIn19]]&lt;TIME(8,0,0),TIME(8,0,0),Table_BF[[#This Row],[TimeIn19]])-TIME(9,0,0))*24)</f>
        <v>0</v>
      </c>
      <c r="CG9" s="7"/>
      <c r="CH9" s="7"/>
      <c r="CI9" s="6"/>
      <c r="CJ9" s="14">
        <f>IF(Table_BF[[#This Row],[TimeIn20]]=0,0,(Table_BF[[#This Row],[TimeOut20]]-IF(Table_BF[[#This Row],[TimeIn20]]&lt;TIME(8,0,0),TIME(8,0,0),Table_BF[[#This Row],[TimeIn20]])-TIME(9,0,0))*24)</f>
        <v>0</v>
      </c>
      <c r="CK9" s="7"/>
      <c r="CL9" s="7"/>
      <c r="CM9" s="6"/>
      <c r="CN9" s="14">
        <f>IF(Table_BF[[#This Row],[TimeIn21]]=0,0,(Table_BF[[#This Row],[TimeOut21]]-IF(Table_BF[[#This Row],[TimeIn21]]&lt;TIME(8,0,0),TIME(8,0,0),Table_BF[[#This Row],[TimeIn21]])-TIME(9,0,0))*24)</f>
        <v>0</v>
      </c>
      <c r="CO9" s="7"/>
      <c r="CP9" s="7"/>
      <c r="CQ9" s="6"/>
      <c r="CR9" s="14">
        <f>IF(Table_BF[[#This Row],[TimeIn22]]=0,0,(Table_BF[[#This Row],[TimeOut22]]-IF(Table_BF[[#This Row],[TimeIn22]]&lt;TIME(8,0,0),TIME(8,0,0),Table_BF[[#This Row],[TimeIn22]])-TIME(9,0,0))*24)</f>
        <v>0</v>
      </c>
      <c r="CS9" s="7"/>
      <c r="CT9" s="7"/>
      <c r="CU9" s="6"/>
      <c r="CV9" s="14">
        <f>IF(Table_BF[[#This Row],[TimeIn23]]=0,0,(Table_BF[[#This Row],[TimeOut23]]-IF(Table_BF[[#This Row],[TimeIn23]]&lt;TIME(8,0,0),TIME(8,0,0),Table_BF[[#This Row],[TimeIn23]])-TIME(9,0,0))*24)</f>
        <v>0</v>
      </c>
      <c r="CW9" s="7"/>
      <c r="CX9" s="7"/>
      <c r="CY9" s="6"/>
      <c r="CZ9" s="14">
        <f>IF(Table_BF[[#This Row],[TimeIn24]]=0,0,(Table_BF[[#This Row],[TimeOut24]]-IF(Table_BF[[#This Row],[TimeIn24]]&lt;TIME(8,0,0),TIME(8,0,0),Table_BF[[#This Row],[TimeIn24]])-TIME(9,0,0))*24)</f>
        <v>0</v>
      </c>
      <c r="DA9" s="7"/>
      <c r="DB9" s="7"/>
      <c r="DC9" s="6"/>
      <c r="DD9" s="14">
        <f>IF(Table_BF[[#This Row],[TimeIn25]]=0,0,(Table_BF[[#This Row],[TimeOut25]]-IF(Table_BF[[#This Row],[TimeIn25]]&lt;TIME(8,0,0),TIME(8,0,0),Table_BF[[#This Row],[TimeIn25]])-TIME(9,0,0))*24)</f>
        <v>0</v>
      </c>
      <c r="DE9" s="7"/>
      <c r="DF9" s="7"/>
      <c r="DG9" s="6"/>
      <c r="DH9" s="14">
        <f>IF(Table_BF[[#This Row],[TimeIn26]]=0,0,(Table_BF[[#This Row],[TimeOut26]]-IF(Table_BF[[#This Row],[TimeIn26]]&lt;TIME(8,0,0),TIME(8,0,0),Table_BF[[#This Row],[TimeIn26]])-TIME(9,0,0))*24)</f>
        <v>0</v>
      </c>
      <c r="DI9" s="7"/>
      <c r="DJ9" s="7"/>
      <c r="DK9" s="6"/>
      <c r="DL9" s="14">
        <f>IF(Table_BF[[#This Row],[TimeIn27]]=0,0,(Table_BF[[#This Row],[TimeOut27]]-IF(Table_BF[[#This Row],[TimeIn27]]&lt;TIME(8,0,0),TIME(8,0,0),Table_BF[[#This Row],[TimeIn27]])-TIME(9,0,0))*24)</f>
        <v>0</v>
      </c>
      <c r="DM9" s="7"/>
      <c r="DN9" s="7"/>
      <c r="DO9" s="6"/>
      <c r="DP9" s="14">
        <f>IF(Table_BF[[#This Row],[TimeIn28]]=0,0,(Table_BF[[#This Row],[TimeOut28]]-IF(Table_BF[[#This Row],[TimeIn28]]&lt;TIME(8,0,0),TIME(8,0,0),Table_BF[[#This Row],[TimeIn28]])-TIME(9,0,0))*24)</f>
        <v>0</v>
      </c>
      <c r="DQ9" s="7"/>
      <c r="DR9" s="7"/>
      <c r="DS9" s="6"/>
      <c r="DT9" s="14">
        <f>IF(Table_BF[[#This Row],[TimeIn29]]=0,0,(Table_BF[[#This Row],[TimeOut29]]-IF(Table_BF[[#This Row],[TimeIn29]]&lt;TIME(8,0,0),TIME(8,0,0),Table_BF[[#This Row],[TimeIn29]])-TIME(9,0,0))*24)</f>
        <v>0</v>
      </c>
      <c r="DU9" s="7"/>
      <c r="DV9" s="7"/>
      <c r="DW9" s="6"/>
      <c r="DX9" s="14">
        <f>IF(Table_BF[[#This Row],[TimeIn30]]=0,0,(Table_BF[[#This Row],[TimeOut30]]-IF(Table_BF[[#This Row],[TimeIn30]]&lt;TIME(8,0,0),TIME(8,0,0),Table_BF[[#This Row],[TimeIn30]])-TIME(9,0,0))*24)</f>
        <v>0</v>
      </c>
      <c r="DY9" s="7"/>
      <c r="DZ9" s="7"/>
      <c r="EA9" s="6"/>
      <c r="EB9" s="14">
        <f>IF(Table_BF[[#This Row],[TimeIn31]]=0,0,(Table_BF[[#This Row],[TimeOut31]]-IF(Table_BF[[#This Row],[TimeIn31]]&lt;TIME(8,0,0),TIME(8,0,0),Table_BF[[#This Row],[TimeIn31]])-TIME(9,0,0))*24)</f>
        <v>0</v>
      </c>
      <c r="EC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3.81</v>
      </c>
      <c r="ED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-14.183055555555557</v>
      </c>
    </row>
    <row r="10" spans="2:135" ht="15" x14ac:dyDescent="0.25">
      <c r="B10" s="6">
        <v>2017</v>
      </c>
      <c r="C10" s="6">
        <v>3</v>
      </c>
      <c r="D10" s="6" t="s">
        <v>304</v>
      </c>
      <c r="E10" s="6" t="s">
        <v>304</v>
      </c>
      <c r="F10" s="6" t="s">
        <v>278</v>
      </c>
      <c r="G10" s="6" t="s">
        <v>279</v>
      </c>
      <c r="H10" s="6" t="s">
        <v>280</v>
      </c>
      <c r="I10" s="7"/>
      <c r="J10" s="7"/>
      <c r="K10" s="6"/>
      <c r="L10" s="14">
        <f>IF(Table_BF[[#This Row],[TimeIn01]]=0,0,(Table_BF[[#This Row],[TimeOut01]]-IF(Table_BF[[#This Row],[TimeIn01]]&lt;TIME(8,0,0),TIME(8,0,0),Table_BF[[#This Row],[TimeIn01]])-TIME(9,0,0))*24)</f>
        <v>0</v>
      </c>
      <c r="M10" s="7"/>
      <c r="N10" s="7"/>
      <c r="O10" s="6"/>
      <c r="P10" s="14">
        <f>IF(Table_BF[[#This Row],[TimeIn02]]=0,0,(Table_BF[[#This Row],[TimeOut02]]-IF(Table_BF[[#This Row],[TimeIn02]]&lt;TIME(8,0,0),TIME(8,0,0),Table_BF[[#This Row],[TimeIn02]])-TIME(9,0,0))*24)</f>
        <v>0</v>
      </c>
      <c r="Q10" s="7">
        <v>0.43751157407407409</v>
      </c>
      <c r="R10" s="7">
        <v>0.70488425925925924</v>
      </c>
      <c r="S10" s="9">
        <v>6.41</v>
      </c>
      <c r="T10" s="14">
        <f>IF(Table_BF[[#This Row],[TimeIn03]]=0,0,(Table_BF[[#This Row],[TimeOut03]]-IF(Table_BF[[#This Row],[TimeIn03]]&lt;TIME(8,0,0),TIME(8,0,0),Table_BF[[#This Row],[TimeIn03]])-TIME(9,0,0))*24)</f>
        <v>-2.5830555555555565</v>
      </c>
      <c r="U10" s="7"/>
      <c r="V10" s="7"/>
      <c r="W10" s="9"/>
      <c r="X10" s="14">
        <f>IF(Table_BF[[#This Row],[TimeIn04]]=0,0,(Table_BF[[#This Row],[TimeOut04]]-IF(Table_BF[[#This Row],[TimeIn04]]&lt;TIME(8,0,0),TIME(8,0,0),Table_BF[[#This Row],[TimeIn04]])-TIME(9,0,0))*24)</f>
        <v>0</v>
      </c>
      <c r="Y10" s="7"/>
      <c r="Z10" s="7"/>
      <c r="AA10" s="6"/>
      <c r="AB10" s="14">
        <f>IF(Table_BF[[#This Row],[TimeIn05]]=0,0,(Table_BF[[#This Row],[TimeOut05]]-IF(Table_BF[[#This Row],[TimeIn05]]&lt;TIME(8,0,0),TIME(8,0,0),Table_BF[[#This Row],[TimeIn05]])-TIME(9,0,0))*24)</f>
        <v>0</v>
      </c>
      <c r="AC10" s="7"/>
      <c r="AD10" s="7"/>
      <c r="AE10" s="6"/>
      <c r="AF10" s="14">
        <f>IF(Table_BF[[#This Row],[TimeIn06]]=0,0,(Table_BF[[#This Row],[TimeOut06]]-IF(Table_BF[[#This Row],[TimeIn06]]&lt;TIME(8,0,0),TIME(8,0,0),Table_BF[[#This Row],[TimeIn06]])-TIME(9,0,0))*24)</f>
        <v>0</v>
      </c>
      <c r="AG10" s="7">
        <v>0.51046296296296301</v>
      </c>
      <c r="AH10" s="7">
        <v>0.69082175925925926</v>
      </c>
      <c r="AI10" s="6">
        <v>4.32</v>
      </c>
      <c r="AJ10" s="14">
        <f>IF(Table_BF[[#This Row],[TimeIn07]]=0,0,(Table_BF[[#This Row],[TimeOut07]]-IF(Table_BF[[#This Row],[TimeIn07]]&lt;TIME(8,0,0),TIME(8,0,0),Table_BF[[#This Row],[TimeIn07]])-TIME(9,0,0))*24)</f>
        <v>-4.6713888888888899</v>
      </c>
      <c r="AK10" s="7"/>
      <c r="AL10" s="7"/>
      <c r="AM10" s="6"/>
      <c r="AN10" s="14">
        <f>IF(Table_BF[[#This Row],[TimeIn08]]=0,0,(Table_BF[[#This Row],[TimeOut08]]-IF(Table_BF[[#This Row],[TimeIn08]]&lt;TIME(8,0,0),TIME(8,0,0),Table_BF[[#This Row],[TimeIn08]])-TIME(9,0,0))*24)</f>
        <v>0</v>
      </c>
      <c r="AO10" s="7"/>
      <c r="AP10" s="7"/>
      <c r="AQ10" s="6"/>
      <c r="AR10" s="14">
        <f>IF(Table_BF[[#This Row],[TimeIn09]]=0,0,(Table_BF[[#This Row],[TimeOut09]]-IF(Table_BF[[#This Row],[TimeIn09]]&lt;TIME(8,0,0),TIME(8,0,0),Table_BF[[#This Row],[TimeIn09]])-TIME(9,0,0))*24)</f>
        <v>0</v>
      </c>
      <c r="AS10" s="7"/>
      <c r="AT10" s="7"/>
      <c r="AU10" s="6"/>
      <c r="AV10" s="14">
        <f>IF(Table_BF[[#This Row],[TimeIn10]]=0,0,(Table_BF[[#This Row],[TimeOut10]]-IF(Table_BF[[#This Row],[TimeIn10]]&lt;TIME(8,0,0),TIME(8,0,0),Table_BF[[#This Row],[TimeIn10]])-TIME(9,0,0))*24)</f>
        <v>0</v>
      </c>
      <c r="AW10" s="7"/>
      <c r="AX10" s="7"/>
      <c r="AY10" s="6"/>
      <c r="AZ10" s="14">
        <f>IF(Table_BF[[#This Row],[TimeIn11]]=0,0,(Table_BF[[#This Row],[TimeOut11]]-IF(Table_BF[[#This Row],[TimeIn11]]&lt;TIME(8,0,0),TIME(8,0,0),Table_BF[[#This Row],[TimeIn11]])-TIME(9,0,0))*24)</f>
        <v>0</v>
      </c>
      <c r="BA10" s="7"/>
      <c r="BB10" s="7"/>
      <c r="BC10" s="6"/>
      <c r="BD10" s="14">
        <f>IF(Table_BF[[#This Row],[TimeIn12]]=0,0,(Table_BF[[#This Row],[TimeOut12]]-IF(Table_BF[[#This Row],[TimeIn12]]&lt;TIME(8,0,0),TIME(8,0,0),Table_BF[[#This Row],[TimeIn12]])-TIME(9,0,0))*24)</f>
        <v>0</v>
      </c>
      <c r="BE10" s="7"/>
      <c r="BF10" s="7"/>
      <c r="BG10" s="6"/>
      <c r="BH10" s="14">
        <f>IF(Table_BF[[#This Row],[TimeIn13]]=0,0,(Table_BF[[#This Row],[TimeOut13]]-IF(Table_BF[[#This Row],[TimeIn13]]&lt;TIME(8,0,0),TIME(8,0,0),Table_BF[[#This Row],[TimeIn13]])-TIME(9,0,0))*24)</f>
        <v>0</v>
      </c>
      <c r="BI10" s="7">
        <v>0.73261574074074076</v>
      </c>
      <c r="BJ10" s="7">
        <v>0.73261574074074076</v>
      </c>
      <c r="BK10" s="6">
        <v>0</v>
      </c>
      <c r="BL10" s="14">
        <f>IF(Table_BF[[#This Row],[TimeIn14]]=0,0,(Table_BF[[#This Row],[TimeOut14]]-IF(Table_BF[[#This Row],[TimeIn14]]&lt;TIME(8,0,0),TIME(8,0,0),Table_BF[[#This Row],[TimeIn14]])-TIME(9,0,0))*24)</f>
        <v>-9</v>
      </c>
      <c r="BM10" s="7"/>
      <c r="BN10" s="7"/>
      <c r="BO10" s="6"/>
      <c r="BP10" s="14">
        <f>IF(Table_BF[[#This Row],[TimeIn15]]=0,0,(Table_BF[[#This Row],[TimeOut15]]-IF(Table_BF[[#This Row],[TimeIn15]]&lt;TIME(8,0,0),TIME(8,0,0),Table_BF[[#This Row],[TimeIn15]])-TIME(9,0,0))*24)</f>
        <v>0</v>
      </c>
      <c r="BQ10" s="7"/>
      <c r="BR10" s="7"/>
      <c r="BS10" s="6"/>
      <c r="BT10" s="14">
        <f>IF(Table_BF[[#This Row],[TimeIn16]]=0,0,(Table_BF[[#This Row],[TimeOut16]]-IF(Table_BF[[#This Row],[TimeIn16]]&lt;TIME(8,0,0),TIME(8,0,0),Table_BF[[#This Row],[TimeIn16]])-TIME(9,0,0))*24)</f>
        <v>0</v>
      </c>
      <c r="BU10" s="7">
        <v>0.39065972222222223</v>
      </c>
      <c r="BV10" s="7">
        <v>0.75096064814814811</v>
      </c>
      <c r="BW10" s="6">
        <v>8.64</v>
      </c>
      <c r="BX10" s="14">
        <f>IF(Table_BF[[#This Row],[TimeIn17]]=0,0,(Table_BF[[#This Row],[TimeOut17]]-IF(Table_BF[[#This Row],[TimeIn17]]&lt;TIME(8,0,0),TIME(8,0,0),Table_BF[[#This Row],[TimeIn17]])-TIME(9,0,0))*24)</f>
        <v>-0.35277777777777874</v>
      </c>
      <c r="BY10" s="7"/>
      <c r="BZ10" s="7"/>
      <c r="CA10" s="6"/>
      <c r="CB10" s="14">
        <f>IF(Table_BF[[#This Row],[TimeIn18]]=0,0,(Table_BF[[#This Row],[TimeOut18]]-IF(Table_BF[[#This Row],[TimeIn18]]&lt;TIME(8,0,0),TIME(8,0,0),Table_BF[[#This Row],[TimeIn18]])-TIME(9,0,0))*24)</f>
        <v>0</v>
      </c>
      <c r="CC10" s="7"/>
      <c r="CD10" s="7"/>
      <c r="CE10" s="6"/>
      <c r="CF10" s="14">
        <f>IF(Table_BF[[#This Row],[TimeIn19]]=0,0,(Table_BF[[#This Row],[TimeOut19]]-IF(Table_BF[[#This Row],[TimeIn19]]&lt;TIME(8,0,0),TIME(8,0,0),Table_BF[[#This Row],[TimeIn19]])-TIME(9,0,0))*24)</f>
        <v>0</v>
      </c>
      <c r="CG10" s="7">
        <v>0.35100694444444447</v>
      </c>
      <c r="CH10" s="7">
        <v>0.45989583333333334</v>
      </c>
      <c r="CI10" s="6">
        <v>2.61</v>
      </c>
      <c r="CJ10" s="14">
        <f>IF(Table_BF[[#This Row],[TimeIn20]]=0,0,(Table_BF[[#This Row],[TimeOut20]]-IF(Table_BF[[#This Row],[TimeIn20]]&lt;TIME(8,0,0),TIME(8,0,0),Table_BF[[#This Row],[TimeIn20]])-TIME(9,0,0))*24)</f>
        <v>-6.3866666666666667</v>
      </c>
      <c r="CK10" s="7"/>
      <c r="CL10" s="7"/>
      <c r="CM10" s="6"/>
      <c r="CN10" s="14">
        <f>IF(Table_BF[[#This Row],[TimeIn21]]=0,0,(Table_BF[[#This Row],[TimeOut21]]-IF(Table_BF[[#This Row],[TimeIn21]]&lt;TIME(8,0,0),TIME(8,0,0),Table_BF[[#This Row],[TimeIn21]])-TIME(9,0,0))*24)</f>
        <v>0</v>
      </c>
      <c r="CO10" s="7"/>
      <c r="CP10" s="7"/>
      <c r="CQ10" s="6"/>
      <c r="CR10" s="14">
        <f>IF(Table_BF[[#This Row],[TimeIn22]]=0,0,(Table_BF[[#This Row],[TimeOut22]]-IF(Table_BF[[#This Row],[TimeIn22]]&lt;TIME(8,0,0),TIME(8,0,0),Table_BF[[#This Row],[TimeIn22]])-TIME(9,0,0))*24)</f>
        <v>0</v>
      </c>
      <c r="CS10" s="7"/>
      <c r="CT10" s="7"/>
      <c r="CU10" s="6"/>
      <c r="CV10" s="14">
        <f>IF(Table_BF[[#This Row],[TimeIn23]]=0,0,(Table_BF[[#This Row],[TimeOut23]]-IF(Table_BF[[#This Row],[TimeIn23]]&lt;TIME(8,0,0),TIME(8,0,0),Table_BF[[#This Row],[TimeIn23]])-TIME(9,0,0))*24)</f>
        <v>0</v>
      </c>
      <c r="CW10" s="7"/>
      <c r="CX10" s="7"/>
      <c r="CY10" s="6"/>
      <c r="CZ10" s="14">
        <f>IF(Table_BF[[#This Row],[TimeIn24]]=0,0,(Table_BF[[#This Row],[TimeOut24]]-IF(Table_BF[[#This Row],[TimeIn24]]&lt;TIME(8,0,0),TIME(8,0,0),Table_BF[[#This Row],[TimeIn24]])-TIME(9,0,0))*24)</f>
        <v>0</v>
      </c>
      <c r="DA10" s="7"/>
      <c r="DB10" s="7"/>
      <c r="DC10" s="6"/>
      <c r="DD10" s="14">
        <f>IF(Table_BF[[#This Row],[TimeIn25]]=0,0,(Table_BF[[#This Row],[TimeOut25]]-IF(Table_BF[[#This Row],[TimeIn25]]&lt;TIME(8,0,0),TIME(8,0,0),Table_BF[[#This Row],[TimeIn25]])-TIME(9,0,0))*24)</f>
        <v>0</v>
      </c>
      <c r="DE10" s="7"/>
      <c r="DF10" s="7"/>
      <c r="DG10" s="6"/>
      <c r="DH10" s="14">
        <f>IF(Table_BF[[#This Row],[TimeIn26]]=0,0,(Table_BF[[#This Row],[TimeOut26]]-IF(Table_BF[[#This Row],[TimeIn26]]&lt;TIME(8,0,0),TIME(8,0,0),Table_BF[[#This Row],[TimeIn26]])-TIME(9,0,0))*24)</f>
        <v>0</v>
      </c>
      <c r="DI10" s="7"/>
      <c r="DJ10" s="7"/>
      <c r="DK10" s="6"/>
      <c r="DL10" s="14">
        <f>IF(Table_BF[[#This Row],[TimeIn27]]=0,0,(Table_BF[[#This Row],[TimeOut27]]-IF(Table_BF[[#This Row],[TimeIn27]]&lt;TIME(8,0,0),TIME(8,0,0),Table_BF[[#This Row],[TimeIn27]])-TIME(9,0,0))*24)</f>
        <v>0</v>
      </c>
      <c r="DM10" s="7"/>
      <c r="DN10" s="7"/>
      <c r="DO10" s="6"/>
      <c r="DP10" s="14">
        <f>IF(Table_BF[[#This Row],[TimeIn28]]=0,0,(Table_BF[[#This Row],[TimeOut28]]-IF(Table_BF[[#This Row],[TimeIn28]]&lt;TIME(8,0,0),TIME(8,0,0),Table_BF[[#This Row],[TimeIn28]])-TIME(9,0,0))*24)</f>
        <v>0</v>
      </c>
      <c r="DQ10" s="7"/>
      <c r="DR10" s="7"/>
      <c r="DS10" s="6"/>
      <c r="DT10" s="14">
        <f>IF(Table_BF[[#This Row],[TimeIn29]]=0,0,(Table_BF[[#This Row],[TimeOut29]]-IF(Table_BF[[#This Row],[TimeIn29]]&lt;TIME(8,0,0),TIME(8,0,0),Table_BF[[#This Row],[TimeIn29]])-TIME(9,0,0))*24)</f>
        <v>0</v>
      </c>
      <c r="DU10" s="7"/>
      <c r="DV10" s="7"/>
      <c r="DW10" s="6"/>
      <c r="DX10" s="14">
        <f>IF(Table_BF[[#This Row],[TimeIn30]]=0,0,(Table_BF[[#This Row],[TimeOut30]]-IF(Table_BF[[#This Row],[TimeIn30]]&lt;TIME(8,0,0),TIME(8,0,0),Table_BF[[#This Row],[TimeIn30]])-TIME(9,0,0))*24)</f>
        <v>0</v>
      </c>
      <c r="DY10" s="7"/>
      <c r="DZ10" s="7"/>
      <c r="EA10" s="6"/>
      <c r="EB10" s="14">
        <f>IF(Table_BF[[#This Row],[TimeIn31]]=0,0,(Table_BF[[#This Row],[TimeOut31]]-IF(Table_BF[[#This Row],[TimeIn31]]&lt;TIME(8,0,0),TIME(8,0,0),Table_BF[[#This Row],[TimeIn31]])-TIME(9,0,0))*24)</f>
        <v>0</v>
      </c>
      <c r="EC10" s="17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21.98</v>
      </c>
      <c r="ED10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-22.993888888888893</v>
      </c>
    </row>
    <row r="11" spans="2:135" ht="15" x14ac:dyDescent="0.25">
      <c r="B11" s="6">
        <v>2017</v>
      </c>
      <c r="C11" s="6">
        <v>3</v>
      </c>
      <c r="D11" s="6" t="s">
        <v>304</v>
      </c>
      <c r="E11" s="6" t="s">
        <v>304</v>
      </c>
      <c r="F11" s="6" t="s">
        <v>281</v>
      </c>
      <c r="G11" s="6" t="s">
        <v>282</v>
      </c>
      <c r="H11" s="6" t="s">
        <v>283</v>
      </c>
      <c r="I11" s="7">
        <v>0.27921296296296294</v>
      </c>
      <c r="J11" s="7">
        <v>0.76283564814814819</v>
      </c>
      <c r="K11" s="6">
        <v>11.6</v>
      </c>
      <c r="L11" s="14">
        <f>IF(Table_BF[[#This Row],[TimeIn01]]=0,0,(Table_BF[[#This Row],[TimeOut01]]-IF(Table_BF[[#This Row],[TimeIn01]]&lt;TIME(8,0,0),TIME(8,0,0),Table_BF[[#This Row],[TimeIn01]])-TIME(9,0,0))*24)</f>
        <v>1.3080555555555571</v>
      </c>
      <c r="M11" s="7">
        <v>0.29160879629629627</v>
      </c>
      <c r="N11" s="7">
        <v>0.55579861111111106</v>
      </c>
      <c r="O11" s="6">
        <v>6.34</v>
      </c>
      <c r="P11" s="14">
        <f>IF(Table_BF[[#This Row],[TimeIn02]]=0,0,(Table_BF[[#This Row],[TimeOut02]]-IF(Table_BF[[#This Row],[TimeIn02]]&lt;TIME(8,0,0),TIME(8,0,0),Table_BF[[#This Row],[TimeIn02]])-TIME(9,0,0))*24)</f>
        <v>-3.660833333333334</v>
      </c>
      <c r="Q11" s="7">
        <v>0.33729166666666666</v>
      </c>
      <c r="R11" s="7">
        <v>0.70329861111111114</v>
      </c>
      <c r="S11" s="9">
        <v>8.7799999999999994</v>
      </c>
      <c r="T11" s="14">
        <f>IF(Table_BF[[#This Row],[TimeIn03]]=0,0,(Table_BF[[#This Row],[TimeOut03]]-IF(Table_BF[[#This Row],[TimeIn03]]&lt;TIME(8,0,0),TIME(8,0,0),Table_BF[[#This Row],[TimeIn03]])-TIME(9,0,0))*24)</f>
        <v>-0.21583333333333243</v>
      </c>
      <c r="U11" s="7"/>
      <c r="V11" s="7"/>
      <c r="W11" s="9"/>
      <c r="X11" s="14">
        <f>IF(Table_BF[[#This Row],[TimeIn04]]=0,0,(Table_BF[[#This Row],[TimeOut04]]-IF(Table_BF[[#This Row],[TimeIn04]]&lt;TIME(8,0,0),TIME(8,0,0),Table_BF[[#This Row],[TimeIn04]])-TIME(9,0,0))*24)</f>
        <v>0</v>
      </c>
      <c r="Y11" s="7"/>
      <c r="Z11" s="7"/>
      <c r="AA11" s="6"/>
      <c r="AB11" s="14">
        <f>IF(Table_BF[[#This Row],[TimeIn05]]=0,0,(Table_BF[[#This Row],[TimeOut05]]-IF(Table_BF[[#This Row],[TimeIn05]]&lt;TIME(8,0,0),TIME(8,0,0),Table_BF[[#This Row],[TimeIn05]])-TIME(9,0,0))*24)</f>
        <v>0</v>
      </c>
      <c r="AC11" s="7">
        <v>0.34277777777777779</v>
      </c>
      <c r="AD11" s="7">
        <v>0.69584490740740745</v>
      </c>
      <c r="AE11" s="6">
        <v>8.4700000000000006</v>
      </c>
      <c r="AF11" s="14">
        <f>IF(Table_BF[[#This Row],[TimeIn06]]=0,0,(Table_BF[[#This Row],[TimeOut06]]-IF(Table_BF[[#This Row],[TimeIn06]]&lt;TIME(8,0,0),TIME(8,0,0),Table_BF[[#This Row],[TimeIn06]])-TIME(9,0,0))*24)</f>
        <v>-0.52638888888888813</v>
      </c>
      <c r="AG11" s="7">
        <v>0.37690972222222224</v>
      </c>
      <c r="AH11" s="7">
        <v>0.61453703703703699</v>
      </c>
      <c r="AI11" s="6">
        <v>5.7</v>
      </c>
      <c r="AJ11" s="14">
        <f>IF(Table_BF[[#This Row],[TimeIn07]]=0,0,(Table_BF[[#This Row],[TimeOut07]]-IF(Table_BF[[#This Row],[TimeIn07]]&lt;TIME(8,0,0),TIME(8,0,0),Table_BF[[#This Row],[TimeIn07]])-TIME(9,0,0))*24)</f>
        <v>-3.296944444444446</v>
      </c>
      <c r="AK11" s="7">
        <v>0.49841435185185184</v>
      </c>
      <c r="AL11" s="7">
        <v>0.80715277777777783</v>
      </c>
      <c r="AM11" s="6">
        <v>7.4</v>
      </c>
      <c r="AN11" s="14">
        <f>IF(Table_BF[[#This Row],[TimeIn08]]=0,0,(Table_BF[[#This Row],[TimeOut08]]-IF(Table_BF[[#This Row],[TimeIn08]]&lt;TIME(8,0,0),TIME(8,0,0),Table_BF[[#This Row],[TimeIn08]])-TIME(9,0,0))*24)</f>
        <v>-1.5902777777777763</v>
      </c>
      <c r="AO11" s="7">
        <v>0.38662037037037039</v>
      </c>
      <c r="AP11" s="7">
        <v>0.76292824074074073</v>
      </c>
      <c r="AQ11" s="6">
        <v>9.0299999999999994</v>
      </c>
      <c r="AR11" s="14">
        <f>IF(Table_BF[[#This Row],[TimeIn09]]=0,0,(Table_BF[[#This Row],[TimeOut09]]-IF(Table_BF[[#This Row],[TimeIn09]]&lt;TIME(8,0,0),TIME(8,0,0),Table_BF[[#This Row],[TimeIn09]])-TIME(9,0,0))*24)</f>
        <v>3.1388888888888022E-2</v>
      </c>
      <c r="AS11" s="7">
        <v>0.32730324074074074</v>
      </c>
      <c r="AT11" s="7">
        <v>0.67322916666666666</v>
      </c>
      <c r="AU11" s="6">
        <v>8.3000000000000007</v>
      </c>
      <c r="AV11" s="14">
        <f>IF(Table_BF[[#This Row],[TimeIn10]]=0,0,(Table_BF[[#This Row],[TimeOut10]]-IF(Table_BF[[#This Row],[TimeIn10]]&lt;TIME(8,0,0),TIME(8,0,0),Table_BF[[#This Row],[TimeIn10]])-TIME(9,0,0))*24)</f>
        <v>-0.8424999999999998</v>
      </c>
      <c r="AW11" s="7"/>
      <c r="AX11" s="7"/>
      <c r="AY11" s="6"/>
      <c r="AZ11" s="14">
        <f>IF(Table_BF[[#This Row],[TimeIn11]]=0,0,(Table_BF[[#This Row],[TimeOut11]]-IF(Table_BF[[#This Row],[TimeIn11]]&lt;TIME(8,0,0),TIME(8,0,0),Table_BF[[#This Row],[TimeIn11]])-TIME(9,0,0))*24)</f>
        <v>0</v>
      </c>
      <c r="BA11" s="7"/>
      <c r="BB11" s="7"/>
      <c r="BC11" s="6"/>
      <c r="BD11" s="14">
        <f>IF(Table_BF[[#This Row],[TimeIn12]]=0,0,(Table_BF[[#This Row],[TimeOut12]]-IF(Table_BF[[#This Row],[TimeIn12]]&lt;TIME(8,0,0),TIME(8,0,0),Table_BF[[#This Row],[TimeIn12]])-TIME(9,0,0))*24)</f>
        <v>0</v>
      </c>
      <c r="BE11" s="7">
        <v>0.35305555555555557</v>
      </c>
      <c r="BF11" s="7">
        <v>0.86568287037037039</v>
      </c>
      <c r="BG11" s="6">
        <v>12.3</v>
      </c>
      <c r="BH11" s="14">
        <f>IF(Table_BF[[#This Row],[TimeIn13]]=0,0,(Table_BF[[#This Row],[TimeOut13]]-IF(Table_BF[[#This Row],[TimeIn13]]&lt;TIME(8,0,0),TIME(8,0,0),Table_BF[[#This Row],[TimeIn13]])-TIME(9,0,0))*24)</f>
        <v>3.3030555555555559</v>
      </c>
      <c r="BI11" s="7">
        <v>0.3394212962962963</v>
      </c>
      <c r="BJ11" s="7">
        <v>0.67920138888888892</v>
      </c>
      <c r="BK11" s="6">
        <v>8.15</v>
      </c>
      <c r="BL11" s="14">
        <f>IF(Table_BF[[#This Row],[TimeIn14]]=0,0,(Table_BF[[#This Row],[TimeOut14]]-IF(Table_BF[[#This Row],[TimeIn14]]&lt;TIME(8,0,0),TIME(8,0,0),Table_BF[[#This Row],[TimeIn14]])-TIME(9,0,0))*24)</f>
        <v>-0.84527777777777713</v>
      </c>
      <c r="BM11" s="7">
        <v>0.35890046296296296</v>
      </c>
      <c r="BN11" s="7">
        <v>0.58638888888888885</v>
      </c>
      <c r="BO11" s="6">
        <v>5.45</v>
      </c>
      <c r="BP11" s="14">
        <f>IF(Table_BF[[#This Row],[TimeIn15]]=0,0,(Table_BF[[#This Row],[TimeOut15]]-IF(Table_BF[[#This Row],[TimeIn15]]&lt;TIME(8,0,0),TIME(8,0,0),Table_BF[[#This Row],[TimeIn15]])-TIME(9,0,0))*24)</f>
        <v>-3.5402777777777787</v>
      </c>
      <c r="BQ11" s="7"/>
      <c r="BR11" s="7"/>
      <c r="BS11" s="6"/>
      <c r="BT11" s="14">
        <f>IF(Table_BF[[#This Row],[TimeIn16]]=0,0,(Table_BF[[#This Row],[TimeOut16]]-IF(Table_BF[[#This Row],[TimeIn16]]&lt;TIME(8,0,0),TIME(8,0,0),Table_BF[[#This Row],[TimeIn16]])-TIME(9,0,0))*24)</f>
        <v>0</v>
      </c>
      <c r="BU11" s="7">
        <v>0.3402662037037037</v>
      </c>
      <c r="BV11" s="7">
        <v>0.66515046296296299</v>
      </c>
      <c r="BW11" s="6">
        <v>7.79</v>
      </c>
      <c r="BX11" s="14">
        <f>IF(Table_BF[[#This Row],[TimeIn17]]=0,0,(Table_BF[[#This Row],[TimeOut17]]-IF(Table_BF[[#This Row],[TimeIn17]]&lt;TIME(8,0,0),TIME(8,0,0),Table_BF[[#This Row],[TimeIn17]])-TIME(9,0,0))*24)</f>
        <v>-1.2027777777777771</v>
      </c>
      <c r="BY11" s="7">
        <v>0.37005787037037036</v>
      </c>
      <c r="BZ11" s="7">
        <v>0.46130787037037035</v>
      </c>
      <c r="CA11" s="6">
        <v>2.19</v>
      </c>
      <c r="CB11" s="14">
        <f>IF(Table_BF[[#This Row],[TimeIn18]]=0,0,(Table_BF[[#This Row],[TimeOut18]]-IF(Table_BF[[#This Row],[TimeIn18]]&lt;TIME(8,0,0),TIME(8,0,0),Table_BF[[#This Row],[TimeIn18]])-TIME(9,0,0))*24)</f>
        <v>-6.8100000000000005</v>
      </c>
      <c r="CC11" s="7"/>
      <c r="CD11" s="7"/>
      <c r="CE11" s="6"/>
      <c r="CF11" s="14">
        <f>IF(Table_BF[[#This Row],[TimeIn19]]=0,0,(Table_BF[[#This Row],[TimeOut19]]-IF(Table_BF[[#This Row],[TimeIn19]]&lt;TIME(8,0,0),TIME(8,0,0),Table_BF[[#This Row],[TimeIn19]])-TIME(9,0,0))*24)</f>
        <v>0</v>
      </c>
      <c r="CG11" s="7">
        <v>0.35917824074074073</v>
      </c>
      <c r="CH11" s="7">
        <v>0.48144675925925928</v>
      </c>
      <c r="CI11" s="6">
        <v>2.93</v>
      </c>
      <c r="CJ11" s="14">
        <f>IF(Table_BF[[#This Row],[TimeIn20]]=0,0,(Table_BF[[#This Row],[TimeOut20]]-IF(Table_BF[[#This Row],[TimeIn20]]&lt;TIME(8,0,0),TIME(8,0,0),Table_BF[[#This Row],[TimeIn20]])-TIME(9,0,0))*24)</f>
        <v>-6.0655555555555551</v>
      </c>
      <c r="CK11" s="7"/>
      <c r="CL11" s="7"/>
      <c r="CM11" s="6"/>
      <c r="CN11" s="14">
        <f>IF(Table_BF[[#This Row],[TimeIn21]]=0,0,(Table_BF[[#This Row],[TimeOut21]]-IF(Table_BF[[#This Row],[TimeIn21]]&lt;TIME(8,0,0),TIME(8,0,0),Table_BF[[#This Row],[TimeIn21]])-TIME(9,0,0))*24)</f>
        <v>0</v>
      </c>
      <c r="CO11" s="7"/>
      <c r="CP11" s="7"/>
      <c r="CQ11" s="6"/>
      <c r="CR11" s="14">
        <f>IF(Table_BF[[#This Row],[TimeIn22]]=0,0,(Table_BF[[#This Row],[TimeOut22]]-IF(Table_BF[[#This Row],[TimeIn22]]&lt;TIME(8,0,0),TIME(8,0,0),Table_BF[[#This Row],[TimeIn22]])-TIME(9,0,0))*24)</f>
        <v>0</v>
      </c>
      <c r="CS11" s="7"/>
      <c r="CT11" s="7"/>
      <c r="CU11" s="6"/>
      <c r="CV11" s="14">
        <f>IF(Table_BF[[#This Row],[TimeIn23]]=0,0,(Table_BF[[#This Row],[TimeOut23]]-IF(Table_BF[[#This Row],[TimeIn23]]&lt;TIME(8,0,0),TIME(8,0,0),Table_BF[[#This Row],[TimeIn23]])-TIME(9,0,0))*24)</f>
        <v>0</v>
      </c>
      <c r="CW11" s="7"/>
      <c r="CX11" s="7"/>
      <c r="CY11" s="6"/>
      <c r="CZ11" s="14">
        <f>IF(Table_BF[[#This Row],[TimeIn24]]=0,0,(Table_BF[[#This Row],[TimeOut24]]-IF(Table_BF[[#This Row],[TimeIn24]]&lt;TIME(8,0,0),TIME(8,0,0),Table_BF[[#This Row],[TimeIn24]])-TIME(9,0,0))*24)</f>
        <v>0</v>
      </c>
      <c r="DA11" s="7"/>
      <c r="DB11" s="7"/>
      <c r="DC11" s="6"/>
      <c r="DD11" s="14">
        <f>IF(Table_BF[[#This Row],[TimeIn25]]=0,0,(Table_BF[[#This Row],[TimeOut25]]-IF(Table_BF[[#This Row],[TimeIn25]]&lt;TIME(8,0,0),TIME(8,0,0),Table_BF[[#This Row],[TimeIn25]])-TIME(9,0,0))*24)</f>
        <v>0</v>
      </c>
      <c r="DE11" s="7"/>
      <c r="DF11" s="7"/>
      <c r="DG11" s="6"/>
      <c r="DH11" s="14">
        <f>IF(Table_BF[[#This Row],[TimeIn26]]=0,0,(Table_BF[[#This Row],[TimeOut26]]-IF(Table_BF[[#This Row],[TimeIn26]]&lt;TIME(8,0,0),TIME(8,0,0),Table_BF[[#This Row],[TimeIn26]])-TIME(9,0,0))*24)</f>
        <v>0</v>
      </c>
      <c r="DI11" s="7"/>
      <c r="DJ11" s="7"/>
      <c r="DK11" s="6"/>
      <c r="DL11" s="14">
        <f>IF(Table_BF[[#This Row],[TimeIn27]]=0,0,(Table_BF[[#This Row],[TimeOut27]]-IF(Table_BF[[#This Row],[TimeIn27]]&lt;TIME(8,0,0),TIME(8,0,0),Table_BF[[#This Row],[TimeIn27]])-TIME(9,0,0))*24)</f>
        <v>0</v>
      </c>
      <c r="DM11" s="7"/>
      <c r="DN11" s="7"/>
      <c r="DO11" s="6"/>
      <c r="DP11" s="14">
        <f>IF(Table_BF[[#This Row],[TimeIn28]]=0,0,(Table_BF[[#This Row],[TimeOut28]]-IF(Table_BF[[#This Row],[TimeIn28]]&lt;TIME(8,0,0),TIME(8,0,0),Table_BF[[#This Row],[TimeIn28]])-TIME(9,0,0))*24)</f>
        <v>0</v>
      </c>
      <c r="DQ11" s="7"/>
      <c r="DR11" s="7"/>
      <c r="DS11" s="6"/>
      <c r="DT11" s="14">
        <f>IF(Table_BF[[#This Row],[TimeIn29]]=0,0,(Table_BF[[#This Row],[TimeOut29]]-IF(Table_BF[[#This Row],[TimeIn29]]&lt;TIME(8,0,0),TIME(8,0,0),Table_BF[[#This Row],[TimeIn29]])-TIME(9,0,0))*24)</f>
        <v>0</v>
      </c>
      <c r="DU11" s="7"/>
      <c r="DV11" s="7"/>
      <c r="DW11" s="6"/>
      <c r="DX11" s="14">
        <f>IF(Table_BF[[#This Row],[TimeIn30]]=0,0,(Table_BF[[#This Row],[TimeOut30]]-IF(Table_BF[[#This Row],[TimeIn30]]&lt;TIME(8,0,0),TIME(8,0,0),Table_BF[[#This Row],[TimeIn30]])-TIME(9,0,0))*24)</f>
        <v>0</v>
      </c>
      <c r="DY11" s="7"/>
      <c r="DZ11" s="7"/>
      <c r="EA11" s="6"/>
      <c r="EB11" s="14">
        <f>IF(Table_BF[[#This Row],[TimeIn31]]=0,0,(Table_BF[[#This Row],[TimeOut31]]-IF(Table_BF[[#This Row],[TimeIn31]]&lt;TIME(8,0,0),TIME(8,0,0),Table_BF[[#This Row],[TimeIn31]])-TIME(9,0,0))*24)</f>
        <v>0</v>
      </c>
      <c r="EC11" s="17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104.43000000000002</v>
      </c>
      <c r="ED11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-23.954166666666662</v>
      </c>
    </row>
    <row r="12" spans="2:135" ht="15" x14ac:dyDescent="0.25">
      <c r="B12" s="6">
        <v>2017</v>
      </c>
      <c r="C12" s="6">
        <v>3</v>
      </c>
      <c r="D12" s="6" t="s">
        <v>304</v>
      </c>
      <c r="E12" s="6" t="s">
        <v>110</v>
      </c>
      <c r="F12" s="6" t="s">
        <v>202</v>
      </c>
      <c r="G12" s="6" t="s">
        <v>160</v>
      </c>
      <c r="H12" s="6" t="s">
        <v>203</v>
      </c>
      <c r="I12" s="7">
        <v>0.36979166666666669</v>
      </c>
      <c r="J12" s="7">
        <v>0.73853009259259261</v>
      </c>
      <c r="K12" s="6">
        <v>8.84</v>
      </c>
      <c r="L12" s="14">
        <f>IF(Table_BF[[#This Row],[TimeIn01]]=0,0,(Table_BF[[#This Row],[TimeOut01]]-IF(Table_BF[[#This Row],[TimeIn01]]&lt;TIME(8,0,0),TIME(8,0,0),Table_BF[[#This Row],[TimeIn01]])-TIME(9,0,0))*24)</f>
        <v>-0.15027777777777773</v>
      </c>
      <c r="M12" s="7">
        <v>0.35718749999999999</v>
      </c>
      <c r="N12" s="7">
        <v>0.71568287037037037</v>
      </c>
      <c r="O12" s="6">
        <v>8.6</v>
      </c>
      <c r="P12" s="14">
        <f>IF(Table_BF[[#This Row],[TimeIn02]]=0,0,(Table_BF[[#This Row],[TimeOut02]]-IF(Table_BF[[#This Row],[TimeIn02]]&lt;TIME(8,0,0),TIME(8,0,0),Table_BF[[#This Row],[TimeIn02]])-TIME(9,0,0))*24)</f>
        <v>-0.39611111111111086</v>
      </c>
      <c r="Q12" s="7"/>
      <c r="R12" s="7"/>
      <c r="S12" s="9"/>
      <c r="T12" s="14">
        <f>IF(Table_BF[[#This Row],[TimeIn03]]=0,0,(Table_BF[[#This Row],[TimeOut03]]-IF(Table_BF[[#This Row],[TimeIn03]]&lt;TIME(8,0,0),TIME(8,0,0),Table_BF[[#This Row],[TimeIn03]])-TIME(9,0,0))*24)</f>
        <v>0</v>
      </c>
      <c r="U12" s="7"/>
      <c r="V12" s="7"/>
      <c r="W12" s="9"/>
      <c r="X12" s="14">
        <f>IF(Table_BF[[#This Row],[TimeIn04]]=0,0,(Table_BF[[#This Row],[TimeOut04]]-IF(Table_BF[[#This Row],[TimeIn04]]&lt;TIME(8,0,0),TIME(8,0,0),Table_BF[[#This Row],[TimeIn04]])-TIME(9,0,0))*24)</f>
        <v>0</v>
      </c>
      <c r="Y12" s="7"/>
      <c r="Z12" s="7"/>
      <c r="AA12" s="6"/>
      <c r="AB12" s="14">
        <f>IF(Table_BF[[#This Row],[TimeIn05]]=0,0,(Table_BF[[#This Row],[TimeOut05]]-IF(Table_BF[[#This Row],[TimeIn05]]&lt;TIME(8,0,0),TIME(8,0,0),Table_BF[[#This Row],[TimeIn05]])-TIME(9,0,0))*24)</f>
        <v>0</v>
      </c>
      <c r="AC12" s="7"/>
      <c r="AD12" s="7"/>
      <c r="AE12" s="6"/>
      <c r="AF12" s="14">
        <f>IF(Table_BF[[#This Row],[TimeIn06]]=0,0,(Table_BF[[#This Row],[TimeOut06]]-IF(Table_BF[[#This Row],[TimeIn06]]&lt;TIME(8,0,0),TIME(8,0,0),Table_BF[[#This Row],[TimeIn06]])-TIME(9,0,0))*24)</f>
        <v>0</v>
      </c>
      <c r="AG12" s="7">
        <v>0.35934027777777777</v>
      </c>
      <c r="AH12" s="7">
        <v>0.73273148148148148</v>
      </c>
      <c r="AI12" s="6">
        <v>8.9600000000000009</v>
      </c>
      <c r="AJ12" s="14">
        <f>IF(Table_BF[[#This Row],[TimeIn07]]=0,0,(Table_BF[[#This Row],[TimeOut07]]-IF(Table_BF[[#This Row],[TimeIn07]]&lt;TIME(8,0,0),TIME(8,0,0),Table_BF[[#This Row],[TimeIn07]])-TIME(9,0,0))*24)</f>
        <v>-3.861111111111093E-2</v>
      </c>
      <c r="AK12" s="7">
        <v>0.36107638888888888</v>
      </c>
      <c r="AL12" s="7">
        <v>0.73780092592592594</v>
      </c>
      <c r="AM12" s="6">
        <v>9.0399999999999991</v>
      </c>
      <c r="AN12" s="14">
        <f>IF(Table_BF[[#This Row],[TimeIn08]]=0,0,(Table_BF[[#This Row],[TimeOut08]]-IF(Table_BF[[#This Row],[TimeIn08]]&lt;TIME(8,0,0),TIME(8,0,0),Table_BF[[#This Row],[TimeIn08]])-TIME(9,0,0))*24)</f>
        <v>4.1388888888889586E-2</v>
      </c>
      <c r="AO12" s="7">
        <v>0.35912037037037037</v>
      </c>
      <c r="AP12" s="7">
        <v>0.75124999999999997</v>
      </c>
      <c r="AQ12" s="6">
        <v>9.41</v>
      </c>
      <c r="AR12" s="14">
        <f>IF(Table_BF[[#This Row],[TimeIn09]]=0,0,(Table_BF[[#This Row],[TimeOut09]]-IF(Table_BF[[#This Row],[TimeIn09]]&lt;TIME(8,0,0),TIME(8,0,0),Table_BF[[#This Row],[TimeIn09]])-TIME(9,0,0))*24)</f>
        <v>0.41111111111111054</v>
      </c>
      <c r="AS12" s="7">
        <v>0.41572916666666665</v>
      </c>
      <c r="AT12" s="7">
        <v>0.7618287037037037</v>
      </c>
      <c r="AU12" s="6">
        <v>8.3000000000000007</v>
      </c>
      <c r="AV12" s="14">
        <f>IF(Table_BF[[#This Row],[TimeIn10]]=0,0,(Table_BF[[#This Row],[TimeOut10]]-IF(Table_BF[[#This Row],[TimeIn10]]&lt;TIME(8,0,0),TIME(8,0,0),Table_BF[[#This Row],[TimeIn10]])-TIME(9,0,0))*24)</f>
        <v>-0.69361111111111073</v>
      </c>
      <c r="AW12" s="7"/>
      <c r="AX12" s="7"/>
      <c r="AY12" s="6"/>
      <c r="AZ12" s="14">
        <f>IF(Table_BF[[#This Row],[TimeIn11]]=0,0,(Table_BF[[#This Row],[TimeOut11]]-IF(Table_BF[[#This Row],[TimeIn11]]&lt;TIME(8,0,0),TIME(8,0,0),Table_BF[[#This Row],[TimeIn11]])-TIME(9,0,0))*24)</f>
        <v>0</v>
      </c>
      <c r="BA12" s="7"/>
      <c r="BB12" s="7"/>
      <c r="BC12" s="6"/>
      <c r="BD12" s="14">
        <f>IF(Table_BF[[#This Row],[TimeIn12]]=0,0,(Table_BF[[#This Row],[TimeOut12]]-IF(Table_BF[[#This Row],[TimeIn12]]&lt;TIME(8,0,0),TIME(8,0,0),Table_BF[[#This Row],[TimeIn12]])-TIME(9,0,0))*24)</f>
        <v>0</v>
      </c>
      <c r="BE12" s="7">
        <v>0.3563425925925926</v>
      </c>
      <c r="BF12" s="7">
        <v>0.62046296296296299</v>
      </c>
      <c r="BG12" s="6">
        <v>6.33</v>
      </c>
      <c r="BH12" s="14">
        <f>IF(Table_BF[[#This Row],[TimeIn13]]=0,0,(Table_BF[[#This Row],[TimeOut13]]-IF(Table_BF[[#This Row],[TimeIn13]]&lt;TIME(8,0,0),TIME(8,0,0),Table_BF[[#This Row],[TimeIn13]])-TIME(9,0,0))*24)</f>
        <v>-2.6611111111111105</v>
      </c>
      <c r="BI12" s="7">
        <v>0.36628472222222225</v>
      </c>
      <c r="BJ12" s="7">
        <v>0.75059027777777776</v>
      </c>
      <c r="BK12" s="6">
        <v>9.2200000000000006</v>
      </c>
      <c r="BL12" s="14">
        <f>IF(Table_BF[[#This Row],[TimeIn14]]=0,0,(Table_BF[[#This Row],[TimeOut14]]-IF(Table_BF[[#This Row],[TimeIn14]]&lt;TIME(8,0,0),TIME(8,0,0),Table_BF[[#This Row],[TimeIn14]])-TIME(9,0,0))*24)</f>
        <v>0.22333333333333227</v>
      </c>
      <c r="BM12" s="7">
        <v>0.40115740740740741</v>
      </c>
      <c r="BN12" s="7">
        <v>0.75406249999999997</v>
      </c>
      <c r="BO12" s="6">
        <v>8.4600000000000009</v>
      </c>
      <c r="BP12" s="14">
        <f>IF(Table_BF[[#This Row],[TimeIn15]]=0,0,(Table_BF[[#This Row],[TimeOut15]]-IF(Table_BF[[#This Row],[TimeIn15]]&lt;TIME(8,0,0),TIME(8,0,0),Table_BF[[#This Row],[TimeIn15]])-TIME(9,0,0))*24)</f>
        <v>-0.53027777777777851</v>
      </c>
      <c r="BQ12" s="7">
        <v>0.35878472222222224</v>
      </c>
      <c r="BR12" s="7">
        <v>0.77085648148148145</v>
      </c>
      <c r="BS12" s="6">
        <v>9.8800000000000008</v>
      </c>
      <c r="BT12" s="14">
        <f>IF(Table_BF[[#This Row],[TimeIn16]]=0,0,(Table_BF[[#This Row],[TimeOut16]]-IF(Table_BF[[#This Row],[TimeIn16]]&lt;TIME(8,0,0),TIME(8,0,0),Table_BF[[#This Row],[TimeIn16]])-TIME(9,0,0))*24)</f>
        <v>0.88972222222222097</v>
      </c>
      <c r="BU12" s="7">
        <v>0.45376157407407408</v>
      </c>
      <c r="BV12" s="7">
        <v>0.76273148148148151</v>
      </c>
      <c r="BW12" s="6">
        <v>7.41</v>
      </c>
      <c r="BX12" s="14">
        <f>IF(Table_BF[[#This Row],[TimeIn17]]=0,0,(Table_BF[[#This Row],[TimeOut17]]-IF(Table_BF[[#This Row],[TimeIn17]]&lt;TIME(8,0,0),TIME(8,0,0),Table_BF[[#This Row],[TimeIn17]])-TIME(9,0,0))*24)</f>
        <v>-1.5847222222222217</v>
      </c>
      <c r="BY12" s="7"/>
      <c r="BZ12" s="7"/>
      <c r="CA12" s="6"/>
      <c r="CB12" s="14">
        <f>IF(Table_BF[[#This Row],[TimeIn18]]=0,0,(Table_BF[[#This Row],[TimeOut18]]-IF(Table_BF[[#This Row],[TimeIn18]]&lt;TIME(8,0,0),TIME(8,0,0),Table_BF[[#This Row],[TimeIn18]])-TIME(9,0,0))*24)</f>
        <v>0</v>
      </c>
      <c r="CC12" s="7"/>
      <c r="CD12" s="7"/>
      <c r="CE12" s="6"/>
      <c r="CF12" s="14">
        <f>IF(Table_BF[[#This Row],[TimeIn19]]=0,0,(Table_BF[[#This Row],[TimeOut19]]-IF(Table_BF[[#This Row],[TimeIn19]]&lt;TIME(8,0,0),TIME(8,0,0),Table_BF[[#This Row],[TimeIn19]])-TIME(9,0,0))*24)</f>
        <v>0</v>
      </c>
      <c r="CG12" s="7">
        <v>0.34954861111111113</v>
      </c>
      <c r="CH12" s="7">
        <v>0.4783101851851852</v>
      </c>
      <c r="CI12" s="6">
        <v>3.09</v>
      </c>
      <c r="CJ12" s="14">
        <f>IF(Table_BF[[#This Row],[TimeIn20]]=0,0,(Table_BF[[#This Row],[TimeOut20]]-IF(Table_BF[[#This Row],[TimeIn20]]&lt;TIME(8,0,0),TIME(8,0,0),Table_BF[[#This Row],[TimeIn20]])-TIME(9,0,0))*24)</f>
        <v>-5.9097222222222223</v>
      </c>
      <c r="CK12" s="7"/>
      <c r="CL12" s="7"/>
      <c r="CM12" s="6"/>
      <c r="CN12" s="14">
        <f>IF(Table_BF[[#This Row],[TimeIn21]]=0,0,(Table_BF[[#This Row],[TimeOut21]]-IF(Table_BF[[#This Row],[TimeIn21]]&lt;TIME(8,0,0),TIME(8,0,0),Table_BF[[#This Row],[TimeIn21]])-TIME(9,0,0))*24)</f>
        <v>0</v>
      </c>
      <c r="CO12" s="7"/>
      <c r="CP12" s="7"/>
      <c r="CQ12" s="6"/>
      <c r="CR12" s="14">
        <f>IF(Table_BF[[#This Row],[TimeIn22]]=0,0,(Table_BF[[#This Row],[TimeOut22]]-IF(Table_BF[[#This Row],[TimeIn22]]&lt;TIME(8,0,0),TIME(8,0,0),Table_BF[[#This Row],[TimeIn22]])-TIME(9,0,0))*24)</f>
        <v>0</v>
      </c>
      <c r="CS12" s="7"/>
      <c r="CT12" s="7"/>
      <c r="CU12" s="6"/>
      <c r="CV12" s="14">
        <f>IF(Table_BF[[#This Row],[TimeIn23]]=0,0,(Table_BF[[#This Row],[TimeOut23]]-IF(Table_BF[[#This Row],[TimeIn23]]&lt;TIME(8,0,0),TIME(8,0,0),Table_BF[[#This Row],[TimeIn23]])-TIME(9,0,0))*24)</f>
        <v>0</v>
      </c>
      <c r="CW12" s="7"/>
      <c r="CX12" s="7"/>
      <c r="CY12" s="6"/>
      <c r="CZ12" s="14">
        <f>IF(Table_BF[[#This Row],[TimeIn24]]=0,0,(Table_BF[[#This Row],[TimeOut24]]-IF(Table_BF[[#This Row],[TimeIn24]]&lt;TIME(8,0,0),TIME(8,0,0),Table_BF[[#This Row],[TimeIn24]])-TIME(9,0,0))*24)</f>
        <v>0</v>
      </c>
      <c r="DA12" s="7"/>
      <c r="DB12" s="7"/>
      <c r="DC12" s="6"/>
      <c r="DD12" s="14">
        <f>IF(Table_BF[[#This Row],[TimeIn25]]=0,0,(Table_BF[[#This Row],[TimeOut25]]-IF(Table_BF[[#This Row],[TimeIn25]]&lt;TIME(8,0,0),TIME(8,0,0),Table_BF[[#This Row],[TimeIn25]])-TIME(9,0,0))*24)</f>
        <v>0</v>
      </c>
      <c r="DE12" s="7"/>
      <c r="DF12" s="7"/>
      <c r="DG12" s="6"/>
      <c r="DH12" s="14">
        <f>IF(Table_BF[[#This Row],[TimeIn26]]=0,0,(Table_BF[[#This Row],[TimeOut26]]-IF(Table_BF[[#This Row],[TimeIn26]]&lt;TIME(8,0,0),TIME(8,0,0),Table_BF[[#This Row],[TimeIn26]])-TIME(9,0,0))*24)</f>
        <v>0</v>
      </c>
      <c r="DI12" s="7"/>
      <c r="DJ12" s="7"/>
      <c r="DK12" s="6"/>
      <c r="DL12" s="14">
        <f>IF(Table_BF[[#This Row],[TimeIn27]]=0,0,(Table_BF[[#This Row],[TimeOut27]]-IF(Table_BF[[#This Row],[TimeIn27]]&lt;TIME(8,0,0),TIME(8,0,0),Table_BF[[#This Row],[TimeIn27]])-TIME(9,0,0))*24)</f>
        <v>0</v>
      </c>
      <c r="DM12" s="7"/>
      <c r="DN12" s="7"/>
      <c r="DO12" s="6"/>
      <c r="DP12" s="14">
        <f>IF(Table_BF[[#This Row],[TimeIn28]]=0,0,(Table_BF[[#This Row],[TimeOut28]]-IF(Table_BF[[#This Row],[TimeIn28]]&lt;TIME(8,0,0),TIME(8,0,0),Table_BF[[#This Row],[TimeIn28]])-TIME(9,0,0))*24)</f>
        <v>0</v>
      </c>
      <c r="DQ12" s="7"/>
      <c r="DR12" s="7"/>
      <c r="DS12" s="6"/>
      <c r="DT12" s="14">
        <f>IF(Table_BF[[#This Row],[TimeIn29]]=0,0,(Table_BF[[#This Row],[TimeOut29]]-IF(Table_BF[[#This Row],[TimeIn29]]&lt;TIME(8,0,0),TIME(8,0,0),Table_BF[[#This Row],[TimeIn29]])-TIME(9,0,0))*24)</f>
        <v>0</v>
      </c>
      <c r="DU12" s="7"/>
      <c r="DV12" s="7"/>
      <c r="DW12" s="6"/>
      <c r="DX12" s="14">
        <f>IF(Table_BF[[#This Row],[TimeIn30]]=0,0,(Table_BF[[#This Row],[TimeOut30]]-IF(Table_BF[[#This Row],[TimeIn30]]&lt;TIME(8,0,0),TIME(8,0,0),Table_BF[[#This Row],[TimeIn30]])-TIME(9,0,0))*24)</f>
        <v>0</v>
      </c>
      <c r="DY12" s="7"/>
      <c r="DZ12" s="7"/>
      <c r="EA12" s="6"/>
      <c r="EB12" s="14">
        <f>IF(Table_BF[[#This Row],[TimeIn31]]=0,0,(Table_BF[[#This Row],[TimeOut31]]-IF(Table_BF[[#This Row],[TimeIn31]]&lt;TIME(8,0,0),TIME(8,0,0),Table_BF[[#This Row],[TimeIn31]])-TIME(9,0,0))*24)</f>
        <v>0</v>
      </c>
      <c r="EC12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97.539999999999992</v>
      </c>
      <c r="ED12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-10.398888888888889</v>
      </c>
    </row>
    <row r="13" spans="2:135" ht="15" x14ac:dyDescent="0.25">
      <c r="B13" s="6">
        <v>2017</v>
      </c>
      <c r="C13" s="6">
        <v>3</v>
      </c>
      <c r="D13" s="6" t="s">
        <v>204</v>
      </c>
      <c r="E13" s="6" t="s">
        <v>204</v>
      </c>
      <c r="F13" s="6" t="s">
        <v>284</v>
      </c>
      <c r="G13" s="6" t="s">
        <v>285</v>
      </c>
      <c r="H13" s="6" t="s">
        <v>286</v>
      </c>
      <c r="I13" s="7">
        <v>0.50640046296296293</v>
      </c>
      <c r="J13" s="7">
        <v>0.78518518518518521</v>
      </c>
      <c r="K13" s="6">
        <v>6.69</v>
      </c>
      <c r="L13" s="14">
        <f>IF(Table_BF[[#This Row],[TimeIn01]]=0,0,(Table_BF[[#This Row],[TimeOut01]]-IF(Table_BF[[#This Row],[TimeIn01]]&lt;TIME(8,0,0),TIME(8,0,0),Table_BF[[#This Row],[TimeIn01]])-TIME(9,0,0))*24)</f>
        <v>-2.3091666666666653</v>
      </c>
      <c r="M13" s="7">
        <v>0.58857638888888886</v>
      </c>
      <c r="N13" s="7">
        <v>0.76474537037037038</v>
      </c>
      <c r="O13" s="6">
        <v>4.22</v>
      </c>
      <c r="P13" s="14">
        <f>IF(Table_BF[[#This Row],[TimeIn02]]=0,0,(Table_BF[[#This Row],[TimeOut02]]-IF(Table_BF[[#This Row],[TimeIn02]]&lt;TIME(8,0,0),TIME(8,0,0),Table_BF[[#This Row],[TimeIn02]])-TIME(9,0,0))*24)</f>
        <v>-4.7719444444444434</v>
      </c>
      <c r="Q13" s="7"/>
      <c r="R13" s="7"/>
      <c r="S13" s="9"/>
      <c r="T13" s="14">
        <f>IF(Table_BF[[#This Row],[TimeIn03]]=0,0,(Table_BF[[#This Row],[TimeOut03]]-IF(Table_BF[[#This Row],[TimeIn03]]&lt;TIME(8,0,0),TIME(8,0,0),Table_BF[[#This Row],[TimeIn03]])-TIME(9,0,0))*24)</f>
        <v>0</v>
      </c>
      <c r="U13" s="7"/>
      <c r="V13" s="7"/>
      <c r="W13" s="9"/>
      <c r="X13" s="14">
        <f>IF(Table_BF[[#This Row],[TimeIn04]]=0,0,(Table_BF[[#This Row],[TimeOut04]]-IF(Table_BF[[#This Row],[TimeIn04]]&lt;TIME(8,0,0),TIME(8,0,0),Table_BF[[#This Row],[TimeIn04]])-TIME(9,0,0))*24)</f>
        <v>0</v>
      </c>
      <c r="Y13" s="7"/>
      <c r="Z13" s="7"/>
      <c r="AA13" s="6"/>
      <c r="AB13" s="14">
        <f>IF(Table_BF[[#This Row],[TimeIn05]]=0,0,(Table_BF[[#This Row],[TimeOut05]]-IF(Table_BF[[#This Row],[TimeIn05]]&lt;TIME(8,0,0),TIME(8,0,0),Table_BF[[#This Row],[TimeIn05]])-TIME(9,0,0))*24)</f>
        <v>0</v>
      </c>
      <c r="AC13" s="7">
        <v>0.56108796296296293</v>
      </c>
      <c r="AD13" s="7">
        <v>0.79582175925925924</v>
      </c>
      <c r="AE13" s="6">
        <v>5.63</v>
      </c>
      <c r="AF13" s="14">
        <f>IF(Table_BF[[#This Row],[TimeIn06]]=0,0,(Table_BF[[#This Row],[TimeOut06]]-IF(Table_BF[[#This Row],[TimeIn06]]&lt;TIME(8,0,0),TIME(8,0,0),Table_BF[[#This Row],[TimeIn06]])-TIME(9,0,0))*24)</f>
        <v>-3.3663888888888884</v>
      </c>
      <c r="AG13" s="7">
        <v>0.6184722222222222</v>
      </c>
      <c r="AH13" s="7">
        <v>0.87311342592592589</v>
      </c>
      <c r="AI13" s="6">
        <v>6.11</v>
      </c>
      <c r="AJ13" s="14">
        <f>IF(Table_BF[[#This Row],[TimeIn07]]=0,0,(Table_BF[[#This Row],[TimeOut07]]-IF(Table_BF[[#This Row],[TimeIn07]]&lt;TIME(8,0,0),TIME(8,0,0),Table_BF[[#This Row],[TimeIn07]])-TIME(9,0,0))*24)</f>
        <v>-2.8886111111111115</v>
      </c>
      <c r="AK13" s="7">
        <v>0.58552083333333338</v>
      </c>
      <c r="AL13" s="7">
        <v>0.76343749999999999</v>
      </c>
      <c r="AM13" s="6">
        <v>4.2699999999999996</v>
      </c>
      <c r="AN13" s="14">
        <f>IF(Table_BF[[#This Row],[TimeIn08]]=0,0,(Table_BF[[#This Row],[TimeOut08]]-IF(Table_BF[[#This Row],[TimeIn08]]&lt;TIME(8,0,0),TIME(8,0,0),Table_BF[[#This Row],[TimeIn08]])-TIME(9,0,0))*24)</f>
        <v>-4.7300000000000013</v>
      </c>
      <c r="AO13" s="7"/>
      <c r="AP13" s="7"/>
      <c r="AQ13" s="6"/>
      <c r="AR13" s="14">
        <f>IF(Table_BF[[#This Row],[TimeIn09]]=0,0,(Table_BF[[#This Row],[TimeOut09]]-IF(Table_BF[[#This Row],[TimeIn09]]&lt;TIME(8,0,0),TIME(8,0,0),Table_BF[[#This Row],[TimeIn09]])-TIME(9,0,0))*24)</f>
        <v>0</v>
      </c>
      <c r="AS13" s="7">
        <v>0.43604166666666666</v>
      </c>
      <c r="AT13" s="7">
        <v>0.77465277777777775</v>
      </c>
      <c r="AU13" s="6">
        <v>8.1199999999999992</v>
      </c>
      <c r="AV13" s="14">
        <f>IF(Table_BF[[#This Row],[TimeIn10]]=0,0,(Table_BF[[#This Row],[TimeOut10]]-IF(Table_BF[[#This Row],[TimeIn10]]&lt;TIME(8,0,0),TIME(8,0,0),Table_BF[[#This Row],[TimeIn10]])-TIME(9,0,0))*24)</f>
        <v>-0.87333333333333396</v>
      </c>
      <c r="AW13" s="7"/>
      <c r="AX13" s="7"/>
      <c r="AY13" s="6"/>
      <c r="AZ13" s="14">
        <f>IF(Table_BF[[#This Row],[TimeIn11]]=0,0,(Table_BF[[#This Row],[TimeOut11]]-IF(Table_BF[[#This Row],[TimeIn11]]&lt;TIME(8,0,0),TIME(8,0,0),Table_BF[[#This Row],[TimeIn11]])-TIME(9,0,0))*24)</f>
        <v>0</v>
      </c>
      <c r="BA13" s="7"/>
      <c r="BB13" s="7"/>
      <c r="BC13" s="6"/>
      <c r="BD13" s="14">
        <f>IF(Table_BF[[#This Row],[TimeIn12]]=0,0,(Table_BF[[#This Row],[TimeOut12]]-IF(Table_BF[[#This Row],[TimeIn12]]&lt;TIME(8,0,0),TIME(8,0,0),Table_BF[[#This Row],[TimeIn12]])-TIME(9,0,0))*24)</f>
        <v>0</v>
      </c>
      <c r="BE13" s="7"/>
      <c r="BF13" s="7"/>
      <c r="BG13" s="6"/>
      <c r="BH13" s="14">
        <f>IF(Table_BF[[#This Row],[TimeIn13]]=0,0,(Table_BF[[#This Row],[TimeOut13]]-IF(Table_BF[[#This Row],[TimeIn13]]&lt;TIME(8,0,0),TIME(8,0,0),Table_BF[[#This Row],[TimeIn13]])-TIME(9,0,0))*24)</f>
        <v>0</v>
      </c>
      <c r="BI13" s="7"/>
      <c r="BJ13" s="7"/>
      <c r="BK13" s="6"/>
      <c r="BL13" s="14">
        <f>IF(Table_BF[[#This Row],[TimeIn14]]=0,0,(Table_BF[[#This Row],[TimeOut14]]-IF(Table_BF[[#This Row],[TimeIn14]]&lt;TIME(8,0,0),TIME(8,0,0),Table_BF[[#This Row],[TimeIn14]])-TIME(9,0,0))*24)</f>
        <v>0</v>
      </c>
      <c r="BM13" s="7">
        <v>0.48906250000000001</v>
      </c>
      <c r="BN13" s="7">
        <v>0.77006944444444447</v>
      </c>
      <c r="BO13" s="6">
        <v>6.74</v>
      </c>
      <c r="BP13" s="14">
        <f>IF(Table_BF[[#This Row],[TimeIn15]]=0,0,(Table_BF[[#This Row],[TimeOut15]]-IF(Table_BF[[#This Row],[TimeIn15]]&lt;TIME(8,0,0),TIME(8,0,0),Table_BF[[#This Row],[TimeIn15]])-TIME(9,0,0))*24)</f>
        <v>-2.2558333333333329</v>
      </c>
      <c r="BQ13" s="7">
        <v>0.56560185185185186</v>
      </c>
      <c r="BR13" s="7">
        <v>0.56560185185185186</v>
      </c>
      <c r="BS13" s="6">
        <v>0</v>
      </c>
      <c r="BT13" s="14">
        <f>IF(Table_BF[[#This Row],[TimeIn16]]=0,0,(Table_BF[[#This Row],[TimeOut16]]-IF(Table_BF[[#This Row],[TimeIn16]]&lt;TIME(8,0,0),TIME(8,0,0),Table_BF[[#This Row],[TimeIn16]])-TIME(9,0,0))*24)</f>
        <v>-9</v>
      </c>
      <c r="BU13" s="7">
        <v>0.55424768518518519</v>
      </c>
      <c r="BV13" s="7">
        <v>0.83369212962962957</v>
      </c>
      <c r="BW13" s="6">
        <v>6.7</v>
      </c>
      <c r="BX13" s="14">
        <f>IF(Table_BF[[#This Row],[TimeIn17]]=0,0,(Table_BF[[#This Row],[TimeOut17]]-IF(Table_BF[[#This Row],[TimeIn17]]&lt;TIME(8,0,0),TIME(8,0,0),Table_BF[[#This Row],[TimeIn17]])-TIME(9,0,0))*24)</f>
        <v>-2.2933333333333348</v>
      </c>
      <c r="BY13" s="7"/>
      <c r="BZ13" s="7"/>
      <c r="CA13" s="6"/>
      <c r="CB13" s="14">
        <f>IF(Table_BF[[#This Row],[TimeIn18]]=0,0,(Table_BF[[#This Row],[TimeOut18]]-IF(Table_BF[[#This Row],[TimeIn18]]&lt;TIME(8,0,0),TIME(8,0,0),Table_BF[[#This Row],[TimeIn18]])-TIME(9,0,0))*24)</f>
        <v>0</v>
      </c>
      <c r="CC13" s="7"/>
      <c r="CD13" s="7"/>
      <c r="CE13" s="6"/>
      <c r="CF13" s="14">
        <f>IF(Table_BF[[#This Row],[TimeIn19]]=0,0,(Table_BF[[#This Row],[TimeOut19]]-IF(Table_BF[[#This Row],[TimeIn19]]&lt;TIME(8,0,0),TIME(8,0,0),Table_BF[[#This Row],[TimeIn19]])-TIME(9,0,0))*24)</f>
        <v>0</v>
      </c>
      <c r="CG13" s="7">
        <v>0.48006944444444444</v>
      </c>
      <c r="CH13" s="7">
        <v>0.48006944444444444</v>
      </c>
      <c r="CI13" s="6">
        <v>0</v>
      </c>
      <c r="CJ13" s="14">
        <f>IF(Table_BF[[#This Row],[TimeIn20]]=0,0,(Table_BF[[#This Row],[TimeOut20]]-IF(Table_BF[[#This Row],[TimeIn20]]&lt;TIME(8,0,0),TIME(8,0,0),Table_BF[[#This Row],[TimeIn20]])-TIME(9,0,0))*24)</f>
        <v>-9</v>
      </c>
      <c r="CK13" s="7"/>
      <c r="CL13" s="7"/>
      <c r="CM13" s="6"/>
      <c r="CN13" s="14">
        <f>IF(Table_BF[[#This Row],[TimeIn21]]=0,0,(Table_BF[[#This Row],[TimeOut21]]-IF(Table_BF[[#This Row],[TimeIn21]]&lt;TIME(8,0,0),TIME(8,0,0),Table_BF[[#This Row],[TimeIn21]])-TIME(9,0,0))*24)</f>
        <v>0</v>
      </c>
      <c r="CO13" s="7"/>
      <c r="CP13" s="7"/>
      <c r="CQ13" s="6"/>
      <c r="CR13" s="14">
        <f>IF(Table_BF[[#This Row],[TimeIn22]]=0,0,(Table_BF[[#This Row],[TimeOut22]]-IF(Table_BF[[#This Row],[TimeIn22]]&lt;TIME(8,0,0),TIME(8,0,0),Table_BF[[#This Row],[TimeIn22]])-TIME(9,0,0))*24)</f>
        <v>0</v>
      </c>
      <c r="CS13" s="7"/>
      <c r="CT13" s="7"/>
      <c r="CU13" s="6"/>
      <c r="CV13" s="14">
        <f>IF(Table_BF[[#This Row],[TimeIn23]]=0,0,(Table_BF[[#This Row],[TimeOut23]]-IF(Table_BF[[#This Row],[TimeIn23]]&lt;TIME(8,0,0),TIME(8,0,0),Table_BF[[#This Row],[TimeIn23]])-TIME(9,0,0))*24)</f>
        <v>0</v>
      </c>
      <c r="CW13" s="7"/>
      <c r="CX13" s="7"/>
      <c r="CY13" s="6"/>
      <c r="CZ13" s="14">
        <f>IF(Table_BF[[#This Row],[TimeIn24]]=0,0,(Table_BF[[#This Row],[TimeOut24]]-IF(Table_BF[[#This Row],[TimeIn24]]&lt;TIME(8,0,0),TIME(8,0,0),Table_BF[[#This Row],[TimeIn24]])-TIME(9,0,0))*24)</f>
        <v>0</v>
      </c>
      <c r="DA13" s="7"/>
      <c r="DB13" s="7"/>
      <c r="DC13" s="6"/>
      <c r="DD13" s="14">
        <f>IF(Table_BF[[#This Row],[TimeIn25]]=0,0,(Table_BF[[#This Row],[TimeOut25]]-IF(Table_BF[[#This Row],[TimeIn25]]&lt;TIME(8,0,0),TIME(8,0,0),Table_BF[[#This Row],[TimeIn25]])-TIME(9,0,0))*24)</f>
        <v>0</v>
      </c>
      <c r="DE13" s="7"/>
      <c r="DF13" s="7"/>
      <c r="DG13" s="6"/>
      <c r="DH13" s="14">
        <f>IF(Table_BF[[#This Row],[TimeIn26]]=0,0,(Table_BF[[#This Row],[TimeOut26]]-IF(Table_BF[[#This Row],[TimeIn26]]&lt;TIME(8,0,0),TIME(8,0,0),Table_BF[[#This Row],[TimeIn26]])-TIME(9,0,0))*24)</f>
        <v>0</v>
      </c>
      <c r="DI13" s="7"/>
      <c r="DJ13" s="7"/>
      <c r="DK13" s="6"/>
      <c r="DL13" s="14">
        <f>IF(Table_BF[[#This Row],[TimeIn27]]=0,0,(Table_BF[[#This Row],[TimeOut27]]-IF(Table_BF[[#This Row],[TimeIn27]]&lt;TIME(8,0,0),TIME(8,0,0),Table_BF[[#This Row],[TimeIn27]])-TIME(9,0,0))*24)</f>
        <v>0</v>
      </c>
      <c r="DM13" s="7"/>
      <c r="DN13" s="7"/>
      <c r="DO13" s="6"/>
      <c r="DP13" s="14">
        <f>IF(Table_BF[[#This Row],[TimeIn28]]=0,0,(Table_BF[[#This Row],[TimeOut28]]-IF(Table_BF[[#This Row],[TimeIn28]]&lt;TIME(8,0,0),TIME(8,0,0),Table_BF[[#This Row],[TimeIn28]])-TIME(9,0,0))*24)</f>
        <v>0</v>
      </c>
      <c r="DQ13" s="7"/>
      <c r="DR13" s="7"/>
      <c r="DS13" s="6"/>
      <c r="DT13" s="14">
        <f>IF(Table_BF[[#This Row],[TimeIn29]]=0,0,(Table_BF[[#This Row],[TimeOut29]]-IF(Table_BF[[#This Row],[TimeIn29]]&lt;TIME(8,0,0),TIME(8,0,0),Table_BF[[#This Row],[TimeIn29]])-TIME(9,0,0))*24)</f>
        <v>0</v>
      </c>
      <c r="DU13" s="7"/>
      <c r="DV13" s="7"/>
      <c r="DW13" s="6"/>
      <c r="DX13" s="14">
        <f>IF(Table_BF[[#This Row],[TimeIn30]]=0,0,(Table_BF[[#This Row],[TimeOut30]]-IF(Table_BF[[#This Row],[TimeIn30]]&lt;TIME(8,0,0),TIME(8,0,0),Table_BF[[#This Row],[TimeIn30]])-TIME(9,0,0))*24)</f>
        <v>0</v>
      </c>
      <c r="DY13" s="7"/>
      <c r="DZ13" s="7"/>
      <c r="EA13" s="6"/>
      <c r="EB13" s="14">
        <f>IF(Table_BF[[#This Row],[TimeIn31]]=0,0,(Table_BF[[#This Row],[TimeOut31]]-IF(Table_BF[[#This Row],[TimeIn31]]&lt;TIME(8,0,0),TIME(8,0,0),Table_BF[[#This Row],[TimeIn31]])-TIME(9,0,0))*24)</f>
        <v>0</v>
      </c>
      <c r="EC13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48.480000000000004</v>
      </c>
      <c r="ED13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-41.488611111111105</v>
      </c>
    </row>
    <row r="14" spans="2:135" ht="15" x14ac:dyDescent="0.25">
      <c r="B14" s="6">
        <v>2017</v>
      </c>
      <c r="C14" s="6">
        <v>3</v>
      </c>
      <c r="D14" s="6" t="s">
        <v>204</v>
      </c>
      <c r="E14" s="6" t="s">
        <v>204</v>
      </c>
      <c r="F14" s="6" t="s">
        <v>205</v>
      </c>
      <c r="G14" s="6" t="s">
        <v>206</v>
      </c>
      <c r="H14" s="6" t="s">
        <v>207</v>
      </c>
      <c r="I14" s="7">
        <v>0.30885416666666665</v>
      </c>
      <c r="J14" s="7">
        <v>0.7217824074074074</v>
      </c>
      <c r="K14" s="6">
        <v>9.91</v>
      </c>
      <c r="L14" s="14">
        <f>IF(Table_BF[[#This Row],[TimeIn01]]=0,0,(Table_BF[[#This Row],[TimeOut01]]-IF(Table_BF[[#This Row],[TimeIn01]]&lt;TIME(8,0,0),TIME(8,0,0),Table_BF[[#This Row],[TimeIn01]])-TIME(9,0,0))*24)</f>
        <v>0.32277777777777805</v>
      </c>
      <c r="M14" s="7">
        <v>0.31709490740740742</v>
      </c>
      <c r="N14" s="7">
        <v>0.63165509259259256</v>
      </c>
      <c r="O14" s="6">
        <v>7.54</v>
      </c>
      <c r="P14" s="14">
        <f>IF(Table_BF[[#This Row],[TimeIn02]]=0,0,(Table_BF[[#This Row],[TimeOut02]]-IF(Table_BF[[#This Row],[TimeIn02]]&lt;TIME(8,0,0),TIME(8,0,0),Table_BF[[#This Row],[TimeIn02]])-TIME(9,0,0))*24)</f>
        <v>-1.8402777777777781</v>
      </c>
      <c r="Q14" s="7">
        <v>0.33664351851851854</v>
      </c>
      <c r="R14" s="7">
        <v>0.73496527777777776</v>
      </c>
      <c r="S14" s="9">
        <v>9.5500000000000007</v>
      </c>
      <c r="T14" s="14">
        <f>IF(Table_BF[[#This Row],[TimeIn03]]=0,0,(Table_BF[[#This Row],[TimeOut03]]-IF(Table_BF[[#This Row],[TimeIn03]]&lt;TIME(8,0,0),TIME(8,0,0),Table_BF[[#This Row],[TimeIn03]])-TIME(9,0,0))*24)</f>
        <v>0.55972222222222134</v>
      </c>
      <c r="U14" s="7"/>
      <c r="V14" s="7"/>
      <c r="W14" s="9"/>
      <c r="X14" s="14">
        <f>IF(Table_BF[[#This Row],[TimeIn04]]=0,0,(Table_BF[[#This Row],[TimeOut04]]-IF(Table_BF[[#This Row],[TimeIn04]]&lt;TIME(8,0,0),TIME(8,0,0),Table_BF[[#This Row],[TimeIn04]])-TIME(9,0,0))*24)</f>
        <v>0</v>
      </c>
      <c r="Y14" s="7"/>
      <c r="Z14" s="7"/>
      <c r="AA14" s="6"/>
      <c r="AB14" s="14">
        <f>IF(Table_BF[[#This Row],[TimeIn05]]=0,0,(Table_BF[[#This Row],[TimeOut05]]-IF(Table_BF[[#This Row],[TimeIn05]]&lt;TIME(8,0,0),TIME(8,0,0),Table_BF[[#This Row],[TimeIn05]])-TIME(9,0,0))*24)</f>
        <v>0</v>
      </c>
      <c r="AC14" s="7">
        <v>0.39232638888888888</v>
      </c>
      <c r="AD14" s="7">
        <v>0.76539351851851856</v>
      </c>
      <c r="AE14" s="6">
        <v>8.9499999999999993</v>
      </c>
      <c r="AF14" s="14">
        <f>IF(Table_BF[[#This Row],[TimeIn06]]=0,0,(Table_BF[[#This Row],[TimeOut06]]-IF(Table_BF[[#This Row],[TimeIn06]]&lt;TIME(8,0,0),TIME(8,0,0),Table_BF[[#This Row],[TimeIn06]])-TIME(9,0,0))*24)</f>
        <v>-4.6388888888887703E-2</v>
      </c>
      <c r="AG14" s="7">
        <v>0.38469907407407405</v>
      </c>
      <c r="AH14" s="7">
        <v>0.76048611111111108</v>
      </c>
      <c r="AI14" s="6">
        <v>9.01</v>
      </c>
      <c r="AJ14" s="14">
        <f>IF(Table_BF[[#This Row],[TimeIn07]]=0,0,(Table_BF[[#This Row],[TimeOut07]]-IF(Table_BF[[#This Row],[TimeIn07]]&lt;TIME(8,0,0),TIME(8,0,0),Table_BF[[#This Row],[TimeIn07]])-TIME(9,0,0))*24)</f>
        <v>1.8888888888888733E-2</v>
      </c>
      <c r="AK14" s="7">
        <v>0.33710648148148148</v>
      </c>
      <c r="AL14" s="7">
        <v>0.73101851851851851</v>
      </c>
      <c r="AM14" s="6">
        <v>9.4499999999999993</v>
      </c>
      <c r="AN14" s="14">
        <f>IF(Table_BF[[#This Row],[TimeIn08]]=0,0,(Table_BF[[#This Row],[TimeOut08]]-IF(Table_BF[[#This Row],[TimeIn08]]&lt;TIME(8,0,0),TIME(8,0,0),Table_BF[[#This Row],[TimeIn08]])-TIME(9,0,0))*24)</f>
        <v>0.45388888888888879</v>
      </c>
      <c r="AO14" s="7">
        <v>0.39028935185185187</v>
      </c>
      <c r="AP14" s="7">
        <v>0.70680555555555558</v>
      </c>
      <c r="AQ14" s="6">
        <v>7.59</v>
      </c>
      <c r="AR14" s="14">
        <f>IF(Table_BF[[#This Row],[TimeIn09]]=0,0,(Table_BF[[#This Row],[TimeOut09]]-IF(Table_BF[[#This Row],[TimeIn09]]&lt;TIME(8,0,0),TIME(8,0,0),Table_BF[[#This Row],[TimeIn09]])-TIME(9,0,0))*24)</f>
        <v>-1.4036111111111111</v>
      </c>
      <c r="AS14" s="7">
        <v>0.32795138888888886</v>
      </c>
      <c r="AT14" s="7">
        <v>0.65143518518518517</v>
      </c>
      <c r="AU14" s="6">
        <v>7.76</v>
      </c>
      <c r="AV14" s="14">
        <f>IF(Table_BF[[#This Row],[TimeIn10]]=0,0,(Table_BF[[#This Row],[TimeOut10]]-IF(Table_BF[[#This Row],[TimeIn10]]&lt;TIME(8,0,0),TIME(8,0,0),Table_BF[[#This Row],[TimeIn10]])-TIME(9,0,0))*24)</f>
        <v>-1.3655555555555554</v>
      </c>
      <c r="AW14" s="7"/>
      <c r="AX14" s="7"/>
      <c r="AY14" s="6"/>
      <c r="AZ14" s="14">
        <f>IF(Table_BF[[#This Row],[TimeIn11]]=0,0,(Table_BF[[#This Row],[TimeOut11]]-IF(Table_BF[[#This Row],[TimeIn11]]&lt;TIME(8,0,0),TIME(8,0,0),Table_BF[[#This Row],[TimeIn11]])-TIME(9,0,0))*24)</f>
        <v>0</v>
      </c>
      <c r="BA14" s="7"/>
      <c r="BB14" s="7"/>
      <c r="BC14" s="6"/>
      <c r="BD14" s="14">
        <f>IF(Table_BF[[#This Row],[TimeIn12]]=0,0,(Table_BF[[#This Row],[TimeOut12]]-IF(Table_BF[[#This Row],[TimeIn12]]&lt;TIME(8,0,0),TIME(8,0,0),Table_BF[[#This Row],[TimeIn12]])-TIME(9,0,0))*24)</f>
        <v>0</v>
      </c>
      <c r="BE14" s="7">
        <v>0.56303240740740745</v>
      </c>
      <c r="BF14" s="7">
        <v>0.77692129629629625</v>
      </c>
      <c r="BG14" s="6">
        <v>5.13</v>
      </c>
      <c r="BH14" s="14">
        <f>IF(Table_BF[[#This Row],[TimeIn13]]=0,0,(Table_BF[[#This Row],[TimeOut13]]-IF(Table_BF[[#This Row],[TimeIn13]]&lt;TIME(8,0,0),TIME(8,0,0),Table_BF[[#This Row],[TimeIn13]])-TIME(9,0,0))*24)</f>
        <v>-3.8666666666666689</v>
      </c>
      <c r="BI14" s="7">
        <v>0.33943287037037034</v>
      </c>
      <c r="BJ14" s="7">
        <v>0.94243055555555555</v>
      </c>
      <c r="BK14" s="6">
        <v>14.47</v>
      </c>
      <c r="BL14" s="14">
        <f>IF(Table_BF[[#This Row],[TimeIn14]]=0,0,(Table_BF[[#This Row],[TimeOut14]]-IF(Table_BF[[#This Row],[TimeIn14]]&lt;TIME(8,0,0),TIME(8,0,0),Table_BF[[#This Row],[TimeIn14]])-TIME(9,0,0))*24)</f>
        <v>5.4719444444444463</v>
      </c>
      <c r="BM14" s="7">
        <v>0.31872685185185184</v>
      </c>
      <c r="BN14" s="7">
        <v>0.67827546296296293</v>
      </c>
      <c r="BO14" s="6">
        <v>8.6199999999999992</v>
      </c>
      <c r="BP14" s="14">
        <f>IF(Table_BF[[#This Row],[TimeIn15]]=0,0,(Table_BF[[#This Row],[TimeOut15]]-IF(Table_BF[[#This Row],[TimeIn15]]&lt;TIME(8,0,0),TIME(8,0,0),Table_BF[[#This Row],[TimeIn15]])-TIME(9,0,0))*24)</f>
        <v>-0.7213888888888893</v>
      </c>
      <c r="BQ14" s="7">
        <v>0.35238425925925926</v>
      </c>
      <c r="BR14" s="7">
        <v>0.54923611111111115</v>
      </c>
      <c r="BS14" s="6">
        <v>4.72</v>
      </c>
      <c r="BT14" s="14">
        <f>IF(Table_BF[[#This Row],[TimeIn16]]=0,0,(Table_BF[[#This Row],[TimeOut16]]-IF(Table_BF[[#This Row],[TimeIn16]]&lt;TIME(8,0,0),TIME(8,0,0),Table_BF[[#This Row],[TimeIn16]])-TIME(9,0,0))*24)</f>
        <v>-4.2755555555555542</v>
      </c>
      <c r="BU14" s="7">
        <v>0.30635416666666665</v>
      </c>
      <c r="BV14" s="7">
        <v>0.6875</v>
      </c>
      <c r="BW14" s="6">
        <v>9.14</v>
      </c>
      <c r="BX14" s="14">
        <f>IF(Table_BF[[#This Row],[TimeIn17]]=0,0,(Table_BF[[#This Row],[TimeOut17]]-IF(Table_BF[[#This Row],[TimeIn17]]&lt;TIME(8,0,0),TIME(8,0,0),Table_BF[[#This Row],[TimeIn17]])-TIME(9,0,0))*24)</f>
        <v>-0.49999999999999956</v>
      </c>
      <c r="BY14" s="7"/>
      <c r="BZ14" s="7"/>
      <c r="CA14" s="6"/>
      <c r="CB14" s="14">
        <f>IF(Table_BF[[#This Row],[TimeIn18]]=0,0,(Table_BF[[#This Row],[TimeOut18]]-IF(Table_BF[[#This Row],[TimeIn18]]&lt;TIME(8,0,0),TIME(8,0,0),Table_BF[[#This Row],[TimeIn18]])-TIME(9,0,0))*24)</f>
        <v>0</v>
      </c>
      <c r="CC14" s="7"/>
      <c r="CD14" s="7"/>
      <c r="CE14" s="6"/>
      <c r="CF14" s="14">
        <f>IF(Table_BF[[#This Row],[TimeIn19]]=0,0,(Table_BF[[#This Row],[TimeOut19]]-IF(Table_BF[[#This Row],[TimeIn19]]&lt;TIME(8,0,0),TIME(8,0,0),Table_BF[[#This Row],[TimeIn19]])-TIME(9,0,0))*24)</f>
        <v>0</v>
      </c>
      <c r="CG14" s="7">
        <v>0.37712962962962965</v>
      </c>
      <c r="CH14" s="7">
        <v>0.59642361111111108</v>
      </c>
      <c r="CI14" s="6">
        <v>5.26</v>
      </c>
      <c r="CJ14" s="14">
        <f>IF(Table_BF[[#This Row],[TimeIn20]]=0,0,(Table_BF[[#This Row],[TimeOut20]]-IF(Table_BF[[#This Row],[TimeIn20]]&lt;TIME(8,0,0),TIME(8,0,0),Table_BF[[#This Row],[TimeIn20]])-TIME(9,0,0))*24)</f>
        <v>-3.7369444444444455</v>
      </c>
      <c r="CK14" s="7"/>
      <c r="CL14" s="7"/>
      <c r="CM14" s="6"/>
      <c r="CN14" s="14">
        <f>IF(Table_BF[[#This Row],[TimeIn21]]=0,0,(Table_BF[[#This Row],[TimeOut21]]-IF(Table_BF[[#This Row],[TimeIn21]]&lt;TIME(8,0,0),TIME(8,0,0),Table_BF[[#This Row],[TimeIn21]])-TIME(9,0,0))*24)</f>
        <v>0</v>
      </c>
      <c r="CO14" s="7"/>
      <c r="CP14" s="7"/>
      <c r="CQ14" s="6"/>
      <c r="CR14" s="14">
        <f>IF(Table_BF[[#This Row],[TimeIn22]]=0,0,(Table_BF[[#This Row],[TimeOut22]]-IF(Table_BF[[#This Row],[TimeIn22]]&lt;TIME(8,0,0),TIME(8,0,0),Table_BF[[#This Row],[TimeIn22]])-TIME(9,0,0))*24)</f>
        <v>0</v>
      </c>
      <c r="CS14" s="7"/>
      <c r="CT14" s="7"/>
      <c r="CU14" s="6"/>
      <c r="CV14" s="14">
        <f>IF(Table_BF[[#This Row],[TimeIn23]]=0,0,(Table_BF[[#This Row],[TimeOut23]]-IF(Table_BF[[#This Row],[TimeIn23]]&lt;TIME(8,0,0),TIME(8,0,0),Table_BF[[#This Row],[TimeIn23]])-TIME(9,0,0))*24)</f>
        <v>0</v>
      </c>
      <c r="CW14" s="7"/>
      <c r="CX14" s="7"/>
      <c r="CY14" s="6"/>
      <c r="CZ14" s="14">
        <f>IF(Table_BF[[#This Row],[TimeIn24]]=0,0,(Table_BF[[#This Row],[TimeOut24]]-IF(Table_BF[[#This Row],[TimeIn24]]&lt;TIME(8,0,0),TIME(8,0,0),Table_BF[[#This Row],[TimeIn24]])-TIME(9,0,0))*24)</f>
        <v>0</v>
      </c>
      <c r="DA14" s="7"/>
      <c r="DB14" s="7"/>
      <c r="DC14" s="6"/>
      <c r="DD14" s="14">
        <f>IF(Table_BF[[#This Row],[TimeIn25]]=0,0,(Table_BF[[#This Row],[TimeOut25]]-IF(Table_BF[[#This Row],[TimeIn25]]&lt;TIME(8,0,0),TIME(8,0,0),Table_BF[[#This Row],[TimeIn25]])-TIME(9,0,0))*24)</f>
        <v>0</v>
      </c>
      <c r="DE14" s="7"/>
      <c r="DF14" s="7"/>
      <c r="DG14" s="6"/>
      <c r="DH14" s="14">
        <f>IF(Table_BF[[#This Row],[TimeIn26]]=0,0,(Table_BF[[#This Row],[TimeOut26]]-IF(Table_BF[[#This Row],[TimeIn26]]&lt;TIME(8,0,0),TIME(8,0,0),Table_BF[[#This Row],[TimeIn26]])-TIME(9,0,0))*24)</f>
        <v>0</v>
      </c>
      <c r="DI14" s="7"/>
      <c r="DJ14" s="7"/>
      <c r="DK14" s="6"/>
      <c r="DL14" s="14">
        <f>IF(Table_BF[[#This Row],[TimeIn27]]=0,0,(Table_BF[[#This Row],[TimeOut27]]-IF(Table_BF[[#This Row],[TimeIn27]]&lt;TIME(8,0,0),TIME(8,0,0),Table_BF[[#This Row],[TimeIn27]])-TIME(9,0,0))*24)</f>
        <v>0</v>
      </c>
      <c r="DM14" s="7"/>
      <c r="DN14" s="7"/>
      <c r="DO14" s="6"/>
      <c r="DP14" s="14">
        <f>IF(Table_BF[[#This Row],[TimeIn28]]=0,0,(Table_BF[[#This Row],[TimeOut28]]-IF(Table_BF[[#This Row],[TimeIn28]]&lt;TIME(8,0,0),TIME(8,0,0),Table_BF[[#This Row],[TimeIn28]])-TIME(9,0,0))*24)</f>
        <v>0</v>
      </c>
      <c r="DQ14" s="7"/>
      <c r="DR14" s="7"/>
      <c r="DS14" s="6"/>
      <c r="DT14" s="14">
        <f>IF(Table_BF[[#This Row],[TimeIn29]]=0,0,(Table_BF[[#This Row],[TimeOut29]]-IF(Table_BF[[#This Row],[TimeIn29]]&lt;TIME(8,0,0),TIME(8,0,0),Table_BF[[#This Row],[TimeIn29]])-TIME(9,0,0))*24)</f>
        <v>0</v>
      </c>
      <c r="DU14" s="7"/>
      <c r="DV14" s="7"/>
      <c r="DW14" s="6"/>
      <c r="DX14" s="14">
        <f>IF(Table_BF[[#This Row],[TimeIn30]]=0,0,(Table_BF[[#This Row],[TimeOut30]]-IF(Table_BF[[#This Row],[TimeIn30]]&lt;TIME(8,0,0),TIME(8,0,0),Table_BF[[#This Row],[TimeIn30]])-TIME(9,0,0))*24)</f>
        <v>0</v>
      </c>
      <c r="DY14" s="7"/>
      <c r="DZ14" s="7"/>
      <c r="EA14" s="6"/>
      <c r="EB14" s="14">
        <f>IF(Table_BF[[#This Row],[TimeIn31]]=0,0,(Table_BF[[#This Row],[TimeOut31]]-IF(Table_BF[[#This Row],[TimeIn31]]&lt;TIME(8,0,0),TIME(8,0,0),Table_BF[[#This Row],[TimeIn31]])-TIME(9,0,0))*24)</f>
        <v>0</v>
      </c>
      <c r="EC14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117.10000000000001</v>
      </c>
      <c r="ED14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-10.929166666666667</v>
      </c>
    </row>
    <row r="15" spans="2:135" ht="15" x14ac:dyDescent="0.25">
      <c r="B15" s="6">
        <v>2017</v>
      </c>
      <c r="C15" s="6">
        <v>3</v>
      </c>
      <c r="D15" s="6" t="s">
        <v>148</v>
      </c>
      <c r="E15" s="6" t="s">
        <v>172</v>
      </c>
      <c r="F15" s="6" t="s">
        <v>223</v>
      </c>
      <c r="G15" s="6" t="s">
        <v>224</v>
      </c>
      <c r="H15" s="6" t="s">
        <v>225</v>
      </c>
      <c r="I15" s="7">
        <v>0.4054976851851852</v>
      </c>
      <c r="J15" s="7">
        <v>0.79385416666666664</v>
      </c>
      <c r="K15" s="6">
        <v>9.32</v>
      </c>
      <c r="L15" s="14">
        <f>IF(Table_BF[[#This Row],[TimeIn01]]=0,0,(Table_BF[[#This Row],[TimeOut01]]-IF(Table_BF[[#This Row],[TimeIn01]]&lt;TIME(8,0,0),TIME(8,0,0),Table_BF[[#This Row],[TimeIn01]])-TIME(9,0,0))*24)</f>
        <v>0.32055555555555459</v>
      </c>
      <c r="M15" s="7">
        <v>0.37093749999999998</v>
      </c>
      <c r="N15" s="7">
        <v>0.45180555555555557</v>
      </c>
      <c r="O15" s="6">
        <v>1.94</v>
      </c>
      <c r="P15" s="14">
        <f>IF(Table_BF[[#This Row],[TimeIn02]]=0,0,(Table_BF[[#This Row],[TimeOut02]]-IF(Table_BF[[#This Row],[TimeIn02]]&lt;TIME(8,0,0),TIME(8,0,0),Table_BF[[#This Row],[TimeIn02]])-TIME(9,0,0))*24)</f>
        <v>-7.0591666666666661</v>
      </c>
      <c r="Q15" s="7">
        <v>0.71103009259259264</v>
      </c>
      <c r="R15" s="7">
        <v>0.74831018518518522</v>
      </c>
      <c r="S15" s="9">
        <v>0.89</v>
      </c>
      <c r="T15" s="14">
        <f>IF(Table_BF[[#This Row],[TimeIn03]]=0,0,(Table_BF[[#This Row],[TimeOut03]]-IF(Table_BF[[#This Row],[TimeIn03]]&lt;TIME(8,0,0),TIME(8,0,0),Table_BF[[#This Row],[TimeIn03]])-TIME(9,0,0))*24)</f>
        <v>-8.1052777777777791</v>
      </c>
      <c r="U15" s="7"/>
      <c r="V15" s="7"/>
      <c r="W15" s="9"/>
      <c r="X15" s="14">
        <f>IF(Table_BF[[#This Row],[TimeIn04]]=0,0,(Table_BF[[#This Row],[TimeOut04]]-IF(Table_BF[[#This Row],[TimeIn04]]&lt;TIME(8,0,0),TIME(8,0,0),Table_BF[[#This Row],[TimeIn04]])-TIME(9,0,0))*24)</f>
        <v>0</v>
      </c>
      <c r="Y15" s="7"/>
      <c r="Z15" s="7"/>
      <c r="AA15" s="6"/>
      <c r="AB15" s="14">
        <f>IF(Table_BF[[#This Row],[TimeIn05]]=0,0,(Table_BF[[#This Row],[TimeOut05]]-IF(Table_BF[[#This Row],[TimeIn05]]&lt;TIME(8,0,0),TIME(8,0,0),Table_BF[[#This Row],[TimeIn05]])-TIME(9,0,0))*24)</f>
        <v>0</v>
      </c>
      <c r="AC15" s="7">
        <v>0.40761574074074075</v>
      </c>
      <c r="AD15" s="7">
        <v>0.80229166666666663</v>
      </c>
      <c r="AE15" s="6">
        <v>9.4700000000000006</v>
      </c>
      <c r="AF15" s="14">
        <f>IF(Table_BF[[#This Row],[TimeIn06]]=0,0,(Table_BF[[#This Row],[TimeOut06]]-IF(Table_BF[[#This Row],[TimeIn06]]&lt;TIME(8,0,0),TIME(8,0,0),Table_BF[[#This Row],[TimeIn06]])-TIME(9,0,0))*24)</f>
        <v>0.47222222222222099</v>
      </c>
      <c r="AG15" s="7">
        <v>0.39309027777777777</v>
      </c>
      <c r="AH15" s="7">
        <v>0.7684375</v>
      </c>
      <c r="AI15" s="6">
        <v>9</v>
      </c>
      <c r="AJ15" s="14">
        <f>IF(Table_BF[[#This Row],[TimeIn07]]=0,0,(Table_BF[[#This Row],[TimeOut07]]-IF(Table_BF[[#This Row],[TimeIn07]]&lt;TIME(8,0,0),TIME(8,0,0),Table_BF[[#This Row],[TimeIn07]])-TIME(9,0,0))*24)</f>
        <v>8.3333333333333037E-3</v>
      </c>
      <c r="AK15" s="7">
        <v>0.40210648148148148</v>
      </c>
      <c r="AL15" s="7">
        <v>0.8200115740740741</v>
      </c>
      <c r="AM15" s="6">
        <v>10.02</v>
      </c>
      <c r="AN15" s="14">
        <f>IF(Table_BF[[#This Row],[TimeIn08]]=0,0,(Table_BF[[#This Row],[TimeOut08]]-IF(Table_BF[[#This Row],[TimeIn08]]&lt;TIME(8,0,0),TIME(8,0,0),Table_BF[[#This Row],[TimeIn08]])-TIME(9,0,0))*24)</f>
        <v>1.0297222222222229</v>
      </c>
      <c r="AO15" s="7">
        <v>0.53616898148148151</v>
      </c>
      <c r="AP15" s="7">
        <v>0.79723379629629632</v>
      </c>
      <c r="AQ15" s="6">
        <v>6.26</v>
      </c>
      <c r="AR15" s="14">
        <f>IF(Table_BF[[#This Row],[TimeIn09]]=0,0,(Table_BF[[#This Row],[TimeOut09]]-IF(Table_BF[[#This Row],[TimeIn09]]&lt;TIME(8,0,0),TIME(8,0,0),Table_BF[[#This Row],[TimeIn09]])-TIME(9,0,0))*24)</f>
        <v>-2.7344444444444447</v>
      </c>
      <c r="AS15" s="7">
        <v>0.40020833333333333</v>
      </c>
      <c r="AT15" s="7">
        <v>0.53490740740740739</v>
      </c>
      <c r="AU15" s="6">
        <v>3.23</v>
      </c>
      <c r="AV15" s="14">
        <f>IF(Table_BF[[#This Row],[TimeIn10]]=0,0,(Table_BF[[#This Row],[TimeOut10]]-IF(Table_BF[[#This Row],[TimeIn10]]&lt;TIME(8,0,0),TIME(8,0,0),Table_BF[[#This Row],[TimeIn10]])-TIME(9,0,0))*24)</f>
        <v>-5.7672222222222231</v>
      </c>
      <c r="AW15" s="7"/>
      <c r="AX15" s="7"/>
      <c r="AY15" s="6"/>
      <c r="AZ15" s="14">
        <f>IF(Table_BF[[#This Row],[TimeIn11]]=0,0,(Table_BF[[#This Row],[TimeOut11]]-IF(Table_BF[[#This Row],[TimeIn11]]&lt;TIME(8,0,0),TIME(8,0,0),Table_BF[[#This Row],[TimeIn11]])-TIME(9,0,0))*24)</f>
        <v>0</v>
      </c>
      <c r="BA15" s="7"/>
      <c r="BB15" s="7"/>
      <c r="BC15" s="6"/>
      <c r="BD15" s="14">
        <f>IF(Table_BF[[#This Row],[TimeIn12]]=0,0,(Table_BF[[#This Row],[TimeOut12]]-IF(Table_BF[[#This Row],[TimeIn12]]&lt;TIME(8,0,0),TIME(8,0,0),Table_BF[[#This Row],[TimeIn12]])-TIME(9,0,0))*24)</f>
        <v>0</v>
      </c>
      <c r="BE15" s="7">
        <v>0.41297453703703701</v>
      </c>
      <c r="BF15" s="7">
        <v>0.81843750000000004</v>
      </c>
      <c r="BG15" s="6">
        <v>9.73</v>
      </c>
      <c r="BH15" s="14">
        <f>IF(Table_BF[[#This Row],[TimeIn13]]=0,0,(Table_BF[[#This Row],[TimeOut13]]-IF(Table_BF[[#This Row],[TimeIn13]]&lt;TIME(8,0,0),TIME(8,0,0),Table_BF[[#This Row],[TimeIn13]])-TIME(9,0,0))*24)</f>
        <v>0.7311111111111126</v>
      </c>
      <c r="BI15" s="7">
        <v>0.77837962962962959</v>
      </c>
      <c r="BJ15" s="7">
        <v>0.86284722222222221</v>
      </c>
      <c r="BK15" s="6">
        <v>2.02</v>
      </c>
      <c r="BL15" s="14">
        <f>IF(Table_BF[[#This Row],[TimeIn14]]=0,0,(Table_BF[[#This Row],[TimeOut14]]-IF(Table_BF[[#This Row],[TimeIn14]]&lt;TIME(8,0,0),TIME(8,0,0),Table_BF[[#This Row],[TimeIn14]])-TIME(9,0,0))*24)</f>
        <v>-6.9727777777777771</v>
      </c>
      <c r="BM15" s="7">
        <v>0.40422453703703703</v>
      </c>
      <c r="BN15" s="7">
        <v>0.81059027777777781</v>
      </c>
      <c r="BO15" s="6">
        <v>9.75</v>
      </c>
      <c r="BP15" s="14">
        <f>IF(Table_BF[[#This Row],[TimeIn15]]=0,0,(Table_BF[[#This Row],[TimeOut15]]-IF(Table_BF[[#This Row],[TimeIn15]]&lt;TIME(8,0,0),TIME(8,0,0),Table_BF[[#This Row],[TimeIn15]])-TIME(9,0,0))*24)</f>
        <v>0.75277777777777866</v>
      </c>
      <c r="BQ15" s="7">
        <v>0.40501157407407407</v>
      </c>
      <c r="BR15" s="7">
        <v>0.81019675925925927</v>
      </c>
      <c r="BS15" s="6">
        <v>9.7200000000000006</v>
      </c>
      <c r="BT15" s="14">
        <f>IF(Table_BF[[#This Row],[TimeIn16]]=0,0,(Table_BF[[#This Row],[TimeOut16]]-IF(Table_BF[[#This Row],[TimeIn16]]&lt;TIME(8,0,0),TIME(8,0,0),Table_BF[[#This Row],[TimeIn16]])-TIME(9,0,0))*24)</f>
        <v>0.72444444444444489</v>
      </c>
      <c r="BU15" s="7">
        <v>0.39826388888888886</v>
      </c>
      <c r="BV15" s="7">
        <v>0.43642361111111111</v>
      </c>
      <c r="BW15" s="6">
        <v>0.91</v>
      </c>
      <c r="BX15" s="14">
        <f>IF(Table_BF[[#This Row],[TimeIn17]]=0,0,(Table_BF[[#This Row],[TimeOut17]]-IF(Table_BF[[#This Row],[TimeIn17]]&lt;TIME(8,0,0),TIME(8,0,0),Table_BF[[#This Row],[TimeIn17]])-TIME(9,0,0))*24)</f>
        <v>-8.0841666666666665</v>
      </c>
      <c r="BY15" s="7"/>
      <c r="BZ15" s="7"/>
      <c r="CA15" s="6"/>
      <c r="CB15" s="14">
        <f>IF(Table_BF[[#This Row],[TimeIn18]]=0,0,(Table_BF[[#This Row],[TimeOut18]]-IF(Table_BF[[#This Row],[TimeIn18]]&lt;TIME(8,0,0),TIME(8,0,0),Table_BF[[#This Row],[TimeIn18]])-TIME(9,0,0))*24)</f>
        <v>0</v>
      </c>
      <c r="CC15" s="7"/>
      <c r="CD15" s="7"/>
      <c r="CE15" s="6"/>
      <c r="CF15" s="14">
        <f>IF(Table_BF[[#This Row],[TimeIn19]]=0,0,(Table_BF[[#This Row],[TimeOut19]]-IF(Table_BF[[#This Row],[TimeIn19]]&lt;TIME(8,0,0),TIME(8,0,0),Table_BF[[#This Row],[TimeIn19]])-TIME(9,0,0))*24)</f>
        <v>0</v>
      </c>
      <c r="CG15" s="7">
        <v>0.40488425925925925</v>
      </c>
      <c r="CH15" s="7">
        <v>0.45556712962962964</v>
      </c>
      <c r="CI15" s="6">
        <v>1.21</v>
      </c>
      <c r="CJ15" s="14">
        <f>IF(Table_BF[[#This Row],[TimeIn20]]=0,0,(Table_BF[[#This Row],[TimeOut20]]-IF(Table_BF[[#This Row],[TimeIn20]]&lt;TIME(8,0,0),TIME(8,0,0),Table_BF[[#This Row],[TimeIn20]])-TIME(9,0,0))*24)</f>
        <v>-7.7836111111111101</v>
      </c>
      <c r="CK15" s="7"/>
      <c r="CL15" s="7"/>
      <c r="CM15" s="6"/>
      <c r="CN15" s="14">
        <f>IF(Table_BF[[#This Row],[TimeIn21]]=0,0,(Table_BF[[#This Row],[TimeOut21]]-IF(Table_BF[[#This Row],[TimeIn21]]&lt;TIME(8,0,0),TIME(8,0,0),Table_BF[[#This Row],[TimeIn21]])-TIME(9,0,0))*24)</f>
        <v>0</v>
      </c>
      <c r="CO15" s="7"/>
      <c r="CP15" s="7"/>
      <c r="CQ15" s="6"/>
      <c r="CR15" s="14">
        <f>IF(Table_BF[[#This Row],[TimeIn22]]=0,0,(Table_BF[[#This Row],[TimeOut22]]-IF(Table_BF[[#This Row],[TimeIn22]]&lt;TIME(8,0,0),TIME(8,0,0),Table_BF[[#This Row],[TimeIn22]])-TIME(9,0,0))*24)</f>
        <v>0</v>
      </c>
      <c r="CS15" s="7"/>
      <c r="CT15" s="7"/>
      <c r="CU15" s="6"/>
      <c r="CV15" s="14">
        <f>IF(Table_BF[[#This Row],[TimeIn23]]=0,0,(Table_BF[[#This Row],[TimeOut23]]-IF(Table_BF[[#This Row],[TimeIn23]]&lt;TIME(8,0,0),TIME(8,0,0),Table_BF[[#This Row],[TimeIn23]])-TIME(9,0,0))*24)</f>
        <v>0</v>
      </c>
      <c r="CW15" s="7"/>
      <c r="CX15" s="7"/>
      <c r="CY15" s="6"/>
      <c r="CZ15" s="14">
        <f>IF(Table_BF[[#This Row],[TimeIn24]]=0,0,(Table_BF[[#This Row],[TimeOut24]]-IF(Table_BF[[#This Row],[TimeIn24]]&lt;TIME(8,0,0),TIME(8,0,0),Table_BF[[#This Row],[TimeIn24]])-TIME(9,0,0))*24)</f>
        <v>0</v>
      </c>
      <c r="DA15" s="7"/>
      <c r="DB15" s="7"/>
      <c r="DC15" s="6"/>
      <c r="DD15" s="14">
        <f>IF(Table_BF[[#This Row],[TimeIn25]]=0,0,(Table_BF[[#This Row],[TimeOut25]]-IF(Table_BF[[#This Row],[TimeIn25]]&lt;TIME(8,0,0),TIME(8,0,0),Table_BF[[#This Row],[TimeIn25]])-TIME(9,0,0))*24)</f>
        <v>0</v>
      </c>
      <c r="DE15" s="7"/>
      <c r="DF15" s="7"/>
      <c r="DG15" s="6"/>
      <c r="DH15" s="14">
        <f>IF(Table_BF[[#This Row],[TimeIn26]]=0,0,(Table_BF[[#This Row],[TimeOut26]]-IF(Table_BF[[#This Row],[TimeIn26]]&lt;TIME(8,0,0),TIME(8,0,0),Table_BF[[#This Row],[TimeIn26]])-TIME(9,0,0))*24)</f>
        <v>0</v>
      </c>
      <c r="DI15" s="7"/>
      <c r="DJ15" s="7"/>
      <c r="DK15" s="6"/>
      <c r="DL15" s="14">
        <f>IF(Table_BF[[#This Row],[TimeIn27]]=0,0,(Table_BF[[#This Row],[TimeOut27]]-IF(Table_BF[[#This Row],[TimeIn27]]&lt;TIME(8,0,0),TIME(8,0,0),Table_BF[[#This Row],[TimeIn27]])-TIME(9,0,0))*24)</f>
        <v>0</v>
      </c>
      <c r="DM15" s="7"/>
      <c r="DN15" s="7"/>
      <c r="DO15" s="6"/>
      <c r="DP15" s="14">
        <f>IF(Table_BF[[#This Row],[TimeIn28]]=0,0,(Table_BF[[#This Row],[TimeOut28]]-IF(Table_BF[[#This Row],[TimeIn28]]&lt;TIME(8,0,0),TIME(8,0,0),Table_BF[[#This Row],[TimeIn28]])-TIME(9,0,0))*24)</f>
        <v>0</v>
      </c>
      <c r="DQ15" s="7"/>
      <c r="DR15" s="7"/>
      <c r="DS15" s="6"/>
      <c r="DT15" s="14">
        <f>IF(Table_BF[[#This Row],[TimeIn29]]=0,0,(Table_BF[[#This Row],[TimeOut29]]-IF(Table_BF[[#This Row],[TimeIn29]]&lt;TIME(8,0,0),TIME(8,0,0),Table_BF[[#This Row],[TimeIn29]])-TIME(9,0,0))*24)</f>
        <v>0</v>
      </c>
      <c r="DU15" s="7"/>
      <c r="DV15" s="7"/>
      <c r="DW15" s="6"/>
      <c r="DX15" s="14">
        <f>IF(Table_BF[[#This Row],[TimeIn30]]=0,0,(Table_BF[[#This Row],[TimeOut30]]-IF(Table_BF[[#This Row],[TimeIn30]]&lt;TIME(8,0,0),TIME(8,0,0),Table_BF[[#This Row],[TimeIn30]])-TIME(9,0,0))*24)</f>
        <v>0</v>
      </c>
      <c r="DY15" s="7"/>
      <c r="DZ15" s="7"/>
      <c r="EA15" s="6"/>
      <c r="EB15" s="14">
        <f>IF(Table_BF[[#This Row],[TimeIn31]]=0,0,(Table_BF[[#This Row],[TimeOut31]]-IF(Table_BF[[#This Row],[TimeIn31]]&lt;TIME(8,0,0),TIME(8,0,0),Table_BF[[#This Row],[TimeIn31]])-TIME(9,0,0))*24)</f>
        <v>0</v>
      </c>
      <c r="EC15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83.469999999999985</v>
      </c>
      <c r="ED15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-42.467500000000001</v>
      </c>
    </row>
    <row r="16" spans="2:135" ht="15" x14ac:dyDescent="0.25">
      <c r="B16" s="6">
        <v>2017</v>
      </c>
      <c r="C16" s="6">
        <v>3</v>
      </c>
      <c r="D16" s="6" t="s">
        <v>148</v>
      </c>
      <c r="E16" s="6" t="s">
        <v>110</v>
      </c>
      <c r="F16" s="6" t="s">
        <v>149</v>
      </c>
      <c r="G16" s="6" t="s">
        <v>150</v>
      </c>
      <c r="H16" s="6" t="s">
        <v>151</v>
      </c>
      <c r="I16" s="7">
        <v>0.35540509259259262</v>
      </c>
      <c r="J16" s="7">
        <v>0.74533564814814812</v>
      </c>
      <c r="K16" s="6">
        <v>9.35</v>
      </c>
      <c r="L16" s="14">
        <f>IF(Table_BF[[#This Row],[TimeIn01]]=0,0,(Table_BF[[#This Row],[TimeOut01]]-IF(Table_BF[[#This Row],[TimeIn01]]&lt;TIME(8,0,0),TIME(8,0,0),Table_BF[[#This Row],[TimeIn01]])-TIME(9,0,0))*24)</f>
        <v>0.35833333333333206</v>
      </c>
      <c r="M16" s="7">
        <v>0.34884259259259259</v>
      </c>
      <c r="N16" s="7">
        <v>0.81616898148148154</v>
      </c>
      <c r="O16" s="6">
        <v>11.21</v>
      </c>
      <c r="P16" s="14">
        <f>IF(Table_BF[[#This Row],[TimeIn02]]=0,0,(Table_BF[[#This Row],[TimeOut02]]-IF(Table_BF[[#This Row],[TimeIn02]]&lt;TIME(8,0,0),TIME(8,0,0),Table_BF[[#This Row],[TimeIn02]])-TIME(9,0,0))*24)</f>
        <v>2.2158333333333347</v>
      </c>
      <c r="Q16" s="7">
        <v>0.35247685185185185</v>
      </c>
      <c r="R16" s="7">
        <v>0.74652777777777779</v>
      </c>
      <c r="S16" s="9">
        <v>9.4499999999999993</v>
      </c>
      <c r="T16" s="14">
        <f>IF(Table_BF[[#This Row],[TimeIn03]]=0,0,(Table_BF[[#This Row],[TimeOut03]]-IF(Table_BF[[#This Row],[TimeIn03]]&lt;TIME(8,0,0),TIME(8,0,0),Table_BF[[#This Row],[TimeIn03]])-TIME(9,0,0))*24)</f>
        <v>0.45722222222222264</v>
      </c>
      <c r="U16" s="7"/>
      <c r="V16" s="7"/>
      <c r="W16" s="9"/>
      <c r="X16" s="14">
        <f>IF(Table_BF[[#This Row],[TimeIn04]]=0,0,(Table_BF[[#This Row],[TimeOut04]]-IF(Table_BF[[#This Row],[TimeIn04]]&lt;TIME(8,0,0),TIME(8,0,0),Table_BF[[#This Row],[TimeIn04]])-TIME(9,0,0))*24)</f>
        <v>0</v>
      </c>
      <c r="Y16" s="7"/>
      <c r="Z16" s="7"/>
      <c r="AA16" s="6"/>
      <c r="AB16" s="14">
        <f>IF(Table_BF[[#This Row],[TimeIn05]]=0,0,(Table_BF[[#This Row],[TimeOut05]]-IF(Table_BF[[#This Row],[TimeIn05]]&lt;TIME(8,0,0),TIME(8,0,0),Table_BF[[#This Row],[TimeIn05]])-TIME(9,0,0))*24)</f>
        <v>0</v>
      </c>
      <c r="AC16" s="7">
        <v>0.35171296296296295</v>
      </c>
      <c r="AD16" s="7">
        <v>0.73358796296296291</v>
      </c>
      <c r="AE16" s="6">
        <v>9.16</v>
      </c>
      <c r="AF16" s="14">
        <f>IF(Table_BF[[#This Row],[TimeIn06]]=0,0,(Table_BF[[#This Row],[TimeOut06]]-IF(Table_BF[[#This Row],[TimeIn06]]&lt;TIME(8,0,0),TIME(8,0,0),Table_BF[[#This Row],[TimeIn06]])-TIME(9,0,0))*24)</f>
        <v>0.16499999999999915</v>
      </c>
      <c r="AG16" s="7">
        <v>0.359375</v>
      </c>
      <c r="AH16" s="7">
        <v>0.74226851851851849</v>
      </c>
      <c r="AI16" s="6">
        <v>9.18</v>
      </c>
      <c r="AJ16" s="14">
        <f>IF(Table_BF[[#This Row],[TimeIn07]]=0,0,(Table_BF[[#This Row],[TimeOut07]]-IF(Table_BF[[#This Row],[TimeIn07]]&lt;TIME(8,0,0),TIME(8,0,0),Table_BF[[#This Row],[TimeIn07]])-TIME(9,0,0))*24)</f>
        <v>0.18944444444444386</v>
      </c>
      <c r="AK16" s="7">
        <v>0.36712962962962964</v>
      </c>
      <c r="AL16" s="7">
        <v>0.72687500000000005</v>
      </c>
      <c r="AM16" s="6">
        <v>8.6300000000000008</v>
      </c>
      <c r="AN16" s="14">
        <f>IF(Table_BF[[#This Row],[TimeIn08]]=0,0,(Table_BF[[#This Row],[TimeOut08]]-IF(Table_BF[[#This Row],[TimeIn08]]&lt;TIME(8,0,0),TIME(8,0,0),Table_BF[[#This Row],[TimeIn08]])-TIME(9,0,0))*24)</f>
        <v>-0.36611111111111017</v>
      </c>
      <c r="AO16" s="7"/>
      <c r="AP16" s="7"/>
      <c r="AQ16" s="6"/>
      <c r="AR16" s="14">
        <f>IF(Table_BF[[#This Row],[TimeIn09]]=0,0,(Table_BF[[#This Row],[TimeOut09]]-IF(Table_BF[[#This Row],[TimeIn09]]&lt;TIME(8,0,0),TIME(8,0,0),Table_BF[[#This Row],[TimeIn09]])-TIME(9,0,0))*24)</f>
        <v>0</v>
      </c>
      <c r="AS16" s="7">
        <v>0.35222222222222221</v>
      </c>
      <c r="AT16" s="7">
        <v>0.74290509259259263</v>
      </c>
      <c r="AU16" s="6">
        <v>9.3699999999999992</v>
      </c>
      <c r="AV16" s="14">
        <f>IF(Table_BF[[#This Row],[TimeIn10]]=0,0,(Table_BF[[#This Row],[TimeOut10]]-IF(Table_BF[[#This Row],[TimeIn10]]&lt;TIME(8,0,0),TIME(8,0,0),Table_BF[[#This Row],[TimeIn10]])-TIME(9,0,0))*24)</f>
        <v>0.37638888888888999</v>
      </c>
      <c r="AW16" s="7"/>
      <c r="AX16" s="7"/>
      <c r="AY16" s="6"/>
      <c r="AZ16" s="14">
        <f>IF(Table_BF[[#This Row],[TimeIn11]]=0,0,(Table_BF[[#This Row],[TimeOut11]]-IF(Table_BF[[#This Row],[TimeIn11]]&lt;TIME(8,0,0),TIME(8,0,0),Table_BF[[#This Row],[TimeIn11]])-TIME(9,0,0))*24)</f>
        <v>0</v>
      </c>
      <c r="BA16" s="7"/>
      <c r="BB16" s="7"/>
      <c r="BC16" s="6"/>
      <c r="BD16" s="14">
        <f>IF(Table_BF[[#This Row],[TimeIn12]]=0,0,(Table_BF[[#This Row],[TimeOut12]]-IF(Table_BF[[#This Row],[TimeIn12]]&lt;TIME(8,0,0),TIME(8,0,0),Table_BF[[#This Row],[TimeIn12]])-TIME(9,0,0))*24)</f>
        <v>0</v>
      </c>
      <c r="BE16" s="7">
        <v>0.35135416666666669</v>
      </c>
      <c r="BF16" s="7">
        <v>0.73412037037037037</v>
      </c>
      <c r="BG16" s="6">
        <v>9.18</v>
      </c>
      <c r="BH16" s="14">
        <f>IF(Table_BF[[#This Row],[TimeIn13]]=0,0,(Table_BF[[#This Row],[TimeOut13]]-IF(Table_BF[[#This Row],[TimeIn13]]&lt;TIME(8,0,0),TIME(8,0,0),Table_BF[[#This Row],[TimeIn13]])-TIME(9,0,0))*24)</f>
        <v>0.18638888888888827</v>
      </c>
      <c r="BI16" s="7">
        <v>0.35271990740740738</v>
      </c>
      <c r="BJ16" s="7">
        <v>0.73586805555555557</v>
      </c>
      <c r="BK16" s="6">
        <v>9.19</v>
      </c>
      <c r="BL16" s="14">
        <f>IF(Table_BF[[#This Row],[TimeIn14]]=0,0,(Table_BF[[#This Row],[TimeOut14]]-IF(Table_BF[[#This Row],[TimeIn14]]&lt;TIME(8,0,0),TIME(8,0,0),Table_BF[[#This Row],[TimeIn14]])-TIME(9,0,0))*24)</f>
        <v>0.19555555555555637</v>
      </c>
      <c r="BM16" s="7">
        <v>0.36444444444444446</v>
      </c>
      <c r="BN16" s="7">
        <v>0.80527777777777776</v>
      </c>
      <c r="BO16" s="6">
        <v>10.58</v>
      </c>
      <c r="BP16" s="14">
        <f>IF(Table_BF[[#This Row],[TimeIn15]]=0,0,(Table_BF[[#This Row],[TimeOut15]]-IF(Table_BF[[#This Row],[TimeIn15]]&lt;TIME(8,0,0),TIME(8,0,0),Table_BF[[#This Row],[TimeIn15]])-TIME(9,0,0))*24)</f>
        <v>1.5799999999999992</v>
      </c>
      <c r="BQ16" s="7">
        <v>0.35405092592592591</v>
      </c>
      <c r="BR16" s="7">
        <v>0.74129629629629634</v>
      </c>
      <c r="BS16" s="6">
        <v>9.2899999999999991</v>
      </c>
      <c r="BT16" s="14">
        <f>IF(Table_BF[[#This Row],[TimeIn16]]=0,0,(Table_BF[[#This Row],[TimeOut16]]-IF(Table_BF[[#This Row],[TimeIn16]]&lt;TIME(8,0,0),TIME(8,0,0),Table_BF[[#This Row],[TimeIn16]])-TIME(9,0,0))*24)</f>
        <v>0.29388888888889042</v>
      </c>
      <c r="BU16" s="7">
        <v>0.35851851851851851</v>
      </c>
      <c r="BV16" s="7">
        <v>0.7471875</v>
      </c>
      <c r="BW16" s="6">
        <v>9.32</v>
      </c>
      <c r="BX16" s="14">
        <f>IF(Table_BF[[#This Row],[TimeIn17]]=0,0,(Table_BF[[#This Row],[TimeOut17]]-IF(Table_BF[[#This Row],[TimeIn17]]&lt;TIME(8,0,0),TIME(8,0,0),Table_BF[[#This Row],[TimeIn17]])-TIME(9,0,0))*24)</f>
        <v>0.32805555555555577</v>
      </c>
      <c r="BY16" s="7"/>
      <c r="BZ16" s="7"/>
      <c r="CA16" s="6"/>
      <c r="CB16" s="14">
        <f>IF(Table_BF[[#This Row],[TimeIn18]]=0,0,(Table_BF[[#This Row],[TimeOut18]]-IF(Table_BF[[#This Row],[TimeIn18]]&lt;TIME(8,0,0),TIME(8,0,0),Table_BF[[#This Row],[TimeIn18]])-TIME(9,0,0))*24)</f>
        <v>0</v>
      </c>
      <c r="CC16" s="7"/>
      <c r="CD16" s="7"/>
      <c r="CE16" s="6"/>
      <c r="CF16" s="14">
        <f>IF(Table_BF[[#This Row],[TimeIn19]]=0,0,(Table_BF[[#This Row],[TimeOut19]]-IF(Table_BF[[#This Row],[TimeIn19]]&lt;TIME(8,0,0),TIME(8,0,0),Table_BF[[#This Row],[TimeIn19]])-TIME(9,0,0))*24)</f>
        <v>0</v>
      </c>
      <c r="CG16" s="7">
        <v>0.36108796296296297</v>
      </c>
      <c r="CH16" s="7">
        <v>0.46886574074074072</v>
      </c>
      <c r="CI16" s="6">
        <v>2.58</v>
      </c>
      <c r="CJ16" s="14">
        <f>IF(Table_BF[[#This Row],[TimeIn20]]=0,0,(Table_BF[[#This Row],[TimeOut20]]-IF(Table_BF[[#This Row],[TimeIn20]]&lt;TIME(8,0,0),TIME(8,0,0),Table_BF[[#This Row],[TimeIn20]])-TIME(9,0,0))*24)</f>
        <v>-6.413333333333334</v>
      </c>
      <c r="CK16" s="7"/>
      <c r="CL16" s="7"/>
      <c r="CM16" s="6"/>
      <c r="CN16" s="14">
        <f>IF(Table_BF[[#This Row],[TimeIn21]]=0,0,(Table_BF[[#This Row],[TimeOut21]]-IF(Table_BF[[#This Row],[TimeIn21]]&lt;TIME(8,0,0),TIME(8,0,0),Table_BF[[#This Row],[TimeIn21]])-TIME(9,0,0))*24)</f>
        <v>0</v>
      </c>
      <c r="CO16" s="7"/>
      <c r="CP16" s="7"/>
      <c r="CQ16" s="6"/>
      <c r="CR16" s="14">
        <f>IF(Table_BF[[#This Row],[TimeIn22]]=0,0,(Table_BF[[#This Row],[TimeOut22]]-IF(Table_BF[[#This Row],[TimeIn22]]&lt;TIME(8,0,0),TIME(8,0,0),Table_BF[[#This Row],[TimeIn22]])-TIME(9,0,0))*24)</f>
        <v>0</v>
      </c>
      <c r="CS16" s="7"/>
      <c r="CT16" s="7"/>
      <c r="CU16" s="6"/>
      <c r="CV16" s="14">
        <f>IF(Table_BF[[#This Row],[TimeIn23]]=0,0,(Table_BF[[#This Row],[TimeOut23]]-IF(Table_BF[[#This Row],[TimeIn23]]&lt;TIME(8,0,0),TIME(8,0,0),Table_BF[[#This Row],[TimeIn23]])-TIME(9,0,0))*24)</f>
        <v>0</v>
      </c>
      <c r="CW16" s="7"/>
      <c r="CX16" s="7"/>
      <c r="CY16" s="6"/>
      <c r="CZ16" s="14">
        <f>IF(Table_BF[[#This Row],[TimeIn24]]=0,0,(Table_BF[[#This Row],[TimeOut24]]-IF(Table_BF[[#This Row],[TimeIn24]]&lt;TIME(8,0,0),TIME(8,0,0),Table_BF[[#This Row],[TimeIn24]])-TIME(9,0,0))*24)</f>
        <v>0</v>
      </c>
      <c r="DA16" s="7"/>
      <c r="DB16" s="7"/>
      <c r="DC16" s="6"/>
      <c r="DD16" s="14">
        <f>IF(Table_BF[[#This Row],[TimeIn25]]=0,0,(Table_BF[[#This Row],[TimeOut25]]-IF(Table_BF[[#This Row],[TimeIn25]]&lt;TIME(8,0,0),TIME(8,0,0),Table_BF[[#This Row],[TimeIn25]])-TIME(9,0,0))*24)</f>
        <v>0</v>
      </c>
      <c r="DE16" s="7"/>
      <c r="DF16" s="7"/>
      <c r="DG16" s="6"/>
      <c r="DH16" s="14">
        <f>IF(Table_BF[[#This Row],[TimeIn26]]=0,0,(Table_BF[[#This Row],[TimeOut26]]-IF(Table_BF[[#This Row],[TimeIn26]]&lt;TIME(8,0,0),TIME(8,0,0),Table_BF[[#This Row],[TimeIn26]])-TIME(9,0,0))*24)</f>
        <v>0</v>
      </c>
      <c r="DI16" s="7"/>
      <c r="DJ16" s="7"/>
      <c r="DK16" s="6"/>
      <c r="DL16" s="14">
        <f>IF(Table_BF[[#This Row],[TimeIn27]]=0,0,(Table_BF[[#This Row],[TimeOut27]]-IF(Table_BF[[#This Row],[TimeIn27]]&lt;TIME(8,0,0),TIME(8,0,0),Table_BF[[#This Row],[TimeIn27]])-TIME(9,0,0))*24)</f>
        <v>0</v>
      </c>
      <c r="DM16" s="7"/>
      <c r="DN16" s="7"/>
      <c r="DO16" s="6"/>
      <c r="DP16" s="14">
        <f>IF(Table_BF[[#This Row],[TimeIn28]]=0,0,(Table_BF[[#This Row],[TimeOut28]]-IF(Table_BF[[#This Row],[TimeIn28]]&lt;TIME(8,0,0),TIME(8,0,0),Table_BF[[#This Row],[TimeIn28]])-TIME(9,0,0))*24)</f>
        <v>0</v>
      </c>
      <c r="DQ16" s="7"/>
      <c r="DR16" s="7"/>
      <c r="DS16" s="6"/>
      <c r="DT16" s="14">
        <f>IF(Table_BF[[#This Row],[TimeIn29]]=0,0,(Table_BF[[#This Row],[TimeOut29]]-IF(Table_BF[[#This Row],[TimeIn29]]&lt;TIME(8,0,0),TIME(8,0,0),Table_BF[[#This Row],[TimeIn29]])-TIME(9,0,0))*24)</f>
        <v>0</v>
      </c>
      <c r="DU16" s="7"/>
      <c r="DV16" s="7"/>
      <c r="DW16" s="6"/>
      <c r="DX16" s="14">
        <f>IF(Table_BF[[#This Row],[TimeIn30]]=0,0,(Table_BF[[#This Row],[TimeOut30]]-IF(Table_BF[[#This Row],[TimeIn30]]&lt;TIME(8,0,0),TIME(8,0,0),Table_BF[[#This Row],[TimeIn30]])-TIME(9,0,0))*24)</f>
        <v>0</v>
      </c>
      <c r="DY16" s="7"/>
      <c r="DZ16" s="7"/>
      <c r="EA16" s="6"/>
      <c r="EB16" s="14">
        <f>IF(Table_BF[[#This Row],[TimeIn31]]=0,0,(Table_BF[[#This Row],[TimeOut31]]-IF(Table_BF[[#This Row],[TimeIn31]]&lt;TIME(8,0,0),TIME(8,0,0),Table_BF[[#This Row],[TimeIn31]])-TIME(9,0,0))*24)</f>
        <v>0</v>
      </c>
      <c r="EC16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116.49</v>
      </c>
      <c r="ED16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-0.43333333333333091</v>
      </c>
    </row>
    <row r="17" spans="2:134" ht="15" x14ac:dyDescent="0.25">
      <c r="B17" s="6">
        <v>2017</v>
      </c>
      <c r="C17" s="6">
        <v>3</v>
      </c>
      <c r="D17" s="6" t="s">
        <v>148</v>
      </c>
      <c r="E17" s="6" t="s">
        <v>167</v>
      </c>
      <c r="F17" s="6" t="s">
        <v>287</v>
      </c>
      <c r="G17" s="6" t="s">
        <v>160</v>
      </c>
      <c r="H17" s="6" t="s">
        <v>288</v>
      </c>
      <c r="I17" s="7"/>
      <c r="J17" s="7"/>
      <c r="K17" s="6"/>
      <c r="L17" s="14">
        <f>IF(Table_BF[[#This Row],[TimeIn01]]=0,0,(Table_BF[[#This Row],[TimeOut01]]-IF(Table_BF[[#This Row],[TimeIn01]]&lt;TIME(8,0,0),TIME(8,0,0),Table_BF[[#This Row],[TimeIn01]])-TIME(9,0,0))*24)</f>
        <v>0</v>
      </c>
      <c r="M17" s="7">
        <v>0.35224537037037035</v>
      </c>
      <c r="N17" s="7">
        <v>0.78990740740740739</v>
      </c>
      <c r="O17" s="6">
        <v>10.5</v>
      </c>
      <c r="P17" s="14">
        <f>IF(Table_BF[[#This Row],[TimeIn02]]=0,0,(Table_BF[[#This Row],[TimeOut02]]-IF(Table_BF[[#This Row],[TimeIn02]]&lt;TIME(8,0,0),TIME(8,0,0),Table_BF[[#This Row],[TimeIn02]])-TIME(9,0,0))*24)</f>
        <v>1.5038888888888891</v>
      </c>
      <c r="Q17" s="7">
        <v>0.35366898148148146</v>
      </c>
      <c r="R17" s="7">
        <v>0.74396990740740743</v>
      </c>
      <c r="S17" s="9">
        <v>9.36</v>
      </c>
      <c r="T17" s="14">
        <f>IF(Table_BF[[#This Row],[TimeIn03]]=0,0,(Table_BF[[#This Row],[TimeOut03]]-IF(Table_BF[[#This Row],[TimeIn03]]&lt;TIME(8,0,0),TIME(8,0,0),Table_BF[[#This Row],[TimeIn03]])-TIME(9,0,0))*24)</f>
        <v>0.36722222222222323</v>
      </c>
      <c r="U17" s="7"/>
      <c r="V17" s="7"/>
      <c r="W17" s="9"/>
      <c r="X17" s="14">
        <f>IF(Table_BF[[#This Row],[TimeIn04]]=0,0,(Table_BF[[#This Row],[TimeOut04]]-IF(Table_BF[[#This Row],[TimeIn04]]&lt;TIME(8,0,0),TIME(8,0,0),Table_BF[[#This Row],[TimeIn04]])-TIME(9,0,0))*24)</f>
        <v>0</v>
      </c>
      <c r="Y17" s="7"/>
      <c r="Z17" s="7"/>
      <c r="AA17" s="6"/>
      <c r="AB17" s="14">
        <f>IF(Table_BF[[#This Row],[TimeIn05]]=0,0,(Table_BF[[#This Row],[TimeOut05]]-IF(Table_BF[[#This Row],[TimeIn05]]&lt;TIME(8,0,0),TIME(8,0,0),Table_BF[[#This Row],[TimeIn05]])-TIME(9,0,0))*24)</f>
        <v>0</v>
      </c>
      <c r="AC17" s="7">
        <v>0.37451388888888887</v>
      </c>
      <c r="AD17" s="7">
        <v>0.76629629629629625</v>
      </c>
      <c r="AE17" s="6">
        <v>9.4</v>
      </c>
      <c r="AF17" s="14">
        <f>IF(Table_BF[[#This Row],[TimeIn06]]=0,0,(Table_BF[[#This Row],[TimeOut06]]-IF(Table_BF[[#This Row],[TimeIn06]]&lt;TIME(8,0,0),TIME(8,0,0),Table_BF[[#This Row],[TimeIn06]])-TIME(9,0,0))*24)</f>
        <v>0.40277777777777724</v>
      </c>
      <c r="AG17" s="7">
        <v>0.34284722222222225</v>
      </c>
      <c r="AH17" s="7">
        <v>0.71976851851851853</v>
      </c>
      <c r="AI17" s="6">
        <v>9.0399999999999991</v>
      </c>
      <c r="AJ17" s="14">
        <f>IF(Table_BF[[#This Row],[TimeIn07]]=0,0,(Table_BF[[#This Row],[TimeOut07]]-IF(Table_BF[[#This Row],[TimeIn07]]&lt;TIME(8,0,0),TIME(8,0,0),Table_BF[[#This Row],[TimeIn07]])-TIME(9,0,0))*24)</f>
        <v>4.611111111111077E-2</v>
      </c>
      <c r="AK17" s="7">
        <v>0.36778935185185185</v>
      </c>
      <c r="AL17" s="7">
        <v>0.74250000000000005</v>
      </c>
      <c r="AM17" s="6">
        <v>8.99</v>
      </c>
      <c r="AN17" s="14">
        <f>IF(Table_BF[[#This Row],[TimeIn08]]=0,0,(Table_BF[[#This Row],[TimeOut08]]-IF(Table_BF[[#This Row],[TimeIn08]]&lt;TIME(8,0,0),TIME(8,0,0),Table_BF[[#This Row],[TimeIn08]])-TIME(9,0,0))*24)</f>
        <v>-6.9444444444433095E-3</v>
      </c>
      <c r="AO17" s="7">
        <v>0.34726851851851853</v>
      </c>
      <c r="AP17" s="7">
        <v>0.77591435185185187</v>
      </c>
      <c r="AQ17" s="6">
        <v>10.28</v>
      </c>
      <c r="AR17" s="14">
        <f>IF(Table_BF[[#This Row],[TimeIn09]]=0,0,(Table_BF[[#This Row],[TimeOut09]]-IF(Table_BF[[#This Row],[TimeIn09]]&lt;TIME(8,0,0),TIME(8,0,0),Table_BF[[#This Row],[TimeIn09]])-TIME(9,0,0))*24)</f>
        <v>1.2875000000000001</v>
      </c>
      <c r="AS17" s="7">
        <v>0.36231481481481481</v>
      </c>
      <c r="AT17" s="7">
        <v>0.7691782407407407</v>
      </c>
      <c r="AU17" s="6">
        <v>9.76</v>
      </c>
      <c r="AV17" s="14">
        <f>IF(Table_BF[[#This Row],[TimeIn10]]=0,0,(Table_BF[[#This Row],[TimeOut10]]-IF(Table_BF[[#This Row],[TimeIn10]]&lt;TIME(8,0,0),TIME(8,0,0),Table_BF[[#This Row],[TimeIn10]])-TIME(9,0,0))*24)</f>
        <v>0.76472222222222141</v>
      </c>
      <c r="AW17" s="7"/>
      <c r="AX17" s="7"/>
      <c r="AY17" s="6"/>
      <c r="AZ17" s="14">
        <f>IF(Table_BF[[#This Row],[TimeIn11]]=0,0,(Table_BF[[#This Row],[TimeOut11]]-IF(Table_BF[[#This Row],[TimeIn11]]&lt;TIME(8,0,0),TIME(8,0,0),Table_BF[[#This Row],[TimeIn11]])-TIME(9,0,0))*24)</f>
        <v>0</v>
      </c>
      <c r="BA17" s="7"/>
      <c r="BB17" s="7"/>
      <c r="BC17" s="6"/>
      <c r="BD17" s="14">
        <f>IF(Table_BF[[#This Row],[TimeIn12]]=0,0,(Table_BF[[#This Row],[TimeOut12]]-IF(Table_BF[[#This Row],[TimeIn12]]&lt;TIME(8,0,0),TIME(8,0,0),Table_BF[[#This Row],[TimeIn12]])-TIME(9,0,0))*24)</f>
        <v>0</v>
      </c>
      <c r="BE17" s="7">
        <v>0.35378472222222224</v>
      </c>
      <c r="BF17" s="7">
        <v>0.8059143518518519</v>
      </c>
      <c r="BG17" s="6">
        <v>10.85</v>
      </c>
      <c r="BH17" s="14">
        <f>IF(Table_BF[[#This Row],[TimeIn13]]=0,0,(Table_BF[[#This Row],[TimeOut13]]-IF(Table_BF[[#This Row],[TimeIn13]]&lt;TIME(8,0,0),TIME(8,0,0),Table_BF[[#This Row],[TimeIn13]])-TIME(9,0,0))*24)</f>
        <v>1.8511111111111118</v>
      </c>
      <c r="BI17" s="7">
        <v>0.34817129629629628</v>
      </c>
      <c r="BJ17" s="7">
        <v>0.75354166666666667</v>
      </c>
      <c r="BK17" s="6">
        <v>9.7200000000000006</v>
      </c>
      <c r="BL17" s="14">
        <f>IF(Table_BF[[#This Row],[TimeIn14]]=0,0,(Table_BF[[#This Row],[TimeOut14]]-IF(Table_BF[[#This Row],[TimeIn14]]&lt;TIME(8,0,0),TIME(8,0,0),Table_BF[[#This Row],[TimeIn14]])-TIME(9,0,0))*24)</f>
        <v>0.72888888888888914</v>
      </c>
      <c r="BM17" s="7">
        <v>0.3321527777777778</v>
      </c>
      <c r="BN17" s="7">
        <v>0.88998842592592597</v>
      </c>
      <c r="BO17" s="6">
        <v>13.38</v>
      </c>
      <c r="BP17" s="14">
        <f>IF(Table_BF[[#This Row],[TimeIn15]]=0,0,(Table_BF[[#This Row],[TimeOut15]]-IF(Table_BF[[#This Row],[TimeIn15]]&lt;TIME(8,0,0),TIME(8,0,0),Table_BF[[#This Row],[TimeIn15]])-TIME(9,0,0))*24)</f>
        <v>4.3597222222222225</v>
      </c>
      <c r="BQ17" s="7">
        <v>0.35498842592592594</v>
      </c>
      <c r="BR17" s="7">
        <v>0.75603009259259257</v>
      </c>
      <c r="BS17" s="6">
        <v>9.6199999999999992</v>
      </c>
      <c r="BT17" s="14">
        <f>IF(Table_BF[[#This Row],[TimeIn16]]=0,0,(Table_BF[[#This Row],[TimeOut16]]-IF(Table_BF[[#This Row],[TimeIn16]]&lt;TIME(8,0,0),TIME(8,0,0),Table_BF[[#This Row],[TimeIn16]])-TIME(9,0,0))*24)</f>
        <v>0.62499999999999911</v>
      </c>
      <c r="BU17" s="7">
        <v>0.30888888888888888</v>
      </c>
      <c r="BV17" s="7">
        <v>0.89362268518518517</v>
      </c>
      <c r="BW17" s="6">
        <v>14.03</v>
      </c>
      <c r="BX17" s="14">
        <f>IF(Table_BF[[#This Row],[TimeIn17]]=0,0,(Table_BF[[#This Row],[TimeOut17]]-IF(Table_BF[[#This Row],[TimeIn17]]&lt;TIME(8,0,0),TIME(8,0,0),Table_BF[[#This Row],[TimeIn17]])-TIME(9,0,0))*24)</f>
        <v>4.4469444444444459</v>
      </c>
      <c r="BY17" s="7"/>
      <c r="BZ17" s="7"/>
      <c r="CA17" s="6"/>
      <c r="CB17" s="14">
        <f>IF(Table_BF[[#This Row],[TimeIn18]]=0,0,(Table_BF[[#This Row],[TimeOut18]]-IF(Table_BF[[#This Row],[TimeIn18]]&lt;TIME(8,0,0),TIME(8,0,0),Table_BF[[#This Row],[TimeIn18]])-TIME(9,0,0))*24)</f>
        <v>0</v>
      </c>
      <c r="CC17" s="7"/>
      <c r="CD17" s="7"/>
      <c r="CE17" s="6"/>
      <c r="CF17" s="14">
        <f>IF(Table_BF[[#This Row],[TimeIn19]]=0,0,(Table_BF[[#This Row],[TimeOut19]]-IF(Table_BF[[#This Row],[TimeIn19]]&lt;TIME(8,0,0),TIME(8,0,0),Table_BF[[#This Row],[TimeIn19]])-TIME(9,0,0))*24)</f>
        <v>0</v>
      </c>
      <c r="CG17" s="7"/>
      <c r="CH17" s="7"/>
      <c r="CI17" s="6"/>
      <c r="CJ17" s="14">
        <f>IF(Table_BF[[#This Row],[TimeIn20]]=0,0,(Table_BF[[#This Row],[TimeOut20]]-IF(Table_BF[[#This Row],[TimeIn20]]&lt;TIME(8,0,0),TIME(8,0,0),Table_BF[[#This Row],[TimeIn20]])-TIME(9,0,0))*24)</f>
        <v>0</v>
      </c>
      <c r="CK17" s="7"/>
      <c r="CL17" s="7"/>
      <c r="CM17" s="6"/>
      <c r="CN17" s="14">
        <f>IF(Table_BF[[#This Row],[TimeIn21]]=0,0,(Table_BF[[#This Row],[TimeOut21]]-IF(Table_BF[[#This Row],[TimeIn21]]&lt;TIME(8,0,0),TIME(8,0,0),Table_BF[[#This Row],[TimeIn21]])-TIME(9,0,0))*24)</f>
        <v>0</v>
      </c>
      <c r="CO17" s="7"/>
      <c r="CP17" s="7"/>
      <c r="CQ17" s="6"/>
      <c r="CR17" s="14">
        <f>IF(Table_BF[[#This Row],[TimeIn22]]=0,0,(Table_BF[[#This Row],[TimeOut22]]-IF(Table_BF[[#This Row],[TimeIn22]]&lt;TIME(8,0,0),TIME(8,0,0),Table_BF[[#This Row],[TimeIn22]])-TIME(9,0,0))*24)</f>
        <v>0</v>
      </c>
      <c r="CS17" s="7"/>
      <c r="CT17" s="7"/>
      <c r="CU17" s="6"/>
      <c r="CV17" s="14">
        <f>IF(Table_BF[[#This Row],[TimeIn23]]=0,0,(Table_BF[[#This Row],[TimeOut23]]-IF(Table_BF[[#This Row],[TimeIn23]]&lt;TIME(8,0,0),TIME(8,0,0),Table_BF[[#This Row],[TimeIn23]])-TIME(9,0,0))*24)</f>
        <v>0</v>
      </c>
      <c r="CW17" s="7"/>
      <c r="CX17" s="7"/>
      <c r="CY17" s="6"/>
      <c r="CZ17" s="14">
        <f>IF(Table_BF[[#This Row],[TimeIn24]]=0,0,(Table_BF[[#This Row],[TimeOut24]]-IF(Table_BF[[#This Row],[TimeIn24]]&lt;TIME(8,0,0),TIME(8,0,0),Table_BF[[#This Row],[TimeIn24]])-TIME(9,0,0))*24)</f>
        <v>0</v>
      </c>
      <c r="DA17" s="7"/>
      <c r="DB17" s="7"/>
      <c r="DC17" s="6"/>
      <c r="DD17" s="14">
        <f>IF(Table_BF[[#This Row],[TimeIn25]]=0,0,(Table_BF[[#This Row],[TimeOut25]]-IF(Table_BF[[#This Row],[TimeIn25]]&lt;TIME(8,0,0),TIME(8,0,0),Table_BF[[#This Row],[TimeIn25]])-TIME(9,0,0))*24)</f>
        <v>0</v>
      </c>
      <c r="DE17" s="7"/>
      <c r="DF17" s="7"/>
      <c r="DG17" s="6"/>
      <c r="DH17" s="14">
        <f>IF(Table_BF[[#This Row],[TimeIn26]]=0,0,(Table_BF[[#This Row],[TimeOut26]]-IF(Table_BF[[#This Row],[TimeIn26]]&lt;TIME(8,0,0),TIME(8,0,0),Table_BF[[#This Row],[TimeIn26]])-TIME(9,0,0))*24)</f>
        <v>0</v>
      </c>
      <c r="DI17" s="7"/>
      <c r="DJ17" s="7"/>
      <c r="DK17" s="6"/>
      <c r="DL17" s="14">
        <f>IF(Table_BF[[#This Row],[TimeIn27]]=0,0,(Table_BF[[#This Row],[TimeOut27]]-IF(Table_BF[[#This Row],[TimeIn27]]&lt;TIME(8,0,0),TIME(8,0,0),Table_BF[[#This Row],[TimeIn27]])-TIME(9,0,0))*24)</f>
        <v>0</v>
      </c>
      <c r="DM17" s="7"/>
      <c r="DN17" s="7"/>
      <c r="DO17" s="6"/>
      <c r="DP17" s="14">
        <f>IF(Table_BF[[#This Row],[TimeIn28]]=0,0,(Table_BF[[#This Row],[TimeOut28]]-IF(Table_BF[[#This Row],[TimeIn28]]&lt;TIME(8,0,0),TIME(8,0,0),Table_BF[[#This Row],[TimeIn28]])-TIME(9,0,0))*24)</f>
        <v>0</v>
      </c>
      <c r="DQ17" s="7"/>
      <c r="DR17" s="7"/>
      <c r="DS17" s="6"/>
      <c r="DT17" s="14">
        <f>IF(Table_BF[[#This Row],[TimeIn29]]=0,0,(Table_BF[[#This Row],[TimeOut29]]-IF(Table_BF[[#This Row],[TimeIn29]]&lt;TIME(8,0,0),TIME(8,0,0),Table_BF[[#This Row],[TimeIn29]])-TIME(9,0,0))*24)</f>
        <v>0</v>
      </c>
      <c r="DU17" s="7"/>
      <c r="DV17" s="7"/>
      <c r="DW17" s="6"/>
      <c r="DX17" s="14">
        <f>IF(Table_BF[[#This Row],[TimeIn30]]=0,0,(Table_BF[[#This Row],[TimeOut30]]-IF(Table_BF[[#This Row],[TimeIn30]]&lt;TIME(8,0,0),TIME(8,0,0),Table_BF[[#This Row],[TimeIn30]])-TIME(9,0,0))*24)</f>
        <v>0</v>
      </c>
      <c r="DY17" s="7"/>
      <c r="DZ17" s="7"/>
      <c r="EA17" s="6"/>
      <c r="EB17" s="14">
        <f>IF(Table_BF[[#This Row],[TimeIn31]]=0,0,(Table_BF[[#This Row],[TimeOut31]]-IF(Table_BF[[#This Row],[TimeIn31]]&lt;TIME(8,0,0),TIME(8,0,0),Table_BF[[#This Row],[TimeIn31]])-TIME(9,0,0))*24)</f>
        <v>0</v>
      </c>
      <c r="EC17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124.92999999999999</v>
      </c>
      <c r="ED17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16.376944444444447</v>
      </c>
    </row>
    <row r="18" spans="2:134" ht="15" x14ac:dyDescent="0.25">
      <c r="B18" s="6">
        <v>2017</v>
      </c>
      <c r="C18" s="6">
        <v>3</v>
      </c>
      <c r="D18" s="6" t="s">
        <v>152</v>
      </c>
      <c r="E18" s="6" t="s">
        <v>226</v>
      </c>
      <c r="F18" s="6" t="s">
        <v>297</v>
      </c>
      <c r="G18" s="6" t="s">
        <v>298</v>
      </c>
      <c r="H18" s="6" t="s">
        <v>299</v>
      </c>
      <c r="I18" s="7"/>
      <c r="J18" s="7"/>
      <c r="K18" s="6"/>
      <c r="L18" s="14">
        <f>IF(Table_BF[[#This Row],[TimeIn01]]=0,0,(Table_BF[[#This Row],[TimeOut01]]-IF(Table_BF[[#This Row],[TimeIn01]]&lt;TIME(8,0,0),TIME(8,0,0),Table_BF[[#This Row],[TimeIn01]])-TIME(9,0,0))*24)</f>
        <v>0</v>
      </c>
      <c r="M18" s="7">
        <v>0.41840277777777779</v>
      </c>
      <c r="N18" s="7">
        <v>0.85836805555555551</v>
      </c>
      <c r="O18" s="6">
        <v>10.55</v>
      </c>
      <c r="P18" s="14">
        <f>IF(Table_BF[[#This Row],[TimeIn02]]=0,0,(Table_BF[[#This Row],[TimeOut02]]-IF(Table_BF[[#This Row],[TimeIn02]]&lt;TIME(8,0,0),TIME(8,0,0),Table_BF[[#This Row],[TimeIn02]])-TIME(9,0,0))*24)</f>
        <v>1.5591666666666653</v>
      </c>
      <c r="Q18" s="7">
        <v>0.54129629629629628</v>
      </c>
      <c r="R18" s="7">
        <v>0.54129629629629628</v>
      </c>
      <c r="S18" s="9">
        <v>0</v>
      </c>
      <c r="T18" s="14">
        <f>IF(Table_BF[[#This Row],[TimeIn03]]=0,0,(Table_BF[[#This Row],[TimeOut03]]-IF(Table_BF[[#This Row],[TimeIn03]]&lt;TIME(8,0,0),TIME(8,0,0),Table_BF[[#This Row],[TimeIn03]])-TIME(9,0,0))*24)</f>
        <v>-9</v>
      </c>
      <c r="U18" s="7"/>
      <c r="V18" s="7"/>
      <c r="W18" s="9"/>
      <c r="X18" s="14">
        <f>IF(Table_BF[[#This Row],[TimeIn04]]=0,0,(Table_BF[[#This Row],[TimeOut04]]-IF(Table_BF[[#This Row],[TimeIn04]]&lt;TIME(8,0,0),TIME(8,0,0),Table_BF[[#This Row],[TimeIn04]])-TIME(9,0,0))*24)</f>
        <v>0</v>
      </c>
      <c r="Y18" s="7"/>
      <c r="Z18" s="7"/>
      <c r="AA18" s="6"/>
      <c r="AB18" s="14">
        <f>IF(Table_BF[[#This Row],[TimeIn05]]=0,0,(Table_BF[[#This Row],[TimeOut05]]-IF(Table_BF[[#This Row],[TimeIn05]]&lt;TIME(8,0,0),TIME(8,0,0),Table_BF[[#This Row],[TimeIn05]])-TIME(9,0,0))*24)</f>
        <v>0</v>
      </c>
      <c r="AC18" s="7">
        <v>0.47118055555555555</v>
      </c>
      <c r="AD18" s="7">
        <v>0.72075231481481483</v>
      </c>
      <c r="AE18" s="6">
        <v>5.98</v>
      </c>
      <c r="AF18" s="14">
        <f>IF(Table_BF[[#This Row],[TimeIn06]]=0,0,(Table_BF[[#This Row],[TimeOut06]]-IF(Table_BF[[#This Row],[TimeIn06]]&lt;TIME(8,0,0),TIME(8,0,0),Table_BF[[#This Row],[TimeIn06]])-TIME(9,0,0))*24)</f>
        <v>-3.0102777777777772</v>
      </c>
      <c r="AG18" s="7">
        <v>0.57609953703703709</v>
      </c>
      <c r="AH18" s="7">
        <v>0.69950231481481484</v>
      </c>
      <c r="AI18" s="6">
        <v>2.96</v>
      </c>
      <c r="AJ18" s="14">
        <f>IF(Table_BF[[#This Row],[TimeIn07]]=0,0,(Table_BF[[#This Row],[TimeOut07]]-IF(Table_BF[[#This Row],[TimeIn07]]&lt;TIME(8,0,0),TIME(8,0,0),Table_BF[[#This Row],[TimeIn07]])-TIME(9,0,0))*24)</f>
        <v>-6.038333333333334</v>
      </c>
      <c r="AK18" s="7">
        <v>0.44167824074074075</v>
      </c>
      <c r="AL18" s="7">
        <v>0.69879629629629625</v>
      </c>
      <c r="AM18" s="6">
        <v>6.17</v>
      </c>
      <c r="AN18" s="14">
        <f>IF(Table_BF[[#This Row],[TimeIn08]]=0,0,(Table_BF[[#This Row],[TimeOut08]]-IF(Table_BF[[#This Row],[TimeIn08]]&lt;TIME(8,0,0),TIME(8,0,0),Table_BF[[#This Row],[TimeIn08]])-TIME(9,0,0))*24)</f>
        <v>-2.8291666666666679</v>
      </c>
      <c r="AO18" s="7">
        <v>0.43968750000000001</v>
      </c>
      <c r="AP18" s="7">
        <v>0.67712962962962964</v>
      </c>
      <c r="AQ18" s="6">
        <v>5.69</v>
      </c>
      <c r="AR18" s="14">
        <f>IF(Table_BF[[#This Row],[TimeIn09]]=0,0,(Table_BF[[#This Row],[TimeOut09]]-IF(Table_BF[[#This Row],[TimeIn09]]&lt;TIME(8,0,0),TIME(8,0,0),Table_BF[[#This Row],[TimeIn09]])-TIME(9,0,0))*24)</f>
        <v>-3.3013888888888889</v>
      </c>
      <c r="AS18" s="7">
        <v>0.50878472222222226</v>
      </c>
      <c r="AT18" s="7">
        <v>0.77857638888888892</v>
      </c>
      <c r="AU18" s="6">
        <v>6.47</v>
      </c>
      <c r="AV18" s="14">
        <f>IF(Table_BF[[#This Row],[TimeIn10]]=0,0,(Table_BF[[#This Row],[TimeOut10]]-IF(Table_BF[[#This Row],[TimeIn10]]&lt;TIME(8,0,0),TIME(8,0,0),Table_BF[[#This Row],[TimeIn10]])-TIME(9,0,0))*24)</f>
        <v>-2.5250000000000004</v>
      </c>
      <c r="AW18" s="7"/>
      <c r="AX18" s="7"/>
      <c r="AY18" s="6"/>
      <c r="AZ18" s="14">
        <f>IF(Table_BF[[#This Row],[TimeIn11]]=0,0,(Table_BF[[#This Row],[TimeOut11]]-IF(Table_BF[[#This Row],[TimeIn11]]&lt;TIME(8,0,0),TIME(8,0,0),Table_BF[[#This Row],[TimeIn11]])-TIME(9,0,0))*24)</f>
        <v>0</v>
      </c>
      <c r="BA18" s="7"/>
      <c r="BB18" s="7"/>
      <c r="BC18" s="6"/>
      <c r="BD18" s="14">
        <f>IF(Table_BF[[#This Row],[TimeIn12]]=0,0,(Table_BF[[#This Row],[TimeOut12]]-IF(Table_BF[[#This Row],[TimeIn12]]&lt;TIME(8,0,0),TIME(8,0,0),Table_BF[[#This Row],[TimeIn12]])-TIME(9,0,0))*24)</f>
        <v>0</v>
      </c>
      <c r="BE18" s="7">
        <v>0.43829861111111112</v>
      </c>
      <c r="BF18" s="7">
        <v>0.70186342592592588</v>
      </c>
      <c r="BG18" s="6">
        <v>6.32</v>
      </c>
      <c r="BH18" s="14">
        <f>IF(Table_BF[[#This Row],[TimeIn13]]=0,0,(Table_BF[[#This Row],[TimeOut13]]-IF(Table_BF[[#This Row],[TimeIn13]]&lt;TIME(8,0,0),TIME(8,0,0),Table_BF[[#This Row],[TimeIn13]])-TIME(9,0,0))*24)</f>
        <v>-2.674444444444446</v>
      </c>
      <c r="BI18" s="7">
        <v>0.44657407407407407</v>
      </c>
      <c r="BJ18" s="7">
        <v>0.93179398148148151</v>
      </c>
      <c r="BK18" s="6">
        <v>11.64</v>
      </c>
      <c r="BL18" s="14">
        <f>IF(Table_BF[[#This Row],[TimeIn14]]=0,0,(Table_BF[[#This Row],[TimeOut14]]-IF(Table_BF[[#This Row],[TimeIn14]]&lt;TIME(8,0,0),TIME(8,0,0),Table_BF[[#This Row],[TimeIn14]])-TIME(9,0,0))*24)</f>
        <v>2.6452777777777787</v>
      </c>
      <c r="BM18" s="7"/>
      <c r="BN18" s="7"/>
      <c r="BO18" s="6"/>
      <c r="BP18" s="14">
        <f>IF(Table_BF[[#This Row],[TimeIn15]]=0,0,(Table_BF[[#This Row],[TimeOut15]]-IF(Table_BF[[#This Row],[TimeIn15]]&lt;TIME(8,0,0),TIME(8,0,0),Table_BF[[#This Row],[TimeIn15]])-TIME(9,0,0))*24)</f>
        <v>0</v>
      </c>
      <c r="BQ18" s="7">
        <v>0.4365162037037037</v>
      </c>
      <c r="BR18" s="7">
        <v>0.54903935185185182</v>
      </c>
      <c r="BS18" s="6">
        <v>2.7</v>
      </c>
      <c r="BT18" s="14">
        <f>IF(Table_BF[[#This Row],[TimeIn16]]=0,0,(Table_BF[[#This Row],[TimeOut16]]-IF(Table_BF[[#This Row],[TimeIn16]]&lt;TIME(8,0,0),TIME(8,0,0),Table_BF[[#This Row],[TimeIn16]])-TIME(9,0,0))*24)</f>
        <v>-6.2994444444444451</v>
      </c>
      <c r="BU18" s="7">
        <v>0.48590277777777779</v>
      </c>
      <c r="BV18" s="7">
        <v>0.74006944444444445</v>
      </c>
      <c r="BW18" s="6">
        <v>6.1</v>
      </c>
      <c r="BX18" s="14">
        <f>IF(Table_BF[[#This Row],[TimeIn17]]=0,0,(Table_BF[[#This Row],[TimeOut17]]-IF(Table_BF[[#This Row],[TimeIn17]]&lt;TIME(8,0,0),TIME(8,0,0),Table_BF[[#This Row],[TimeIn17]])-TIME(9,0,0))*24)</f>
        <v>-2.9000000000000004</v>
      </c>
      <c r="BY18" s="7"/>
      <c r="BZ18" s="7"/>
      <c r="CA18" s="6"/>
      <c r="CB18" s="14">
        <f>IF(Table_BF[[#This Row],[TimeIn18]]=0,0,(Table_BF[[#This Row],[TimeOut18]]-IF(Table_BF[[#This Row],[TimeIn18]]&lt;TIME(8,0,0),TIME(8,0,0),Table_BF[[#This Row],[TimeIn18]])-TIME(9,0,0))*24)</f>
        <v>0</v>
      </c>
      <c r="CC18" s="7"/>
      <c r="CD18" s="7"/>
      <c r="CE18" s="6"/>
      <c r="CF18" s="14">
        <f>IF(Table_BF[[#This Row],[TimeIn19]]=0,0,(Table_BF[[#This Row],[TimeOut19]]-IF(Table_BF[[#This Row],[TimeIn19]]&lt;TIME(8,0,0),TIME(8,0,0),Table_BF[[#This Row],[TimeIn19]])-TIME(9,0,0))*24)</f>
        <v>0</v>
      </c>
      <c r="CG18" s="7">
        <v>0.51589120370370367</v>
      </c>
      <c r="CH18" s="7">
        <v>0.51589120370370367</v>
      </c>
      <c r="CI18" s="6">
        <v>0</v>
      </c>
      <c r="CJ18" s="14">
        <f>IF(Table_BF[[#This Row],[TimeIn20]]=0,0,(Table_BF[[#This Row],[TimeOut20]]-IF(Table_BF[[#This Row],[TimeIn20]]&lt;TIME(8,0,0),TIME(8,0,0),Table_BF[[#This Row],[TimeIn20]])-TIME(9,0,0))*24)</f>
        <v>-9</v>
      </c>
      <c r="CK18" s="7"/>
      <c r="CL18" s="7"/>
      <c r="CM18" s="6"/>
      <c r="CN18" s="14">
        <f>IF(Table_BF[[#This Row],[TimeIn21]]=0,0,(Table_BF[[#This Row],[TimeOut21]]-IF(Table_BF[[#This Row],[TimeIn21]]&lt;TIME(8,0,0),TIME(8,0,0),Table_BF[[#This Row],[TimeIn21]])-TIME(9,0,0))*24)</f>
        <v>0</v>
      </c>
      <c r="CO18" s="7"/>
      <c r="CP18" s="7"/>
      <c r="CQ18" s="6"/>
      <c r="CR18" s="14">
        <f>IF(Table_BF[[#This Row],[TimeIn22]]=0,0,(Table_BF[[#This Row],[TimeOut22]]-IF(Table_BF[[#This Row],[TimeIn22]]&lt;TIME(8,0,0),TIME(8,0,0),Table_BF[[#This Row],[TimeIn22]])-TIME(9,0,0))*24)</f>
        <v>0</v>
      </c>
      <c r="CS18" s="7"/>
      <c r="CT18" s="7"/>
      <c r="CU18" s="6"/>
      <c r="CV18" s="14">
        <f>IF(Table_BF[[#This Row],[TimeIn23]]=0,0,(Table_BF[[#This Row],[TimeOut23]]-IF(Table_BF[[#This Row],[TimeIn23]]&lt;TIME(8,0,0),TIME(8,0,0),Table_BF[[#This Row],[TimeIn23]])-TIME(9,0,0))*24)</f>
        <v>0</v>
      </c>
      <c r="CW18" s="7"/>
      <c r="CX18" s="7"/>
      <c r="CY18" s="6"/>
      <c r="CZ18" s="14">
        <f>IF(Table_BF[[#This Row],[TimeIn24]]=0,0,(Table_BF[[#This Row],[TimeOut24]]-IF(Table_BF[[#This Row],[TimeIn24]]&lt;TIME(8,0,0),TIME(8,0,0),Table_BF[[#This Row],[TimeIn24]])-TIME(9,0,0))*24)</f>
        <v>0</v>
      </c>
      <c r="DA18" s="7"/>
      <c r="DB18" s="7"/>
      <c r="DC18" s="6"/>
      <c r="DD18" s="14">
        <f>IF(Table_BF[[#This Row],[TimeIn25]]=0,0,(Table_BF[[#This Row],[TimeOut25]]-IF(Table_BF[[#This Row],[TimeIn25]]&lt;TIME(8,0,0),TIME(8,0,0),Table_BF[[#This Row],[TimeIn25]])-TIME(9,0,0))*24)</f>
        <v>0</v>
      </c>
      <c r="DE18" s="7"/>
      <c r="DF18" s="7"/>
      <c r="DG18" s="6"/>
      <c r="DH18" s="14">
        <f>IF(Table_BF[[#This Row],[TimeIn26]]=0,0,(Table_BF[[#This Row],[TimeOut26]]-IF(Table_BF[[#This Row],[TimeIn26]]&lt;TIME(8,0,0),TIME(8,0,0),Table_BF[[#This Row],[TimeIn26]])-TIME(9,0,0))*24)</f>
        <v>0</v>
      </c>
      <c r="DI18" s="7"/>
      <c r="DJ18" s="7"/>
      <c r="DK18" s="6"/>
      <c r="DL18" s="14">
        <f>IF(Table_BF[[#This Row],[TimeIn27]]=0,0,(Table_BF[[#This Row],[TimeOut27]]-IF(Table_BF[[#This Row],[TimeIn27]]&lt;TIME(8,0,0),TIME(8,0,0),Table_BF[[#This Row],[TimeIn27]])-TIME(9,0,0))*24)</f>
        <v>0</v>
      </c>
      <c r="DM18" s="7"/>
      <c r="DN18" s="7"/>
      <c r="DO18" s="6"/>
      <c r="DP18" s="14">
        <f>IF(Table_BF[[#This Row],[TimeIn28]]=0,0,(Table_BF[[#This Row],[TimeOut28]]-IF(Table_BF[[#This Row],[TimeIn28]]&lt;TIME(8,0,0),TIME(8,0,0),Table_BF[[#This Row],[TimeIn28]])-TIME(9,0,0))*24)</f>
        <v>0</v>
      </c>
      <c r="DQ18" s="7"/>
      <c r="DR18" s="7"/>
      <c r="DS18" s="6"/>
      <c r="DT18" s="14">
        <f>IF(Table_BF[[#This Row],[TimeIn29]]=0,0,(Table_BF[[#This Row],[TimeOut29]]-IF(Table_BF[[#This Row],[TimeIn29]]&lt;TIME(8,0,0),TIME(8,0,0),Table_BF[[#This Row],[TimeIn29]])-TIME(9,0,0))*24)</f>
        <v>0</v>
      </c>
      <c r="DU18" s="7"/>
      <c r="DV18" s="7"/>
      <c r="DW18" s="6"/>
      <c r="DX18" s="14">
        <f>IF(Table_BF[[#This Row],[TimeIn30]]=0,0,(Table_BF[[#This Row],[TimeOut30]]-IF(Table_BF[[#This Row],[TimeIn30]]&lt;TIME(8,0,0),TIME(8,0,0),Table_BF[[#This Row],[TimeIn30]])-TIME(9,0,0))*24)</f>
        <v>0</v>
      </c>
      <c r="DY18" s="7"/>
      <c r="DZ18" s="7"/>
      <c r="EA18" s="6"/>
      <c r="EB18" s="14">
        <f>IF(Table_BF[[#This Row],[TimeIn31]]=0,0,(Table_BF[[#This Row],[TimeOut31]]-IF(Table_BF[[#This Row],[TimeIn31]]&lt;TIME(8,0,0),TIME(8,0,0),Table_BF[[#This Row],[TimeIn31]])-TIME(9,0,0))*24)</f>
        <v>0</v>
      </c>
      <c r="EC18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64.580000000000013</v>
      </c>
      <c r="ED1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-43.373611111111117</v>
      </c>
    </row>
    <row r="19" spans="2:134" ht="15" x14ac:dyDescent="0.25">
      <c r="B19" s="6">
        <v>2017</v>
      </c>
      <c r="C19" s="6">
        <v>3</v>
      </c>
      <c r="D19" s="6" t="s">
        <v>152</v>
      </c>
      <c r="E19" s="6" t="s">
        <v>110</v>
      </c>
      <c r="F19" s="6" t="s">
        <v>189</v>
      </c>
      <c r="G19" s="6" t="s">
        <v>153</v>
      </c>
      <c r="H19" s="6" t="s">
        <v>190</v>
      </c>
      <c r="I19" s="7">
        <v>0.34752314814814816</v>
      </c>
      <c r="J19" s="7">
        <v>0.72223379629629625</v>
      </c>
      <c r="K19" s="6">
        <v>8.99</v>
      </c>
      <c r="L19" s="14">
        <f>IF(Table_BF[[#This Row],[TimeIn01]]=0,0,(Table_BF[[#This Row],[TimeOut01]]-IF(Table_BF[[#This Row],[TimeIn01]]&lt;TIME(8,0,0),TIME(8,0,0),Table_BF[[#This Row],[TimeIn01]])-TIME(9,0,0))*24)</f>
        <v>-6.9444444444459741E-3</v>
      </c>
      <c r="M19" s="7">
        <v>0.34952546296296294</v>
      </c>
      <c r="N19" s="7">
        <v>0.72505787037037039</v>
      </c>
      <c r="O19" s="6">
        <v>9.01</v>
      </c>
      <c r="P19" s="14">
        <f>IF(Table_BF[[#This Row],[TimeIn02]]=0,0,(Table_BF[[#This Row],[TimeOut02]]-IF(Table_BF[[#This Row],[TimeIn02]]&lt;TIME(8,0,0),TIME(8,0,0),Table_BF[[#This Row],[TimeIn02]])-TIME(9,0,0))*24)</f>
        <v>1.2777777777778887E-2</v>
      </c>
      <c r="Q19" s="7">
        <v>0.34217592592592594</v>
      </c>
      <c r="R19" s="7">
        <v>0.68317129629629625</v>
      </c>
      <c r="S19" s="9">
        <v>8.18</v>
      </c>
      <c r="T19" s="14">
        <f>IF(Table_BF[[#This Row],[TimeIn03]]=0,0,(Table_BF[[#This Row],[TimeOut03]]-IF(Table_BF[[#This Row],[TimeIn03]]&lt;TIME(8,0,0),TIME(8,0,0),Table_BF[[#This Row],[TimeIn03]])-TIME(9,0,0))*24)</f>
        <v>-0.81611111111111256</v>
      </c>
      <c r="U19" s="7"/>
      <c r="V19" s="7"/>
      <c r="W19" s="9"/>
      <c r="X19" s="14">
        <f>IF(Table_BF[[#This Row],[TimeIn04]]=0,0,(Table_BF[[#This Row],[TimeOut04]]-IF(Table_BF[[#This Row],[TimeIn04]]&lt;TIME(8,0,0),TIME(8,0,0),Table_BF[[#This Row],[TimeIn04]])-TIME(9,0,0))*24)</f>
        <v>0</v>
      </c>
      <c r="Y19" s="7"/>
      <c r="Z19" s="7"/>
      <c r="AA19" s="6"/>
      <c r="AB19" s="14">
        <f>IF(Table_BF[[#This Row],[TimeIn05]]=0,0,(Table_BF[[#This Row],[TimeOut05]]-IF(Table_BF[[#This Row],[TimeIn05]]&lt;TIME(8,0,0),TIME(8,0,0),Table_BF[[#This Row],[TimeIn05]])-TIME(9,0,0))*24)</f>
        <v>0</v>
      </c>
      <c r="AC19" s="7">
        <v>0.35093750000000001</v>
      </c>
      <c r="AD19" s="7">
        <v>0.67030092592592594</v>
      </c>
      <c r="AE19" s="6">
        <v>7.66</v>
      </c>
      <c r="AF19" s="14">
        <f>IF(Table_BF[[#This Row],[TimeIn06]]=0,0,(Table_BF[[#This Row],[TimeOut06]]-IF(Table_BF[[#This Row],[TimeIn06]]&lt;TIME(8,0,0),TIME(8,0,0),Table_BF[[#This Row],[TimeIn06]])-TIME(9,0,0))*24)</f>
        <v>-1.3352777777777778</v>
      </c>
      <c r="AG19" s="7">
        <v>0.34047453703703706</v>
      </c>
      <c r="AH19" s="7">
        <v>0.71656249999999999</v>
      </c>
      <c r="AI19" s="6">
        <v>9.02</v>
      </c>
      <c r="AJ19" s="14">
        <f>IF(Table_BF[[#This Row],[TimeIn07]]=0,0,(Table_BF[[#This Row],[TimeOut07]]-IF(Table_BF[[#This Row],[TimeIn07]]&lt;TIME(8,0,0),TIME(8,0,0),Table_BF[[#This Row],[TimeIn07]])-TIME(9,0,0))*24)</f>
        <v>2.6111111111110308E-2</v>
      </c>
      <c r="AK19" s="7">
        <v>0.3694560185185185</v>
      </c>
      <c r="AL19" s="7">
        <v>0.85689814814814813</v>
      </c>
      <c r="AM19" s="6">
        <v>11.69</v>
      </c>
      <c r="AN19" s="14">
        <f>IF(Table_BF[[#This Row],[TimeIn08]]=0,0,(Table_BF[[#This Row],[TimeOut08]]-IF(Table_BF[[#This Row],[TimeIn08]]&lt;TIME(8,0,0),TIME(8,0,0),Table_BF[[#This Row],[TimeIn08]])-TIME(9,0,0))*24)</f>
        <v>2.6986111111111111</v>
      </c>
      <c r="AO19" s="7">
        <v>0.34517361111111111</v>
      </c>
      <c r="AP19" s="7">
        <v>0.72222222222222221</v>
      </c>
      <c r="AQ19" s="6">
        <v>9.0399999999999991</v>
      </c>
      <c r="AR19" s="14">
        <f>IF(Table_BF[[#This Row],[TimeIn09]]=0,0,(Table_BF[[#This Row],[TimeOut09]]-IF(Table_BF[[#This Row],[TimeIn09]]&lt;TIME(8,0,0),TIME(8,0,0),Table_BF[[#This Row],[TimeIn09]])-TIME(9,0,0))*24)</f>
        <v>4.9166666666666359E-2</v>
      </c>
      <c r="AS19" s="7">
        <v>0.3502662037037037</v>
      </c>
      <c r="AT19" s="7">
        <v>0.72996527777777775</v>
      </c>
      <c r="AU19" s="6">
        <v>9.11</v>
      </c>
      <c r="AV19" s="14">
        <f>IF(Table_BF[[#This Row],[TimeIn10]]=0,0,(Table_BF[[#This Row],[TimeOut10]]-IF(Table_BF[[#This Row],[TimeIn10]]&lt;TIME(8,0,0),TIME(8,0,0),Table_BF[[#This Row],[TimeIn10]])-TIME(9,0,0))*24)</f>
        <v>0.1127777777777772</v>
      </c>
      <c r="AW19" s="7"/>
      <c r="AX19" s="7"/>
      <c r="AY19" s="6"/>
      <c r="AZ19" s="14">
        <f>IF(Table_BF[[#This Row],[TimeIn11]]=0,0,(Table_BF[[#This Row],[TimeOut11]]-IF(Table_BF[[#This Row],[TimeIn11]]&lt;TIME(8,0,0),TIME(8,0,0),Table_BF[[#This Row],[TimeIn11]])-TIME(9,0,0))*24)</f>
        <v>0</v>
      </c>
      <c r="BA19" s="7"/>
      <c r="BB19" s="7"/>
      <c r="BC19" s="6"/>
      <c r="BD19" s="14">
        <f>IF(Table_BF[[#This Row],[TimeIn12]]=0,0,(Table_BF[[#This Row],[TimeOut12]]-IF(Table_BF[[#This Row],[TimeIn12]]&lt;TIME(8,0,0),TIME(8,0,0),Table_BF[[#This Row],[TimeIn12]])-TIME(9,0,0))*24)</f>
        <v>0</v>
      </c>
      <c r="BE19" s="7">
        <v>0.35225694444444444</v>
      </c>
      <c r="BF19" s="7">
        <v>0.67179398148148151</v>
      </c>
      <c r="BG19" s="6">
        <v>7.66</v>
      </c>
      <c r="BH19" s="14">
        <f>IF(Table_BF[[#This Row],[TimeIn13]]=0,0,(Table_BF[[#This Row],[TimeOut13]]-IF(Table_BF[[#This Row],[TimeIn13]]&lt;TIME(8,0,0),TIME(8,0,0),Table_BF[[#This Row],[TimeIn13]])-TIME(9,0,0))*24)</f>
        <v>-1.3311111111111105</v>
      </c>
      <c r="BI19" s="7">
        <v>0.35343750000000002</v>
      </c>
      <c r="BJ19" s="7">
        <v>0.73001157407407402</v>
      </c>
      <c r="BK19" s="6">
        <v>9.0299999999999994</v>
      </c>
      <c r="BL19" s="14">
        <f>IF(Table_BF[[#This Row],[TimeIn14]]=0,0,(Table_BF[[#This Row],[TimeOut14]]-IF(Table_BF[[#This Row],[TimeIn14]]&lt;TIME(8,0,0),TIME(8,0,0),Table_BF[[#This Row],[TimeIn14]])-TIME(9,0,0))*24)</f>
        <v>3.7777777777776134E-2</v>
      </c>
      <c r="BM19" s="7">
        <v>0.36319444444444443</v>
      </c>
      <c r="BN19" s="7">
        <v>0.73696759259259259</v>
      </c>
      <c r="BO19" s="6">
        <v>8.9700000000000006</v>
      </c>
      <c r="BP19" s="14">
        <f>IF(Table_BF[[#This Row],[TimeIn15]]=0,0,(Table_BF[[#This Row],[TimeOut15]]-IF(Table_BF[[#This Row],[TimeIn15]]&lt;TIME(8,0,0),TIME(8,0,0),Table_BF[[#This Row],[TimeIn15]])-TIME(9,0,0))*24)</f>
        <v>-2.9444444444444162E-2</v>
      </c>
      <c r="BQ19" s="7">
        <v>0.34232638888888889</v>
      </c>
      <c r="BR19" s="7">
        <v>0.72260416666666671</v>
      </c>
      <c r="BS19" s="6">
        <v>9.1199999999999992</v>
      </c>
      <c r="BT19" s="14">
        <f>IF(Table_BF[[#This Row],[TimeIn16]]=0,0,(Table_BF[[#This Row],[TimeOut16]]-IF(Table_BF[[#This Row],[TimeIn16]]&lt;TIME(8,0,0),TIME(8,0,0),Table_BF[[#This Row],[TimeIn16]])-TIME(9,0,0))*24)</f>
        <v>0.12666666666666782</v>
      </c>
      <c r="BU19" s="7">
        <v>0.36337962962962961</v>
      </c>
      <c r="BV19" s="7">
        <v>0.70871527777777776</v>
      </c>
      <c r="BW19" s="6">
        <v>8.2799999999999994</v>
      </c>
      <c r="BX19" s="14">
        <f>IF(Table_BF[[#This Row],[TimeIn17]]=0,0,(Table_BF[[#This Row],[TimeOut17]]-IF(Table_BF[[#This Row],[TimeIn17]]&lt;TIME(8,0,0),TIME(8,0,0),Table_BF[[#This Row],[TimeIn17]])-TIME(9,0,0))*24)</f>
        <v>-0.71194444444444427</v>
      </c>
      <c r="BY19" s="7"/>
      <c r="BZ19" s="7"/>
      <c r="CA19" s="6"/>
      <c r="CB19" s="14">
        <f>IF(Table_BF[[#This Row],[TimeIn18]]=0,0,(Table_BF[[#This Row],[TimeOut18]]-IF(Table_BF[[#This Row],[TimeIn18]]&lt;TIME(8,0,0),TIME(8,0,0),Table_BF[[#This Row],[TimeIn18]])-TIME(9,0,0))*24)</f>
        <v>0</v>
      </c>
      <c r="CC19" s="7"/>
      <c r="CD19" s="7"/>
      <c r="CE19" s="6"/>
      <c r="CF19" s="14">
        <f>IF(Table_BF[[#This Row],[TimeIn19]]=0,0,(Table_BF[[#This Row],[TimeOut19]]-IF(Table_BF[[#This Row],[TimeIn19]]&lt;TIME(8,0,0),TIME(8,0,0),Table_BF[[#This Row],[TimeIn19]])-TIME(9,0,0))*24)</f>
        <v>0</v>
      </c>
      <c r="CG19" s="7">
        <v>0.36056712962962961</v>
      </c>
      <c r="CH19" s="7">
        <v>0.41239583333333335</v>
      </c>
      <c r="CI19" s="6">
        <v>1.24</v>
      </c>
      <c r="CJ19" s="14">
        <f>IF(Table_BF[[#This Row],[TimeIn20]]=0,0,(Table_BF[[#This Row],[TimeOut20]]-IF(Table_BF[[#This Row],[TimeIn20]]&lt;TIME(8,0,0),TIME(8,0,0),Table_BF[[#This Row],[TimeIn20]])-TIME(9,0,0))*24)</f>
        <v>-7.7561111111111103</v>
      </c>
      <c r="CK19" s="7"/>
      <c r="CL19" s="7"/>
      <c r="CM19" s="6"/>
      <c r="CN19" s="14">
        <f>IF(Table_BF[[#This Row],[TimeIn21]]=0,0,(Table_BF[[#This Row],[TimeOut21]]-IF(Table_BF[[#This Row],[TimeIn21]]&lt;TIME(8,0,0),TIME(8,0,0),Table_BF[[#This Row],[TimeIn21]])-TIME(9,0,0))*24)</f>
        <v>0</v>
      </c>
      <c r="CO19" s="7"/>
      <c r="CP19" s="7"/>
      <c r="CQ19" s="6"/>
      <c r="CR19" s="14">
        <f>IF(Table_BF[[#This Row],[TimeIn22]]=0,0,(Table_BF[[#This Row],[TimeOut22]]-IF(Table_BF[[#This Row],[TimeIn22]]&lt;TIME(8,0,0),TIME(8,0,0),Table_BF[[#This Row],[TimeIn22]])-TIME(9,0,0))*24)</f>
        <v>0</v>
      </c>
      <c r="CS19" s="7"/>
      <c r="CT19" s="7"/>
      <c r="CU19" s="6"/>
      <c r="CV19" s="14">
        <f>IF(Table_BF[[#This Row],[TimeIn23]]=0,0,(Table_BF[[#This Row],[TimeOut23]]-IF(Table_BF[[#This Row],[TimeIn23]]&lt;TIME(8,0,0),TIME(8,0,0),Table_BF[[#This Row],[TimeIn23]])-TIME(9,0,0))*24)</f>
        <v>0</v>
      </c>
      <c r="CW19" s="7"/>
      <c r="CX19" s="7"/>
      <c r="CY19" s="6"/>
      <c r="CZ19" s="14">
        <f>IF(Table_BF[[#This Row],[TimeIn24]]=0,0,(Table_BF[[#This Row],[TimeOut24]]-IF(Table_BF[[#This Row],[TimeIn24]]&lt;TIME(8,0,0),TIME(8,0,0),Table_BF[[#This Row],[TimeIn24]])-TIME(9,0,0))*24)</f>
        <v>0</v>
      </c>
      <c r="DA19" s="7"/>
      <c r="DB19" s="7"/>
      <c r="DC19" s="6"/>
      <c r="DD19" s="14">
        <f>IF(Table_BF[[#This Row],[TimeIn25]]=0,0,(Table_BF[[#This Row],[TimeOut25]]-IF(Table_BF[[#This Row],[TimeIn25]]&lt;TIME(8,0,0),TIME(8,0,0),Table_BF[[#This Row],[TimeIn25]])-TIME(9,0,0))*24)</f>
        <v>0</v>
      </c>
      <c r="DE19" s="7"/>
      <c r="DF19" s="7"/>
      <c r="DG19" s="6"/>
      <c r="DH19" s="14">
        <f>IF(Table_BF[[#This Row],[TimeIn26]]=0,0,(Table_BF[[#This Row],[TimeOut26]]-IF(Table_BF[[#This Row],[TimeIn26]]&lt;TIME(8,0,0),TIME(8,0,0),Table_BF[[#This Row],[TimeIn26]])-TIME(9,0,0))*24)</f>
        <v>0</v>
      </c>
      <c r="DI19" s="7"/>
      <c r="DJ19" s="7"/>
      <c r="DK19" s="6"/>
      <c r="DL19" s="14">
        <f>IF(Table_BF[[#This Row],[TimeIn27]]=0,0,(Table_BF[[#This Row],[TimeOut27]]-IF(Table_BF[[#This Row],[TimeIn27]]&lt;TIME(8,0,0),TIME(8,0,0),Table_BF[[#This Row],[TimeIn27]])-TIME(9,0,0))*24)</f>
        <v>0</v>
      </c>
      <c r="DM19" s="7"/>
      <c r="DN19" s="7"/>
      <c r="DO19" s="6"/>
      <c r="DP19" s="14">
        <f>IF(Table_BF[[#This Row],[TimeIn28]]=0,0,(Table_BF[[#This Row],[TimeOut28]]-IF(Table_BF[[#This Row],[TimeIn28]]&lt;TIME(8,0,0),TIME(8,0,0),Table_BF[[#This Row],[TimeIn28]])-TIME(9,0,0))*24)</f>
        <v>0</v>
      </c>
      <c r="DQ19" s="7"/>
      <c r="DR19" s="7"/>
      <c r="DS19" s="6"/>
      <c r="DT19" s="14">
        <f>IF(Table_BF[[#This Row],[TimeIn29]]=0,0,(Table_BF[[#This Row],[TimeOut29]]-IF(Table_BF[[#This Row],[TimeIn29]]&lt;TIME(8,0,0),TIME(8,0,0),Table_BF[[#This Row],[TimeIn29]])-TIME(9,0,0))*24)</f>
        <v>0</v>
      </c>
      <c r="DU19" s="7"/>
      <c r="DV19" s="7"/>
      <c r="DW19" s="6"/>
      <c r="DX19" s="14">
        <f>IF(Table_BF[[#This Row],[TimeIn30]]=0,0,(Table_BF[[#This Row],[TimeOut30]]-IF(Table_BF[[#This Row],[TimeIn30]]&lt;TIME(8,0,0),TIME(8,0,0),Table_BF[[#This Row],[TimeIn30]])-TIME(9,0,0))*24)</f>
        <v>0</v>
      </c>
      <c r="DY19" s="7"/>
      <c r="DZ19" s="7"/>
      <c r="EA19" s="6"/>
      <c r="EB19" s="14">
        <f>IF(Table_BF[[#This Row],[TimeIn31]]=0,0,(Table_BF[[#This Row],[TimeOut31]]-IF(Table_BF[[#This Row],[TimeIn31]]&lt;TIME(8,0,0),TIME(8,0,0),Table_BF[[#This Row],[TimeIn31]])-TIME(9,0,0))*24)</f>
        <v>0</v>
      </c>
      <c r="EC1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116.99999999999999</v>
      </c>
      <c r="ED1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-8.9230555555555569</v>
      </c>
    </row>
    <row r="20" spans="2:134" ht="15" x14ac:dyDescent="0.25">
      <c r="B20" s="6">
        <v>2017</v>
      </c>
      <c r="C20" s="6">
        <v>3</v>
      </c>
      <c r="D20" s="6" t="s">
        <v>152</v>
      </c>
      <c r="E20" s="6" t="s">
        <v>110</v>
      </c>
      <c r="F20" s="6" t="s">
        <v>154</v>
      </c>
      <c r="G20" s="6" t="s">
        <v>155</v>
      </c>
      <c r="H20" s="6" t="s">
        <v>156</v>
      </c>
      <c r="I20" s="7">
        <v>0.40026620370370369</v>
      </c>
      <c r="J20" s="7">
        <v>0.79986111111111113</v>
      </c>
      <c r="K20" s="6">
        <v>9.59</v>
      </c>
      <c r="L20" s="14">
        <f>IF(Table_BF[[#This Row],[TimeIn01]]=0,0,(Table_BF[[#This Row],[TimeOut01]]-IF(Table_BF[[#This Row],[TimeIn01]]&lt;TIME(8,0,0),TIME(8,0,0),Table_BF[[#This Row],[TimeIn01]])-TIME(9,0,0))*24)</f>
        <v>0.59027777777777857</v>
      </c>
      <c r="M20" s="7">
        <v>0.37362268518518521</v>
      </c>
      <c r="N20" s="7">
        <v>0.86262731481481481</v>
      </c>
      <c r="O20" s="6">
        <v>11.73</v>
      </c>
      <c r="P20" s="14">
        <f>IF(Table_BF[[#This Row],[TimeIn02]]=0,0,(Table_BF[[#This Row],[TimeOut02]]-IF(Table_BF[[#This Row],[TimeIn02]]&lt;TIME(8,0,0),TIME(8,0,0),Table_BF[[#This Row],[TimeIn02]])-TIME(9,0,0))*24)</f>
        <v>2.7361111111111103</v>
      </c>
      <c r="Q20" s="7">
        <v>0.71430555555555553</v>
      </c>
      <c r="R20" s="7">
        <v>0.81600694444444444</v>
      </c>
      <c r="S20" s="9">
        <v>2.44</v>
      </c>
      <c r="T20" s="14">
        <f>IF(Table_BF[[#This Row],[TimeIn03]]=0,0,(Table_BF[[#This Row],[TimeOut03]]-IF(Table_BF[[#This Row],[TimeIn03]]&lt;TIME(8,0,0),TIME(8,0,0),Table_BF[[#This Row],[TimeIn03]])-TIME(9,0,0))*24)</f>
        <v>-6.5591666666666661</v>
      </c>
      <c r="U20" s="7"/>
      <c r="V20" s="7"/>
      <c r="W20" s="9"/>
      <c r="X20" s="14">
        <f>IF(Table_BF[[#This Row],[TimeIn04]]=0,0,(Table_BF[[#This Row],[TimeOut04]]-IF(Table_BF[[#This Row],[TimeIn04]]&lt;TIME(8,0,0),TIME(8,0,0),Table_BF[[#This Row],[TimeIn04]])-TIME(9,0,0))*24)</f>
        <v>0</v>
      </c>
      <c r="Y20" s="7"/>
      <c r="Z20" s="7"/>
      <c r="AA20" s="6"/>
      <c r="AB20" s="14">
        <f>IF(Table_BF[[#This Row],[TimeIn05]]=0,0,(Table_BF[[#This Row],[TimeOut05]]-IF(Table_BF[[#This Row],[TimeIn05]]&lt;TIME(8,0,0),TIME(8,0,0),Table_BF[[#This Row],[TimeIn05]])-TIME(9,0,0))*24)</f>
        <v>0</v>
      </c>
      <c r="AC20" s="7">
        <v>0.3835763888888889</v>
      </c>
      <c r="AD20" s="7">
        <v>0.88253472222222218</v>
      </c>
      <c r="AE20" s="6">
        <v>11.97</v>
      </c>
      <c r="AF20" s="14">
        <f>IF(Table_BF[[#This Row],[TimeIn06]]=0,0,(Table_BF[[#This Row],[TimeOut06]]-IF(Table_BF[[#This Row],[TimeIn06]]&lt;TIME(8,0,0),TIME(8,0,0),Table_BF[[#This Row],[TimeIn06]])-TIME(9,0,0))*24)</f>
        <v>2.9749999999999988</v>
      </c>
      <c r="AG20" s="7">
        <v>0.40077546296296296</v>
      </c>
      <c r="AH20" s="7">
        <v>0.78313657407407411</v>
      </c>
      <c r="AI20" s="6">
        <v>9.17</v>
      </c>
      <c r="AJ20" s="14">
        <f>IF(Table_BF[[#This Row],[TimeIn07]]=0,0,(Table_BF[[#This Row],[TimeOut07]]-IF(Table_BF[[#This Row],[TimeIn07]]&lt;TIME(8,0,0),TIME(8,0,0),Table_BF[[#This Row],[TimeIn07]])-TIME(9,0,0))*24)</f>
        <v>0.17666666666666764</v>
      </c>
      <c r="AK20" s="7">
        <v>0.39543981481481483</v>
      </c>
      <c r="AL20" s="7">
        <v>0.86482638888888885</v>
      </c>
      <c r="AM20" s="6">
        <v>11.26</v>
      </c>
      <c r="AN20" s="14">
        <f>IF(Table_BF[[#This Row],[TimeIn08]]=0,0,(Table_BF[[#This Row],[TimeOut08]]-IF(Table_BF[[#This Row],[TimeIn08]]&lt;TIME(8,0,0),TIME(8,0,0),Table_BF[[#This Row],[TimeIn08]])-TIME(9,0,0))*24)</f>
        <v>2.2652777777777766</v>
      </c>
      <c r="AO20" s="7">
        <v>0.34339120370370368</v>
      </c>
      <c r="AP20" s="7">
        <v>0.88355324074074071</v>
      </c>
      <c r="AQ20" s="6">
        <v>12.96</v>
      </c>
      <c r="AR20" s="14">
        <f>IF(Table_BF[[#This Row],[TimeIn09]]=0,0,(Table_BF[[#This Row],[TimeOut09]]-IF(Table_BF[[#This Row],[TimeIn09]]&lt;TIME(8,0,0),TIME(8,0,0),Table_BF[[#This Row],[TimeIn09]])-TIME(9,0,0))*24)</f>
        <v>3.9638888888888886</v>
      </c>
      <c r="AS20" s="7">
        <v>0.3904050925925926</v>
      </c>
      <c r="AT20" s="7">
        <v>0.75119212962962967</v>
      </c>
      <c r="AU20" s="6">
        <v>8.65</v>
      </c>
      <c r="AV20" s="14">
        <f>IF(Table_BF[[#This Row],[TimeIn10]]=0,0,(Table_BF[[#This Row],[TimeOut10]]-IF(Table_BF[[#This Row],[TimeIn10]]&lt;TIME(8,0,0),TIME(8,0,0),Table_BF[[#This Row],[TimeIn10]])-TIME(9,0,0))*24)</f>
        <v>-0.34111111111111025</v>
      </c>
      <c r="AW20" s="7"/>
      <c r="AX20" s="7"/>
      <c r="AY20" s="6"/>
      <c r="AZ20" s="14">
        <f>IF(Table_BF[[#This Row],[TimeIn11]]=0,0,(Table_BF[[#This Row],[TimeOut11]]-IF(Table_BF[[#This Row],[TimeIn11]]&lt;TIME(8,0,0),TIME(8,0,0),Table_BF[[#This Row],[TimeIn11]])-TIME(9,0,0))*24)</f>
        <v>0</v>
      </c>
      <c r="BA20" s="7"/>
      <c r="BB20" s="7"/>
      <c r="BC20" s="6"/>
      <c r="BD20" s="14">
        <f>IF(Table_BF[[#This Row],[TimeIn12]]=0,0,(Table_BF[[#This Row],[TimeOut12]]-IF(Table_BF[[#This Row],[TimeIn12]]&lt;TIME(8,0,0),TIME(8,0,0),Table_BF[[#This Row],[TimeIn12]])-TIME(9,0,0))*24)</f>
        <v>0</v>
      </c>
      <c r="BE20" s="7">
        <v>0.38318287037037035</v>
      </c>
      <c r="BF20" s="7">
        <v>0.85206018518518523</v>
      </c>
      <c r="BG20" s="6">
        <v>11.25</v>
      </c>
      <c r="BH20" s="14">
        <f>IF(Table_BF[[#This Row],[TimeIn13]]=0,0,(Table_BF[[#This Row],[TimeOut13]]-IF(Table_BF[[#This Row],[TimeIn13]]&lt;TIME(8,0,0),TIME(8,0,0),Table_BF[[#This Row],[TimeIn13]])-TIME(9,0,0))*24)</f>
        <v>2.2530555555555569</v>
      </c>
      <c r="BI20" s="7">
        <v>0.37340277777777775</v>
      </c>
      <c r="BJ20" s="7">
        <v>0.93122685185185183</v>
      </c>
      <c r="BK20" s="6">
        <v>13.38</v>
      </c>
      <c r="BL20" s="14">
        <f>IF(Table_BF[[#This Row],[TimeIn14]]=0,0,(Table_BF[[#This Row],[TimeOut14]]-IF(Table_BF[[#This Row],[TimeIn14]]&lt;TIME(8,0,0),TIME(8,0,0),Table_BF[[#This Row],[TimeIn14]])-TIME(9,0,0))*24)</f>
        <v>4.387777777777778</v>
      </c>
      <c r="BM20" s="7">
        <v>0.40027777777777779</v>
      </c>
      <c r="BN20" s="7">
        <v>0.82844907407407409</v>
      </c>
      <c r="BO20" s="6">
        <v>10.27</v>
      </c>
      <c r="BP20" s="14">
        <f>IF(Table_BF[[#This Row],[TimeIn15]]=0,0,(Table_BF[[#This Row],[TimeOut15]]-IF(Table_BF[[#This Row],[TimeIn15]]&lt;TIME(8,0,0),TIME(8,0,0),Table_BF[[#This Row],[TimeIn15]])-TIME(9,0,0))*24)</f>
        <v>1.2761111111111112</v>
      </c>
      <c r="BQ20" s="7">
        <v>0.37266203703703704</v>
      </c>
      <c r="BR20" s="7">
        <v>0.84839120370370369</v>
      </c>
      <c r="BS20" s="6">
        <v>11.41</v>
      </c>
      <c r="BT20" s="14">
        <f>IF(Table_BF[[#This Row],[TimeIn16]]=0,0,(Table_BF[[#This Row],[TimeOut16]]-IF(Table_BF[[#This Row],[TimeIn16]]&lt;TIME(8,0,0),TIME(8,0,0),Table_BF[[#This Row],[TimeIn16]])-TIME(9,0,0))*24)</f>
        <v>2.4174999999999995</v>
      </c>
      <c r="BU20" s="7">
        <v>0.39993055555555557</v>
      </c>
      <c r="BV20" s="7">
        <v>0.75300925925925921</v>
      </c>
      <c r="BW20" s="6">
        <v>8.4700000000000006</v>
      </c>
      <c r="BX20" s="14">
        <f>IF(Table_BF[[#This Row],[TimeIn17]]=0,0,(Table_BF[[#This Row],[TimeOut17]]-IF(Table_BF[[#This Row],[TimeIn17]]&lt;TIME(8,0,0),TIME(8,0,0),Table_BF[[#This Row],[TimeIn17]])-TIME(9,0,0))*24)</f>
        <v>-0.52611111111111253</v>
      </c>
      <c r="BY20" s="7"/>
      <c r="BZ20" s="7"/>
      <c r="CA20" s="6"/>
      <c r="CB20" s="14">
        <f>IF(Table_BF[[#This Row],[TimeIn18]]=0,0,(Table_BF[[#This Row],[TimeOut18]]-IF(Table_BF[[#This Row],[TimeIn18]]&lt;TIME(8,0,0),TIME(8,0,0),Table_BF[[#This Row],[TimeIn18]])-TIME(9,0,0))*24)</f>
        <v>0</v>
      </c>
      <c r="CC20" s="7"/>
      <c r="CD20" s="7"/>
      <c r="CE20" s="6"/>
      <c r="CF20" s="14">
        <f>IF(Table_BF[[#This Row],[TimeIn19]]=0,0,(Table_BF[[#This Row],[TimeOut19]]-IF(Table_BF[[#This Row],[TimeIn19]]&lt;TIME(8,0,0),TIME(8,0,0),Table_BF[[#This Row],[TimeIn19]])-TIME(9,0,0))*24)</f>
        <v>0</v>
      </c>
      <c r="CG20" s="7">
        <v>0.38500000000000001</v>
      </c>
      <c r="CH20" s="7">
        <v>0.40699074074074076</v>
      </c>
      <c r="CI20" s="6">
        <v>0.52</v>
      </c>
      <c r="CJ20" s="14">
        <f>IF(Table_BF[[#This Row],[TimeIn20]]=0,0,(Table_BF[[#This Row],[TimeOut20]]-IF(Table_BF[[#This Row],[TimeIn20]]&lt;TIME(8,0,0),TIME(8,0,0),Table_BF[[#This Row],[TimeIn20]])-TIME(9,0,0))*24)</f>
        <v>-8.4722222222222214</v>
      </c>
      <c r="CK20" s="7"/>
      <c r="CL20" s="7"/>
      <c r="CM20" s="6"/>
      <c r="CN20" s="14">
        <f>IF(Table_BF[[#This Row],[TimeIn21]]=0,0,(Table_BF[[#This Row],[TimeOut21]]-IF(Table_BF[[#This Row],[TimeIn21]]&lt;TIME(8,0,0),TIME(8,0,0),Table_BF[[#This Row],[TimeIn21]])-TIME(9,0,0))*24)</f>
        <v>0</v>
      </c>
      <c r="CO20" s="7"/>
      <c r="CP20" s="7"/>
      <c r="CQ20" s="6"/>
      <c r="CR20" s="14">
        <f>IF(Table_BF[[#This Row],[TimeIn22]]=0,0,(Table_BF[[#This Row],[TimeOut22]]-IF(Table_BF[[#This Row],[TimeIn22]]&lt;TIME(8,0,0),TIME(8,0,0),Table_BF[[#This Row],[TimeIn22]])-TIME(9,0,0))*24)</f>
        <v>0</v>
      </c>
      <c r="CS20" s="7"/>
      <c r="CT20" s="7"/>
      <c r="CU20" s="6"/>
      <c r="CV20" s="14">
        <f>IF(Table_BF[[#This Row],[TimeIn23]]=0,0,(Table_BF[[#This Row],[TimeOut23]]-IF(Table_BF[[#This Row],[TimeIn23]]&lt;TIME(8,0,0),TIME(8,0,0),Table_BF[[#This Row],[TimeIn23]])-TIME(9,0,0))*24)</f>
        <v>0</v>
      </c>
      <c r="CW20" s="7"/>
      <c r="CX20" s="7"/>
      <c r="CY20" s="6"/>
      <c r="CZ20" s="14">
        <f>IF(Table_BF[[#This Row],[TimeIn24]]=0,0,(Table_BF[[#This Row],[TimeOut24]]-IF(Table_BF[[#This Row],[TimeIn24]]&lt;TIME(8,0,0),TIME(8,0,0),Table_BF[[#This Row],[TimeIn24]])-TIME(9,0,0))*24)</f>
        <v>0</v>
      </c>
      <c r="DA20" s="7"/>
      <c r="DB20" s="7"/>
      <c r="DC20" s="6"/>
      <c r="DD20" s="14">
        <f>IF(Table_BF[[#This Row],[TimeIn25]]=0,0,(Table_BF[[#This Row],[TimeOut25]]-IF(Table_BF[[#This Row],[TimeIn25]]&lt;TIME(8,0,0),TIME(8,0,0),Table_BF[[#This Row],[TimeIn25]])-TIME(9,0,0))*24)</f>
        <v>0</v>
      </c>
      <c r="DE20" s="7"/>
      <c r="DF20" s="7"/>
      <c r="DG20" s="6"/>
      <c r="DH20" s="14">
        <f>IF(Table_BF[[#This Row],[TimeIn26]]=0,0,(Table_BF[[#This Row],[TimeOut26]]-IF(Table_BF[[#This Row],[TimeIn26]]&lt;TIME(8,0,0),TIME(8,0,0),Table_BF[[#This Row],[TimeIn26]])-TIME(9,0,0))*24)</f>
        <v>0</v>
      </c>
      <c r="DI20" s="7"/>
      <c r="DJ20" s="7"/>
      <c r="DK20" s="6"/>
      <c r="DL20" s="14">
        <f>IF(Table_BF[[#This Row],[TimeIn27]]=0,0,(Table_BF[[#This Row],[TimeOut27]]-IF(Table_BF[[#This Row],[TimeIn27]]&lt;TIME(8,0,0),TIME(8,0,0),Table_BF[[#This Row],[TimeIn27]])-TIME(9,0,0))*24)</f>
        <v>0</v>
      </c>
      <c r="DM20" s="7"/>
      <c r="DN20" s="7"/>
      <c r="DO20" s="6"/>
      <c r="DP20" s="14">
        <f>IF(Table_BF[[#This Row],[TimeIn28]]=0,0,(Table_BF[[#This Row],[TimeOut28]]-IF(Table_BF[[#This Row],[TimeIn28]]&lt;TIME(8,0,0),TIME(8,0,0),Table_BF[[#This Row],[TimeIn28]])-TIME(9,0,0))*24)</f>
        <v>0</v>
      </c>
      <c r="DQ20" s="7"/>
      <c r="DR20" s="7"/>
      <c r="DS20" s="6"/>
      <c r="DT20" s="14">
        <f>IF(Table_BF[[#This Row],[TimeIn29]]=0,0,(Table_BF[[#This Row],[TimeOut29]]-IF(Table_BF[[#This Row],[TimeIn29]]&lt;TIME(8,0,0),TIME(8,0,0),Table_BF[[#This Row],[TimeIn29]])-TIME(9,0,0))*24)</f>
        <v>0</v>
      </c>
      <c r="DU20" s="7"/>
      <c r="DV20" s="7"/>
      <c r="DW20" s="6"/>
      <c r="DX20" s="14">
        <f>IF(Table_BF[[#This Row],[TimeIn30]]=0,0,(Table_BF[[#This Row],[TimeOut30]]-IF(Table_BF[[#This Row],[TimeIn30]]&lt;TIME(8,0,0),TIME(8,0,0),Table_BF[[#This Row],[TimeIn30]])-TIME(9,0,0))*24)</f>
        <v>0</v>
      </c>
      <c r="DY20" s="7"/>
      <c r="DZ20" s="7"/>
      <c r="EA20" s="6"/>
      <c r="EB20" s="14">
        <f>IF(Table_BF[[#This Row],[TimeIn31]]=0,0,(Table_BF[[#This Row],[TimeOut31]]-IF(Table_BF[[#This Row],[TimeIn31]]&lt;TIME(8,0,0),TIME(8,0,0),Table_BF[[#This Row],[TimeIn31]])-TIME(9,0,0))*24)</f>
        <v>0</v>
      </c>
      <c r="EC20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133.07000000000002</v>
      </c>
      <c r="ED20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7.1430555555555557</v>
      </c>
    </row>
    <row r="21" spans="2:134" ht="15" x14ac:dyDescent="0.25">
      <c r="B21" s="6">
        <v>2017</v>
      </c>
      <c r="C21" s="6">
        <v>3</v>
      </c>
      <c r="D21" s="6" t="s">
        <v>152</v>
      </c>
      <c r="E21" s="6" t="s">
        <v>110</v>
      </c>
      <c r="F21" s="6" t="s">
        <v>157</v>
      </c>
      <c r="G21" s="6" t="s">
        <v>158</v>
      </c>
      <c r="H21" s="6" t="s">
        <v>159</v>
      </c>
      <c r="I21" s="7">
        <v>0.36461805555555554</v>
      </c>
      <c r="J21" s="7">
        <v>0.79730324074074077</v>
      </c>
      <c r="K21" s="6">
        <v>10.38</v>
      </c>
      <c r="L21" s="14">
        <f>IF(Table_BF[[#This Row],[TimeIn01]]=0,0,(Table_BF[[#This Row],[TimeOut01]]-IF(Table_BF[[#This Row],[TimeIn01]]&lt;TIME(8,0,0),TIME(8,0,0),Table_BF[[#This Row],[TimeIn01]])-TIME(9,0,0))*24)</f>
        <v>1.3844444444444455</v>
      </c>
      <c r="M21" s="7">
        <v>0.3706712962962963</v>
      </c>
      <c r="N21" s="7">
        <v>0.86200231481481482</v>
      </c>
      <c r="O21" s="6">
        <v>11.79</v>
      </c>
      <c r="P21" s="14">
        <f>IF(Table_BF[[#This Row],[TimeIn02]]=0,0,(Table_BF[[#This Row],[TimeOut02]]-IF(Table_BF[[#This Row],[TimeIn02]]&lt;TIME(8,0,0),TIME(8,0,0),Table_BF[[#This Row],[TimeIn02]])-TIME(9,0,0))*24)</f>
        <v>2.7919444444444443</v>
      </c>
      <c r="Q21" s="7">
        <v>0.37425925925925924</v>
      </c>
      <c r="R21" s="7">
        <v>0.79513888888888884</v>
      </c>
      <c r="S21" s="9">
        <v>10.1</v>
      </c>
      <c r="T21" s="14">
        <f>IF(Table_BF[[#This Row],[TimeIn03]]=0,0,(Table_BF[[#This Row],[TimeOut03]]-IF(Table_BF[[#This Row],[TimeIn03]]&lt;TIME(8,0,0),TIME(8,0,0),Table_BF[[#This Row],[TimeIn03]])-TIME(9,0,0))*24)</f>
        <v>1.1011111111111105</v>
      </c>
      <c r="U21" s="7"/>
      <c r="V21" s="7"/>
      <c r="W21" s="9"/>
      <c r="X21" s="14">
        <f>IF(Table_BF[[#This Row],[TimeIn04]]=0,0,(Table_BF[[#This Row],[TimeOut04]]-IF(Table_BF[[#This Row],[TimeIn04]]&lt;TIME(8,0,0),TIME(8,0,0),Table_BF[[#This Row],[TimeIn04]])-TIME(9,0,0))*24)</f>
        <v>0</v>
      </c>
      <c r="Y21" s="7"/>
      <c r="Z21" s="7"/>
      <c r="AA21" s="6"/>
      <c r="AB21" s="14">
        <f>IF(Table_BF[[#This Row],[TimeIn05]]=0,0,(Table_BF[[#This Row],[TimeOut05]]-IF(Table_BF[[#This Row],[TimeIn05]]&lt;TIME(8,0,0),TIME(8,0,0),Table_BF[[#This Row],[TimeIn05]])-TIME(9,0,0))*24)</f>
        <v>0</v>
      </c>
      <c r="AC21" s="7">
        <v>0.37474537037037037</v>
      </c>
      <c r="AD21" s="7">
        <v>0.84608796296296296</v>
      </c>
      <c r="AE21" s="6">
        <v>11.31</v>
      </c>
      <c r="AF21" s="14">
        <f>IF(Table_BF[[#This Row],[TimeIn06]]=0,0,(Table_BF[[#This Row],[TimeOut06]]-IF(Table_BF[[#This Row],[TimeIn06]]&lt;TIME(8,0,0),TIME(8,0,0),Table_BF[[#This Row],[TimeIn06]])-TIME(9,0,0))*24)</f>
        <v>2.3122222222222222</v>
      </c>
      <c r="AG21" s="7">
        <v>0.3729513888888889</v>
      </c>
      <c r="AH21" s="7">
        <v>0.84861111111111109</v>
      </c>
      <c r="AI21" s="6">
        <v>11.41</v>
      </c>
      <c r="AJ21" s="14">
        <f>IF(Table_BF[[#This Row],[TimeIn07]]=0,0,(Table_BF[[#This Row],[TimeOut07]]-IF(Table_BF[[#This Row],[TimeIn07]]&lt;TIME(8,0,0),TIME(8,0,0),Table_BF[[#This Row],[TimeIn07]])-TIME(9,0,0))*24)</f>
        <v>2.4158333333333326</v>
      </c>
      <c r="AK21" s="7">
        <v>0.37041666666666667</v>
      </c>
      <c r="AL21" s="7">
        <v>0.79608796296296291</v>
      </c>
      <c r="AM21" s="6">
        <v>10.210000000000001</v>
      </c>
      <c r="AN21" s="14">
        <f>IF(Table_BF[[#This Row],[TimeIn08]]=0,0,(Table_BF[[#This Row],[TimeOut08]]-IF(Table_BF[[#This Row],[TimeIn08]]&lt;TIME(8,0,0),TIME(8,0,0),Table_BF[[#This Row],[TimeIn08]])-TIME(9,0,0))*24)</f>
        <v>1.2161111111111098</v>
      </c>
      <c r="AO21" s="7">
        <v>0.38093749999999998</v>
      </c>
      <c r="AP21" s="7">
        <v>0.88342592592592595</v>
      </c>
      <c r="AQ21" s="6">
        <v>12.05</v>
      </c>
      <c r="AR21" s="14">
        <f>IF(Table_BF[[#This Row],[TimeIn09]]=0,0,(Table_BF[[#This Row],[TimeOut09]]-IF(Table_BF[[#This Row],[TimeIn09]]&lt;TIME(8,0,0),TIME(8,0,0),Table_BF[[#This Row],[TimeIn09]])-TIME(9,0,0))*24)</f>
        <v>3.0597222222222218</v>
      </c>
      <c r="AS21" s="7"/>
      <c r="AT21" s="7"/>
      <c r="AU21" s="6"/>
      <c r="AV21" s="14">
        <f>IF(Table_BF[[#This Row],[TimeIn10]]=0,0,(Table_BF[[#This Row],[TimeOut10]]-IF(Table_BF[[#This Row],[TimeIn10]]&lt;TIME(8,0,0),TIME(8,0,0),Table_BF[[#This Row],[TimeIn10]])-TIME(9,0,0))*24)</f>
        <v>0</v>
      </c>
      <c r="AW21" s="7"/>
      <c r="AX21" s="7"/>
      <c r="AY21" s="6"/>
      <c r="AZ21" s="14">
        <f>IF(Table_BF[[#This Row],[TimeIn11]]=0,0,(Table_BF[[#This Row],[TimeOut11]]-IF(Table_BF[[#This Row],[TimeIn11]]&lt;TIME(8,0,0),TIME(8,0,0),Table_BF[[#This Row],[TimeIn11]])-TIME(9,0,0))*24)</f>
        <v>0</v>
      </c>
      <c r="BA21" s="7"/>
      <c r="BB21" s="7"/>
      <c r="BC21" s="6"/>
      <c r="BD21" s="14">
        <f>IF(Table_BF[[#This Row],[TimeIn12]]=0,0,(Table_BF[[#This Row],[TimeOut12]]-IF(Table_BF[[#This Row],[TimeIn12]]&lt;TIME(8,0,0),TIME(8,0,0),Table_BF[[#This Row],[TimeIn12]])-TIME(9,0,0))*24)</f>
        <v>0</v>
      </c>
      <c r="BE21" s="7">
        <v>0.37070601851851853</v>
      </c>
      <c r="BF21" s="7">
        <v>0.8011342592592593</v>
      </c>
      <c r="BG21" s="6">
        <v>10.33</v>
      </c>
      <c r="BH21" s="14">
        <f>IF(Table_BF[[#This Row],[TimeIn13]]=0,0,(Table_BF[[#This Row],[TimeOut13]]-IF(Table_BF[[#This Row],[TimeIn13]]&lt;TIME(8,0,0),TIME(8,0,0),Table_BF[[#This Row],[TimeIn13]])-TIME(9,0,0))*24)</f>
        <v>1.3302777777777783</v>
      </c>
      <c r="BI21" s="7">
        <v>0.3825115740740741</v>
      </c>
      <c r="BJ21" s="7">
        <v>0.80759259259259264</v>
      </c>
      <c r="BK21" s="6">
        <v>10.199999999999999</v>
      </c>
      <c r="BL21" s="14">
        <f>IF(Table_BF[[#This Row],[TimeIn14]]=0,0,(Table_BF[[#This Row],[TimeOut14]]-IF(Table_BF[[#This Row],[TimeIn14]]&lt;TIME(8,0,0),TIME(8,0,0),Table_BF[[#This Row],[TimeIn14]])-TIME(9,0,0))*24)</f>
        <v>1.2019444444444449</v>
      </c>
      <c r="BM21" s="7">
        <v>0.38333333333333336</v>
      </c>
      <c r="BN21" s="7">
        <v>0.77613425925925927</v>
      </c>
      <c r="BO21" s="6">
        <v>9.42</v>
      </c>
      <c r="BP21" s="14">
        <f>IF(Table_BF[[#This Row],[TimeIn15]]=0,0,(Table_BF[[#This Row],[TimeOut15]]-IF(Table_BF[[#This Row],[TimeIn15]]&lt;TIME(8,0,0),TIME(8,0,0),Table_BF[[#This Row],[TimeIn15]])-TIME(9,0,0))*24)</f>
        <v>0.42722222222222195</v>
      </c>
      <c r="BQ21" s="7">
        <v>0.35738425925925926</v>
      </c>
      <c r="BR21" s="7">
        <v>0.83454861111111112</v>
      </c>
      <c r="BS21" s="6">
        <v>11.45</v>
      </c>
      <c r="BT21" s="14">
        <f>IF(Table_BF[[#This Row],[TimeIn16]]=0,0,(Table_BF[[#This Row],[TimeOut16]]-IF(Table_BF[[#This Row],[TimeIn16]]&lt;TIME(8,0,0),TIME(8,0,0),Table_BF[[#This Row],[TimeIn16]])-TIME(9,0,0))*24)</f>
        <v>2.4519444444444445</v>
      </c>
      <c r="BU21" s="7">
        <v>0.36997685185185186</v>
      </c>
      <c r="BV21" s="7">
        <v>0.74168981481481477</v>
      </c>
      <c r="BW21" s="6">
        <v>8.92</v>
      </c>
      <c r="BX21" s="14">
        <f>IF(Table_BF[[#This Row],[TimeIn17]]=0,0,(Table_BF[[#This Row],[TimeOut17]]-IF(Table_BF[[#This Row],[TimeIn17]]&lt;TIME(8,0,0),TIME(8,0,0),Table_BF[[#This Row],[TimeIn17]])-TIME(9,0,0))*24)</f>
        <v>-7.8888888888890119E-2</v>
      </c>
      <c r="BY21" s="7"/>
      <c r="BZ21" s="7"/>
      <c r="CA21" s="6"/>
      <c r="CB21" s="14">
        <f>IF(Table_BF[[#This Row],[TimeIn18]]=0,0,(Table_BF[[#This Row],[TimeOut18]]-IF(Table_BF[[#This Row],[TimeIn18]]&lt;TIME(8,0,0),TIME(8,0,0),Table_BF[[#This Row],[TimeIn18]])-TIME(9,0,0))*24)</f>
        <v>0</v>
      </c>
      <c r="CC21" s="7"/>
      <c r="CD21" s="7"/>
      <c r="CE21" s="6"/>
      <c r="CF21" s="14">
        <f>IF(Table_BF[[#This Row],[TimeIn19]]=0,0,(Table_BF[[#This Row],[TimeOut19]]-IF(Table_BF[[#This Row],[TimeIn19]]&lt;TIME(8,0,0),TIME(8,0,0),Table_BF[[#This Row],[TimeIn19]])-TIME(9,0,0))*24)</f>
        <v>0</v>
      </c>
      <c r="CG21" s="7">
        <v>0.38096064814814817</v>
      </c>
      <c r="CH21" s="7">
        <v>0.38096064814814817</v>
      </c>
      <c r="CI21" s="6">
        <v>0</v>
      </c>
      <c r="CJ21" s="14">
        <f>IF(Table_BF[[#This Row],[TimeIn20]]=0,0,(Table_BF[[#This Row],[TimeOut20]]-IF(Table_BF[[#This Row],[TimeIn20]]&lt;TIME(8,0,0),TIME(8,0,0),Table_BF[[#This Row],[TimeIn20]])-TIME(9,0,0))*24)</f>
        <v>-9</v>
      </c>
      <c r="CK21" s="7"/>
      <c r="CL21" s="7"/>
      <c r="CM21" s="6"/>
      <c r="CN21" s="14">
        <f>IF(Table_BF[[#This Row],[TimeIn21]]=0,0,(Table_BF[[#This Row],[TimeOut21]]-IF(Table_BF[[#This Row],[TimeIn21]]&lt;TIME(8,0,0),TIME(8,0,0),Table_BF[[#This Row],[TimeIn21]])-TIME(9,0,0))*24)</f>
        <v>0</v>
      </c>
      <c r="CO21" s="7"/>
      <c r="CP21" s="7"/>
      <c r="CQ21" s="6"/>
      <c r="CR21" s="14">
        <f>IF(Table_BF[[#This Row],[TimeIn22]]=0,0,(Table_BF[[#This Row],[TimeOut22]]-IF(Table_BF[[#This Row],[TimeIn22]]&lt;TIME(8,0,0),TIME(8,0,0),Table_BF[[#This Row],[TimeIn22]])-TIME(9,0,0))*24)</f>
        <v>0</v>
      </c>
      <c r="CS21" s="7"/>
      <c r="CT21" s="7"/>
      <c r="CU21" s="6"/>
      <c r="CV21" s="14">
        <f>IF(Table_BF[[#This Row],[TimeIn23]]=0,0,(Table_BF[[#This Row],[TimeOut23]]-IF(Table_BF[[#This Row],[TimeIn23]]&lt;TIME(8,0,0),TIME(8,0,0),Table_BF[[#This Row],[TimeIn23]])-TIME(9,0,0))*24)</f>
        <v>0</v>
      </c>
      <c r="CW21" s="7"/>
      <c r="CX21" s="7"/>
      <c r="CY21" s="6"/>
      <c r="CZ21" s="14">
        <f>IF(Table_BF[[#This Row],[TimeIn24]]=0,0,(Table_BF[[#This Row],[TimeOut24]]-IF(Table_BF[[#This Row],[TimeIn24]]&lt;TIME(8,0,0),TIME(8,0,0),Table_BF[[#This Row],[TimeIn24]])-TIME(9,0,0))*24)</f>
        <v>0</v>
      </c>
      <c r="DA21" s="7"/>
      <c r="DB21" s="7"/>
      <c r="DC21" s="6"/>
      <c r="DD21" s="14">
        <f>IF(Table_BF[[#This Row],[TimeIn25]]=0,0,(Table_BF[[#This Row],[TimeOut25]]-IF(Table_BF[[#This Row],[TimeIn25]]&lt;TIME(8,0,0),TIME(8,0,0),Table_BF[[#This Row],[TimeIn25]])-TIME(9,0,0))*24)</f>
        <v>0</v>
      </c>
      <c r="DE21" s="7"/>
      <c r="DF21" s="7"/>
      <c r="DG21" s="6"/>
      <c r="DH21" s="14">
        <f>IF(Table_BF[[#This Row],[TimeIn26]]=0,0,(Table_BF[[#This Row],[TimeOut26]]-IF(Table_BF[[#This Row],[TimeIn26]]&lt;TIME(8,0,0),TIME(8,0,0),Table_BF[[#This Row],[TimeIn26]])-TIME(9,0,0))*24)</f>
        <v>0</v>
      </c>
      <c r="DI21" s="7"/>
      <c r="DJ21" s="7"/>
      <c r="DK21" s="6"/>
      <c r="DL21" s="14">
        <f>IF(Table_BF[[#This Row],[TimeIn27]]=0,0,(Table_BF[[#This Row],[TimeOut27]]-IF(Table_BF[[#This Row],[TimeIn27]]&lt;TIME(8,0,0),TIME(8,0,0),Table_BF[[#This Row],[TimeIn27]])-TIME(9,0,0))*24)</f>
        <v>0</v>
      </c>
      <c r="DM21" s="7"/>
      <c r="DN21" s="7"/>
      <c r="DO21" s="6"/>
      <c r="DP21" s="14">
        <f>IF(Table_BF[[#This Row],[TimeIn28]]=0,0,(Table_BF[[#This Row],[TimeOut28]]-IF(Table_BF[[#This Row],[TimeIn28]]&lt;TIME(8,0,0),TIME(8,0,0),Table_BF[[#This Row],[TimeIn28]])-TIME(9,0,0))*24)</f>
        <v>0</v>
      </c>
      <c r="DQ21" s="7"/>
      <c r="DR21" s="7"/>
      <c r="DS21" s="6"/>
      <c r="DT21" s="14">
        <f>IF(Table_BF[[#This Row],[TimeIn29]]=0,0,(Table_BF[[#This Row],[TimeOut29]]-IF(Table_BF[[#This Row],[TimeIn29]]&lt;TIME(8,0,0),TIME(8,0,0),Table_BF[[#This Row],[TimeIn29]])-TIME(9,0,0))*24)</f>
        <v>0</v>
      </c>
      <c r="DU21" s="7"/>
      <c r="DV21" s="7"/>
      <c r="DW21" s="6"/>
      <c r="DX21" s="14">
        <f>IF(Table_BF[[#This Row],[TimeIn30]]=0,0,(Table_BF[[#This Row],[TimeOut30]]-IF(Table_BF[[#This Row],[TimeIn30]]&lt;TIME(8,0,0),TIME(8,0,0),Table_BF[[#This Row],[TimeIn30]])-TIME(9,0,0))*24)</f>
        <v>0</v>
      </c>
      <c r="DY21" s="7"/>
      <c r="DZ21" s="7"/>
      <c r="EA21" s="6"/>
      <c r="EB21" s="14">
        <f>IF(Table_BF[[#This Row],[TimeIn31]]=0,0,(Table_BF[[#This Row],[TimeOut31]]-IF(Table_BF[[#This Row],[TimeIn31]]&lt;TIME(8,0,0),TIME(8,0,0),Table_BF[[#This Row],[TimeIn31]])-TIME(9,0,0))*24)</f>
        <v>0</v>
      </c>
      <c r="EC21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127.57000000000002</v>
      </c>
      <c r="ED21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10.613888888888887</v>
      </c>
    </row>
    <row r="22" spans="2:134" ht="15" x14ac:dyDescent="0.25">
      <c r="B22" s="6">
        <v>2017</v>
      </c>
      <c r="C22" s="6">
        <v>3</v>
      </c>
      <c r="D22" s="6" t="s">
        <v>152</v>
      </c>
      <c r="E22" s="6" t="s">
        <v>110</v>
      </c>
      <c r="F22" s="6" t="s">
        <v>195</v>
      </c>
      <c r="G22" s="6" t="s">
        <v>196</v>
      </c>
      <c r="H22" s="6" t="s">
        <v>197</v>
      </c>
      <c r="I22" s="7">
        <v>0.34940972222222222</v>
      </c>
      <c r="J22" s="7">
        <v>0.79988425925925921</v>
      </c>
      <c r="K22" s="6">
        <v>10.81</v>
      </c>
      <c r="L22" s="14">
        <f>IF(Table_BF[[#This Row],[TimeIn01]]=0,0,(Table_BF[[#This Row],[TimeOut01]]-IF(Table_BF[[#This Row],[TimeIn01]]&lt;TIME(8,0,0),TIME(8,0,0),Table_BF[[#This Row],[TimeIn01]])-TIME(9,0,0))*24)</f>
        <v>1.8113888888888878</v>
      </c>
      <c r="M22" s="7">
        <v>0.32620370370370372</v>
      </c>
      <c r="N22" s="7">
        <v>0.85569444444444442</v>
      </c>
      <c r="O22" s="6">
        <v>12.7</v>
      </c>
      <c r="P22" s="14">
        <f>IF(Table_BF[[#This Row],[TimeIn02]]=0,0,(Table_BF[[#This Row],[TimeOut02]]-IF(Table_BF[[#This Row],[TimeIn02]]&lt;TIME(8,0,0),TIME(8,0,0),Table_BF[[#This Row],[TimeIn02]])-TIME(9,0,0))*24)</f>
        <v>3.5366666666666653</v>
      </c>
      <c r="Q22" s="7">
        <v>0.37062499999999998</v>
      </c>
      <c r="R22" s="7">
        <v>0.68434027777777773</v>
      </c>
      <c r="S22" s="9">
        <v>7.52</v>
      </c>
      <c r="T22" s="14">
        <f>IF(Table_BF[[#This Row],[TimeIn03]]=0,0,(Table_BF[[#This Row],[TimeOut03]]-IF(Table_BF[[#This Row],[TimeIn03]]&lt;TIME(8,0,0),TIME(8,0,0),Table_BF[[#This Row],[TimeIn03]])-TIME(9,0,0))*24)</f>
        <v>-1.4708333333333341</v>
      </c>
      <c r="U22" s="7">
        <v>0.41513888888888889</v>
      </c>
      <c r="V22" s="7">
        <v>0.61092592592592587</v>
      </c>
      <c r="W22" s="9">
        <v>4.6900000000000004</v>
      </c>
      <c r="X22" s="14">
        <f>IF(Table_BF[[#This Row],[TimeIn04]]=0,0,(Table_BF[[#This Row],[TimeOut04]]-IF(Table_BF[[#This Row],[TimeIn04]]&lt;TIME(8,0,0),TIME(8,0,0),Table_BF[[#This Row],[TimeIn04]])-TIME(9,0,0))*24)</f>
        <v>-4.301111111111112</v>
      </c>
      <c r="Y22" s="7"/>
      <c r="Z22" s="7"/>
      <c r="AA22" s="6"/>
      <c r="AB22" s="14">
        <f>IF(Table_BF[[#This Row],[TimeIn05]]=0,0,(Table_BF[[#This Row],[TimeOut05]]-IF(Table_BF[[#This Row],[TimeIn05]]&lt;TIME(8,0,0),TIME(8,0,0),Table_BF[[#This Row],[TimeIn05]])-TIME(9,0,0))*24)</f>
        <v>0</v>
      </c>
      <c r="AC22" s="7">
        <v>0.35993055555555553</v>
      </c>
      <c r="AD22" s="7">
        <v>0.882349537037037</v>
      </c>
      <c r="AE22" s="6">
        <v>12.53</v>
      </c>
      <c r="AF22" s="14">
        <f>IF(Table_BF[[#This Row],[TimeIn06]]=0,0,(Table_BF[[#This Row],[TimeOut06]]-IF(Table_BF[[#This Row],[TimeIn06]]&lt;TIME(8,0,0),TIME(8,0,0),Table_BF[[#This Row],[TimeIn06]])-TIME(9,0,0))*24)</f>
        <v>3.5380555555555553</v>
      </c>
      <c r="AG22" s="7">
        <v>0.41351851851851851</v>
      </c>
      <c r="AH22" s="7">
        <v>0.84879629629629627</v>
      </c>
      <c r="AI22" s="6">
        <v>10.44</v>
      </c>
      <c r="AJ22" s="14">
        <f>IF(Table_BF[[#This Row],[TimeIn07]]=0,0,(Table_BF[[#This Row],[TimeOut07]]-IF(Table_BF[[#This Row],[TimeIn07]]&lt;TIME(8,0,0),TIME(8,0,0),Table_BF[[#This Row],[TimeIn07]])-TIME(9,0,0))*24)</f>
        <v>1.4466666666666663</v>
      </c>
      <c r="AK22" s="7">
        <v>0.32192129629629629</v>
      </c>
      <c r="AL22" s="7">
        <v>0.70929398148148148</v>
      </c>
      <c r="AM22" s="6">
        <v>9.2899999999999991</v>
      </c>
      <c r="AN22" s="14">
        <f>IF(Table_BF[[#This Row],[TimeIn08]]=0,0,(Table_BF[[#This Row],[TimeOut08]]-IF(Table_BF[[#This Row],[TimeIn08]]&lt;TIME(8,0,0),TIME(8,0,0),Table_BF[[#This Row],[TimeIn08]])-TIME(9,0,0))*24)</f>
        <v>2.3055555555556051E-2</v>
      </c>
      <c r="AO22" s="7">
        <v>0.31864583333333335</v>
      </c>
      <c r="AP22" s="7">
        <v>0.88353009259259263</v>
      </c>
      <c r="AQ22" s="6">
        <v>13.55</v>
      </c>
      <c r="AR22" s="14">
        <f>IF(Table_BF[[#This Row],[TimeIn09]]=0,0,(Table_BF[[#This Row],[TimeOut09]]-IF(Table_BF[[#This Row],[TimeIn09]]&lt;TIME(8,0,0),TIME(8,0,0),Table_BF[[#This Row],[TimeIn09]])-TIME(9,0,0))*24)</f>
        <v>4.2047222222222249</v>
      </c>
      <c r="AS22" s="7">
        <v>0.38393518518518521</v>
      </c>
      <c r="AT22" s="7">
        <v>0.73373842592592597</v>
      </c>
      <c r="AU22" s="6">
        <v>8.39</v>
      </c>
      <c r="AV22" s="14">
        <f>IF(Table_BF[[#This Row],[TimeIn10]]=0,0,(Table_BF[[#This Row],[TimeOut10]]-IF(Table_BF[[#This Row],[TimeIn10]]&lt;TIME(8,0,0),TIME(8,0,0),Table_BF[[#This Row],[TimeIn10]])-TIME(9,0,0))*24)</f>
        <v>-0.60472222222222172</v>
      </c>
      <c r="AW22" s="7"/>
      <c r="AX22" s="7"/>
      <c r="AY22" s="6"/>
      <c r="AZ22" s="14">
        <f>IF(Table_BF[[#This Row],[TimeIn11]]=0,0,(Table_BF[[#This Row],[TimeOut11]]-IF(Table_BF[[#This Row],[TimeIn11]]&lt;TIME(8,0,0),TIME(8,0,0),Table_BF[[#This Row],[TimeIn11]])-TIME(9,0,0))*24)</f>
        <v>0</v>
      </c>
      <c r="BA22" s="7"/>
      <c r="BB22" s="7"/>
      <c r="BC22" s="6"/>
      <c r="BD22" s="14">
        <f>IF(Table_BF[[#This Row],[TimeIn12]]=0,0,(Table_BF[[#This Row],[TimeOut12]]-IF(Table_BF[[#This Row],[TimeIn12]]&lt;TIME(8,0,0),TIME(8,0,0),Table_BF[[#This Row],[TimeIn12]])-TIME(9,0,0))*24)</f>
        <v>0</v>
      </c>
      <c r="BE22" s="7">
        <v>0.3727199074074074</v>
      </c>
      <c r="BF22" s="7">
        <v>0.80100694444444442</v>
      </c>
      <c r="BG22" s="6">
        <v>10.27</v>
      </c>
      <c r="BH22" s="14">
        <f>IF(Table_BF[[#This Row],[TimeIn13]]=0,0,(Table_BF[[#This Row],[TimeOut13]]-IF(Table_BF[[#This Row],[TimeIn13]]&lt;TIME(8,0,0),TIME(8,0,0),Table_BF[[#This Row],[TimeIn13]])-TIME(9,0,0))*24)</f>
        <v>1.2788888888888885</v>
      </c>
      <c r="BI22" s="7">
        <v>0.35349537037037038</v>
      </c>
      <c r="BJ22" s="7">
        <v>0.80760416666666668</v>
      </c>
      <c r="BK22" s="6">
        <v>10.89</v>
      </c>
      <c r="BL22" s="14">
        <f>IF(Table_BF[[#This Row],[TimeIn14]]=0,0,(Table_BF[[#This Row],[TimeOut14]]-IF(Table_BF[[#This Row],[TimeIn14]]&lt;TIME(8,0,0),TIME(8,0,0),Table_BF[[#This Row],[TimeIn14]])-TIME(9,0,0))*24)</f>
        <v>1.8986111111111112</v>
      </c>
      <c r="BM22" s="7">
        <v>0.37269675925925927</v>
      </c>
      <c r="BN22" s="7">
        <v>0.71456018518518516</v>
      </c>
      <c r="BO22" s="6">
        <v>8.1999999999999993</v>
      </c>
      <c r="BP22" s="14">
        <f>IF(Table_BF[[#This Row],[TimeIn15]]=0,0,(Table_BF[[#This Row],[TimeOut15]]-IF(Table_BF[[#This Row],[TimeIn15]]&lt;TIME(8,0,0),TIME(8,0,0),Table_BF[[#This Row],[TimeIn15]])-TIME(9,0,0))*24)</f>
        <v>-0.79527777777777864</v>
      </c>
      <c r="BQ22" s="7">
        <v>0.36979166666666669</v>
      </c>
      <c r="BR22" s="7">
        <v>0.84855324074074079</v>
      </c>
      <c r="BS22" s="6">
        <v>11.49</v>
      </c>
      <c r="BT22" s="14">
        <f>IF(Table_BF[[#This Row],[TimeIn16]]=0,0,(Table_BF[[#This Row],[TimeOut16]]-IF(Table_BF[[#This Row],[TimeIn16]]&lt;TIME(8,0,0),TIME(8,0,0),Table_BF[[#This Row],[TimeIn16]])-TIME(9,0,0))*24)</f>
        <v>2.4902777777777785</v>
      </c>
      <c r="BU22" s="7">
        <v>0.38267361111111109</v>
      </c>
      <c r="BV22" s="7">
        <v>0.75298611111111113</v>
      </c>
      <c r="BW22" s="6">
        <v>8.8800000000000008</v>
      </c>
      <c r="BX22" s="14">
        <f>IF(Table_BF[[#This Row],[TimeIn17]]=0,0,(Table_BF[[#This Row],[TimeOut17]]-IF(Table_BF[[#This Row],[TimeIn17]]&lt;TIME(8,0,0),TIME(8,0,0),Table_BF[[#This Row],[TimeIn17]])-TIME(9,0,0))*24)</f>
        <v>-0.11249999999999893</v>
      </c>
      <c r="BY22" s="7"/>
      <c r="BZ22" s="7"/>
      <c r="CA22" s="6"/>
      <c r="CB22" s="14">
        <f>IF(Table_BF[[#This Row],[TimeIn18]]=0,0,(Table_BF[[#This Row],[TimeOut18]]-IF(Table_BF[[#This Row],[TimeIn18]]&lt;TIME(8,0,0),TIME(8,0,0),Table_BF[[#This Row],[TimeIn18]])-TIME(9,0,0))*24)</f>
        <v>0</v>
      </c>
      <c r="CC22" s="7"/>
      <c r="CD22" s="7"/>
      <c r="CE22" s="6"/>
      <c r="CF22" s="14">
        <f>IF(Table_BF[[#This Row],[TimeIn19]]=0,0,(Table_BF[[#This Row],[TimeOut19]]-IF(Table_BF[[#This Row],[TimeIn19]]&lt;TIME(8,0,0),TIME(8,0,0),Table_BF[[#This Row],[TimeIn19]])-TIME(9,0,0))*24)</f>
        <v>0</v>
      </c>
      <c r="CG22" s="7">
        <v>0.32468750000000002</v>
      </c>
      <c r="CH22" s="7">
        <v>0.5237384259259259</v>
      </c>
      <c r="CI22" s="6">
        <v>4.7699999999999996</v>
      </c>
      <c r="CJ22" s="14">
        <f>IF(Table_BF[[#This Row],[TimeIn20]]=0,0,(Table_BF[[#This Row],[TimeOut20]]-IF(Table_BF[[#This Row],[TimeIn20]]&lt;TIME(8,0,0),TIME(8,0,0),Table_BF[[#This Row],[TimeIn20]])-TIME(9,0,0))*24)</f>
        <v>-4.4302777777777784</v>
      </c>
      <c r="CK22" s="7"/>
      <c r="CL22" s="7"/>
      <c r="CM22" s="6"/>
      <c r="CN22" s="14">
        <f>IF(Table_BF[[#This Row],[TimeIn21]]=0,0,(Table_BF[[#This Row],[TimeOut21]]-IF(Table_BF[[#This Row],[TimeIn21]]&lt;TIME(8,0,0),TIME(8,0,0),Table_BF[[#This Row],[TimeIn21]])-TIME(9,0,0))*24)</f>
        <v>0</v>
      </c>
      <c r="CO22" s="7"/>
      <c r="CP22" s="7"/>
      <c r="CQ22" s="6"/>
      <c r="CR22" s="14">
        <f>IF(Table_BF[[#This Row],[TimeIn22]]=0,0,(Table_BF[[#This Row],[TimeOut22]]-IF(Table_BF[[#This Row],[TimeIn22]]&lt;TIME(8,0,0),TIME(8,0,0),Table_BF[[#This Row],[TimeIn22]])-TIME(9,0,0))*24)</f>
        <v>0</v>
      </c>
      <c r="CS22" s="7"/>
      <c r="CT22" s="7"/>
      <c r="CU22" s="6"/>
      <c r="CV22" s="14">
        <f>IF(Table_BF[[#This Row],[TimeIn23]]=0,0,(Table_BF[[#This Row],[TimeOut23]]-IF(Table_BF[[#This Row],[TimeIn23]]&lt;TIME(8,0,0),TIME(8,0,0),Table_BF[[#This Row],[TimeIn23]])-TIME(9,0,0))*24)</f>
        <v>0</v>
      </c>
      <c r="CW22" s="7"/>
      <c r="CX22" s="7"/>
      <c r="CY22" s="6"/>
      <c r="CZ22" s="14">
        <f>IF(Table_BF[[#This Row],[TimeIn24]]=0,0,(Table_BF[[#This Row],[TimeOut24]]-IF(Table_BF[[#This Row],[TimeIn24]]&lt;TIME(8,0,0),TIME(8,0,0),Table_BF[[#This Row],[TimeIn24]])-TIME(9,0,0))*24)</f>
        <v>0</v>
      </c>
      <c r="DA22" s="7"/>
      <c r="DB22" s="7"/>
      <c r="DC22" s="6"/>
      <c r="DD22" s="14">
        <f>IF(Table_BF[[#This Row],[TimeIn25]]=0,0,(Table_BF[[#This Row],[TimeOut25]]-IF(Table_BF[[#This Row],[TimeIn25]]&lt;TIME(8,0,0),TIME(8,0,0),Table_BF[[#This Row],[TimeIn25]])-TIME(9,0,0))*24)</f>
        <v>0</v>
      </c>
      <c r="DE22" s="7"/>
      <c r="DF22" s="7"/>
      <c r="DG22" s="6"/>
      <c r="DH22" s="14">
        <f>IF(Table_BF[[#This Row],[TimeIn26]]=0,0,(Table_BF[[#This Row],[TimeOut26]]-IF(Table_BF[[#This Row],[TimeIn26]]&lt;TIME(8,0,0),TIME(8,0,0),Table_BF[[#This Row],[TimeIn26]])-TIME(9,0,0))*24)</f>
        <v>0</v>
      </c>
      <c r="DI22" s="7"/>
      <c r="DJ22" s="7"/>
      <c r="DK22" s="6"/>
      <c r="DL22" s="14">
        <f>IF(Table_BF[[#This Row],[TimeIn27]]=0,0,(Table_BF[[#This Row],[TimeOut27]]-IF(Table_BF[[#This Row],[TimeIn27]]&lt;TIME(8,0,0),TIME(8,0,0),Table_BF[[#This Row],[TimeIn27]])-TIME(9,0,0))*24)</f>
        <v>0</v>
      </c>
      <c r="DM22" s="7"/>
      <c r="DN22" s="7"/>
      <c r="DO22" s="6"/>
      <c r="DP22" s="14">
        <f>IF(Table_BF[[#This Row],[TimeIn28]]=0,0,(Table_BF[[#This Row],[TimeOut28]]-IF(Table_BF[[#This Row],[TimeIn28]]&lt;TIME(8,0,0),TIME(8,0,0),Table_BF[[#This Row],[TimeIn28]])-TIME(9,0,0))*24)</f>
        <v>0</v>
      </c>
      <c r="DQ22" s="7"/>
      <c r="DR22" s="7"/>
      <c r="DS22" s="6"/>
      <c r="DT22" s="14">
        <f>IF(Table_BF[[#This Row],[TimeIn29]]=0,0,(Table_BF[[#This Row],[TimeOut29]]-IF(Table_BF[[#This Row],[TimeIn29]]&lt;TIME(8,0,0),TIME(8,0,0),Table_BF[[#This Row],[TimeIn29]])-TIME(9,0,0))*24)</f>
        <v>0</v>
      </c>
      <c r="DU22" s="7"/>
      <c r="DV22" s="7"/>
      <c r="DW22" s="6"/>
      <c r="DX22" s="14">
        <f>IF(Table_BF[[#This Row],[TimeIn30]]=0,0,(Table_BF[[#This Row],[TimeOut30]]-IF(Table_BF[[#This Row],[TimeIn30]]&lt;TIME(8,0,0),TIME(8,0,0),Table_BF[[#This Row],[TimeIn30]])-TIME(9,0,0))*24)</f>
        <v>0</v>
      </c>
      <c r="DY22" s="7"/>
      <c r="DZ22" s="7"/>
      <c r="EA22" s="6"/>
      <c r="EB22" s="14">
        <f>IF(Table_BF[[#This Row],[TimeIn31]]=0,0,(Table_BF[[#This Row],[TimeOut31]]-IF(Table_BF[[#This Row],[TimeIn31]]&lt;TIME(8,0,0),TIME(8,0,0),Table_BF[[#This Row],[TimeIn31]])-TIME(9,0,0))*24)</f>
        <v>0</v>
      </c>
      <c r="EC22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144.41999999999999</v>
      </c>
      <c r="ED22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8.5136111111111106</v>
      </c>
    </row>
    <row r="23" spans="2:134" ht="15" x14ac:dyDescent="0.25">
      <c r="B23" s="6">
        <v>2017</v>
      </c>
      <c r="C23" s="6">
        <v>3</v>
      </c>
      <c r="D23" s="6" t="s">
        <v>152</v>
      </c>
      <c r="E23" s="6" t="s">
        <v>110</v>
      </c>
      <c r="F23" s="6" t="s">
        <v>300</v>
      </c>
      <c r="G23" s="6" t="s">
        <v>160</v>
      </c>
      <c r="H23" s="6" t="s">
        <v>301</v>
      </c>
      <c r="I23" s="7"/>
      <c r="J23" s="7"/>
      <c r="K23" s="6"/>
      <c r="L23" s="14">
        <f>IF(Table_BF[[#This Row],[TimeIn01]]=0,0,(Table_BF[[#This Row],[TimeOut01]]-IF(Table_BF[[#This Row],[TimeIn01]]&lt;TIME(8,0,0),TIME(8,0,0),Table_BF[[#This Row],[TimeIn01]])-TIME(9,0,0))*24)</f>
        <v>0</v>
      </c>
      <c r="M23" s="7"/>
      <c r="N23" s="7"/>
      <c r="O23" s="6"/>
      <c r="P23" s="14">
        <f>IF(Table_BF[[#This Row],[TimeIn02]]=0,0,(Table_BF[[#This Row],[TimeOut02]]-IF(Table_BF[[#This Row],[TimeIn02]]&lt;TIME(8,0,0),TIME(8,0,0),Table_BF[[#This Row],[TimeIn02]])-TIME(9,0,0))*24)</f>
        <v>0</v>
      </c>
      <c r="Q23" s="7"/>
      <c r="R23" s="7"/>
      <c r="S23" s="9"/>
      <c r="T23" s="14">
        <f>IF(Table_BF[[#This Row],[TimeIn03]]=0,0,(Table_BF[[#This Row],[TimeOut03]]-IF(Table_BF[[#This Row],[TimeIn03]]&lt;TIME(8,0,0),TIME(8,0,0),Table_BF[[#This Row],[TimeIn03]])-TIME(9,0,0))*24)</f>
        <v>0</v>
      </c>
      <c r="U23" s="7"/>
      <c r="V23" s="7"/>
      <c r="W23" s="9"/>
      <c r="X23" s="14">
        <f>IF(Table_BF[[#This Row],[TimeIn04]]=0,0,(Table_BF[[#This Row],[TimeOut04]]-IF(Table_BF[[#This Row],[TimeIn04]]&lt;TIME(8,0,0),TIME(8,0,0),Table_BF[[#This Row],[TimeIn04]])-TIME(9,0,0))*24)</f>
        <v>0</v>
      </c>
      <c r="Y23" s="7"/>
      <c r="Z23" s="7"/>
      <c r="AA23" s="6"/>
      <c r="AB23" s="14">
        <f>IF(Table_BF[[#This Row],[TimeIn05]]=0,0,(Table_BF[[#This Row],[TimeOut05]]-IF(Table_BF[[#This Row],[TimeIn05]]&lt;TIME(8,0,0),TIME(8,0,0),Table_BF[[#This Row],[TimeIn05]])-TIME(9,0,0))*24)</f>
        <v>0</v>
      </c>
      <c r="AC23" s="7"/>
      <c r="AD23" s="7"/>
      <c r="AE23" s="6"/>
      <c r="AF23" s="14">
        <f>IF(Table_BF[[#This Row],[TimeIn06]]=0,0,(Table_BF[[#This Row],[TimeOut06]]-IF(Table_BF[[#This Row],[TimeIn06]]&lt;TIME(8,0,0),TIME(8,0,0),Table_BF[[#This Row],[TimeIn06]])-TIME(9,0,0))*24)</f>
        <v>0</v>
      </c>
      <c r="AG23" s="7"/>
      <c r="AH23" s="7"/>
      <c r="AI23" s="6"/>
      <c r="AJ23" s="14">
        <f>IF(Table_BF[[#This Row],[TimeIn07]]=0,0,(Table_BF[[#This Row],[TimeOut07]]-IF(Table_BF[[#This Row],[TimeIn07]]&lt;TIME(8,0,0),TIME(8,0,0),Table_BF[[#This Row],[TimeIn07]])-TIME(9,0,0))*24)</f>
        <v>0</v>
      </c>
      <c r="AK23" s="7"/>
      <c r="AL23" s="7"/>
      <c r="AM23" s="6"/>
      <c r="AN23" s="14">
        <f>IF(Table_BF[[#This Row],[TimeIn08]]=0,0,(Table_BF[[#This Row],[TimeOut08]]-IF(Table_BF[[#This Row],[TimeIn08]]&lt;TIME(8,0,0),TIME(8,0,0),Table_BF[[#This Row],[TimeIn08]])-TIME(9,0,0))*24)</f>
        <v>0</v>
      </c>
      <c r="AO23" s="7"/>
      <c r="AP23" s="7"/>
      <c r="AQ23" s="6"/>
      <c r="AR23" s="14">
        <f>IF(Table_BF[[#This Row],[TimeIn09]]=0,0,(Table_BF[[#This Row],[TimeOut09]]-IF(Table_BF[[#This Row],[TimeIn09]]&lt;TIME(8,0,0),TIME(8,0,0),Table_BF[[#This Row],[TimeIn09]])-TIME(9,0,0))*24)</f>
        <v>0</v>
      </c>
      <c r="AS23" s="7">
        <v>0.68038194444444444</v>
      </c>
      <c r="AT23" s="7">
        <v>0.71122685185185186</v>
      </c>
      <c r="AU23" s="6">
        <v>0.74</v>
      </c>
      <c r="AV23" s="14">
        <f>IF(Table_BF[[#This Row],[TimeIn10]]=0,0,(Table_BF[[#This Row],[TimeOut10]]-IF(Table_BF[[#This Row],[TimeIn10]]&lt;TIME(8,0,0),TIME(8,0,0),Table_BF[[#This Row],[TimeIn10]])-TIME(9,0,0))*24)</f>
        <v>-8.2597222222222229</v>
      </c>
      <c r="AW23" s="7"/>
      <c r="AX23" s="7"/>
      <c r="AY23" s="6"/>
      <c r="AZ23" s="14">
        <f>IF(Table_BF[[#This Row],[TimeIn11]]=0,0,(Table_BF[[#This Row],[TimeOut11]]-IF(Table_BF[[#This Row],[TimeIn11]]&lt;TIME(8,0,0),TIME(8,0,0),Table_BF[[#This Row],[TimeIn11]])-TIME(9,0,0))*24)</f>
        <v>0</v>
      </c>
      <c r="BA23" s="7"/>
      <c r="BB23" s="7"/>
      <c r="BC23" s="6"/>
      <c r="BD23" s="14">
        <f>IF(Table_BF[[#This Row],[TimeIn12]]=0,0,(Table_BF[[#This Row],[TimeOut12]]-IF(Table_BF[[#This Row],[TimeIn12]]&lt;TIME(8,0,0),TIME(8,0,0),Table_BF[[#This Row],[TimeIn12]])-TIME(9,0,0))*24)</f>
        <v>0</v>
      </c>
      <c r="BE23" s="7"/>
      <c r="BF23" s="7"/>
      <c r="BG23" s="6"/>
      <c r="BH23" s="14">
        <f>IF(Table_BF[[#This Row],[TimeIn13]]=0,0,(Table_BF[[#This Row],[TimeOut13]]-IF(Table_BF[[#This Row],[TimeIn13]]&lt;TIME(8,0,0),TIME(8,0,0),Table_BF[[#This Row],[TimeIn13]])-TIME(9,0,0))*24)</f>
        <v>0</v>
      </c>
      <c r="BI23" s="7"/>
      <c r="BJ23" s="7"/>
      <c r="BK23" s="6"/>
      <c r="BL23" s="14">
        <f>IF(Table_BF[[#This Row],[TimeIn14]]=0,0,(Table_BF[[#This Row],[TimeOut14]]-IF(Table_BF[[#This Row],[TimeIn14]]&lt;TIME(8,0,0),TIME(8,0,0),Table_BF[[#This Row],[TimeIn14]])-TIME(9,0,0))*24)</f>
        <v>0</v>
      </c>
      <c r="BM23" s="7"/>
      <c r="BN23" s="7"/>
      <c r="BO23" s="6"/>
      <c r="BP23" s="14">
        <f>IF(Table_BF[[#This Row],[TimeIn15]]=0,0,(Table_BF[[#This Row],[TimeOut15]]-IF(Table_BF[[#This Row],[TimeIn15]]&lt;TIME(8,0,0),TIME(8,0,0),Table_BF[[#This Row],[TimeIn15]])-TIME(9,0,0))*24)</f>
        <v>0</v>
      </c>
      <c r="BQ23" s="7"/>
      <c r="BR23" s="7"/>
      <c r="BS23" s="6"/>
      <c r="BT23" s="14">
        <f>IF(Table_BF[[#This Row],[TimeIn16]]=0,0,(Table_BF[[#This Row],[TimeOut16]]-IF(Table_BF[[#This Row],[TimeIn16]]&lt;TIME(8,0,0),TIME(8,0,0),Table_BF[[#This Row],[TimeIn16]])-TIME(9,0,0))*24)</f>
        <v>0</v>
      </c>
      <c r="BU23" s="7"/>
      <c r="BV23" s="7"/>
      <c r="BW23" s="6"/>
      <c r="BX23" s="14">
        <f>IF(Table_BF[[#This Row],[TimeIn17]]=0,0,(Table_BF[[#This Row],[TimeOut17]]-IF(Table_BF[[#This Row],[TimeIn17]]&lt;TIME(8,0,0),TIME(8,0,0),Table_BF[[#This Row],[TimeIn17]])-TIME(9,0,0))*24)</f>
        <v>0</v>
      </c>
      <c r="BY23" s="7"/>
      <c r="BZ23" s="7"/>
      <c r="CA23" s="6"/>
      <c r="CB23" s="14">
        <f>IF(Table_BF[[#This Row],[TimeIn18]]=0,0,(Table_BF[[#This Row],[TimeOut18]]-IF(Table_BF[[#This Row],[TimeIn18]]&lt;TIME(8,0,0),TIME(8,0,0),Table_BF[[#This Row],[TimeIn18]])-TIME(9,0,0))*24)</f>
        <v>0</v>
      </c>
      <c r="CC23" s="7"/>
      <c r="CD23" s="7"/>
      <c r="CE23" s="6"/>
      <c r="CF23" s="14">
        <f>IF(Table_BF[[#This Row],[TimeIn19]]=0,0,(Table_BF[[#This Row],[TimeOut19]]-IF(Table_BF[[#This Row],[TimeIn19]]&lt;TIME(8,0,0),TIME(8,0,0),Table_BF[[#This Row],[TimeIn19]])-TIME(9,0,0))*24)</f>
        <v>0</v>
      </c>
      <c r="CG23" s="7"/>
      <c r="CH23" s="7"/>
      <c r="CI23" s="6"/>
      <c r="CJ23" s="14">
        <f>IF(Table_BF[[#This Row],[TimeIn20]]=0,0,(Table_BF[[#This Row],[TimeOut20]]-IF(Table_BF[[#This Row],[TimeIn20]]&lt;TIME(8,0,0),TIME(8,0,0),Table_BF[[#This Row],[TimeIn20]])-TIME(9,0,0))*24)</f>
        <v>0</v>
      </c>
      <c r="CK23" s="7"/>
      <c r="CL23" s="7"/>
      <c r="CM23" s="6"/>
      <c r="CN23" s="14">
        <f>IF(Table_BF[[#This Row],[TimeIn21]]=0,0,(Table_BF[[#This Row],[TimeOut21]]-IF(Table_BF[[#This Row],[TimeIn21]]&lt;TIME(8,0,0),TIME(8,0,0),Table_BF[[#This Row],[TimeIn21]])-TIME(9,0,0))*24)</f>
        <v>0</v>
      </c>
      <c r="CO23" s="7"/>
      <c r="CP23" s="7"/>
      <c r="CQ23" s="6"/>
      <c r="CR23" s="14">
        <f>IF(Table_BF[[#This Row],[TimeIn22]]=0,0,(Table_BF[[#This Row],[TimeOut22]]-IF(Table_BF[[#This Row],[TimeIn22]]&lt;TIME(8,0,0),TIME(8,0,0),Table_BF[[#This Row],[TimeIn22]])-TIME(9,0,0))*24)</f>
        <v>0</v>
      </c>
      <c r="CS23" s="7"/>
      <c r="CT23" s="7"/>
      <c r="CU23" s="6"/>
      <c r="CV23" s="14">
        <f>IF(Table_BF[[#This Row],[TimeIn23]]=0,0,(Table_BF[[#This Row],[TimeOut23]]-IF(Table_BF[[#This Row],[TimeIn23]]&lt;TIME(8,0,0),TIME(8,0,0),Table_BF[[#This Row],[TimeIn23]])-TIME(9,0,0))*24)</f>
        <v>0</v>
      </c>
      <c r="CW23" s="7"/>
      <c r="CX23" s="7"/>
      <c r="CY23" s="6"/>
      <c r="CZ23" s="14">
        <f>IF(Table_BF[[#This Row],[TimeIn24]]=0,0,(Table_BF[[#This Row],[TimeOut24]]-IF(Table_BF[[#This Row],[TimeIn24]]&lt;TIME(8,0,0),TIME(8,0,0),Table_BF[[#This Row],[TimeIn24]])-TIME(9,0,0))*24)</f>
        <v>0</v>
      </c>
      <c r="DA23" s="7"/>
      <c r="DB23" s="7"/>
      <c r="DC23" s="6"/>
      <c r="DD23" s="14">
        <f>IF(Table_BF[[#This Row],[TimeIn25]]=0,0,(Table_BF[[#This Row],[TimeOut25]]-IF(Table_BF[[#This Row],[TimeIn25]]&lt;TIME(8,0,0),TIME(8,0,0),Table_BF[[#This Row],[TimeIn25]])-TIME(9,0,0))*24)</f>
        <v>0</v>
      </c>
      <c r="DE23" s="7"/>
      <c r="DF23" s="7"/>
      <c r="DG23" s="6"/>
      <c r="DH23" s="14">
        <f>IF(Table_BF[[#This Row],[TimeIn26]]=0,0,(Table_BF[[#This Row],[TimeOut26]]-IF(Table_BF[[#This Row],[TimeIn26]]&lt;TIME(8,0,0),TIME(8,0,0),Table_BF[[#This Row],[TimeIn26]])-TIME(9,0,0))*24)</f>
        <v>0</v>
      </c>
      <c r="DI23" s="7"/>
      <c r="DJ23" s="7"/>
      <c r="DK23" s="6"/>
      <c r="DL23" s="14">
        <f>IF(Table_BF[[#This Row],[TimeIn27]]=0,0,(Table_BF[[#This Row],[TimeOut27]]-IF(Table_BF[[#This Row],[TimeIn27]]&lt;TIME(8,0,0),TIME(8,0,0),Table_BF[[#This Row],[TimeIn27]])-TIME(9,0,0))*24)</f>
        <v>0</v>
      </c>
      <c r="DM23" s="7"/>
      <c r="DN23" s="7"/>
      <c r="DO23" s="6"/>
      <c r="DP23" s="14">
        <f>IF(Table_BF[[#This Row],[TimeIn28]]=0,0,(Table_BF[[#This Row],[TimeOut28]]-IF(Table_BF[[#This Row],[TimeIn28]]&lt;TIME(8,0,0),TIME(8,0,0),Table_BF[[#This Row],[TimeIn28]])-TIME(9,0,0))*24)</f>
        <v>0</v>
      </c>
      <c r="DQ23" s="7"/>
      <c r="DR23" s="7"/>
      <c r="DS23" s="6"/>
      <c r="DT23" s="14">
        <f>IF(Table_BF[[#This Row],[TimeIn29]]=0,0,(Table_BF[[#This Row],[TimeOut29]]-IF(Table_BF[[#This Row],[TimeIn29]]&lt;TIME(8,0,0),TIME(8,0,0),Table_BF[[#This Row],[TimeIn29]])-TIME(9,0,0))*24)</f>
        <v>0</v>
      </c>
      <c r="DU23" s="7"/>
      <c r="DV23" s="7"/>
      <c r="DW23" s="6"/>
      <c r="DX23" s="14">
        <f>IF(Table_BF[[#This Row],[TimeIn30]]=0,0,(Table_BF[[#This Row],[TimeOut30]]-IF(Table_BF[[#This Row],[TimeIn30]]&lt;TIME(8,0,0),TIME(8,0,0),Table_BF[[#This Row],[TimeIn30]])-TIME(9,0,0))*24)</f>
        <v>0</v>
      </c>
      <c r="DY23" s="7"/>
      <c r="DZ23" s="7"/>
      <c r="EA23" s="6"/>
      <c r="EB23" s="14">
        <f>IF(Table_BF[[#This Row],[TimeIn31]]=0,0,(Table_BF[[#This Row],[TimeOut31]]-IF(Table_BF[[#This Row],[TimeIn31]]&lt;TIME(8,0,0),TIME(8,0,0),Table_BF[[#This Row],[TimeIn31]])-TIME(9,0,0))*24)</f>
        <v>0</v>
      </c>
      <c r="EC23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0.74</v>
      </c>
      <c r="ED23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-8.2597222222222229</v>
      </c>
    </row>
    <row r="24" spans="2:134" ht="15" x14ac:dyDescent="0.25">
      <c r="B24" s="6">
        <v>2017</v>
      </c>
      <c r="C24" s="6">
        <v>3</v>
      </c>
      <c r="D24" s="6" t="s">
        <v>152</v>
      </c>
      <c r="E24" s="6" t="s">
        <v>110</v>
      </c>
      <c r="F24" s="6" t="s">
        <v>242</v>
      </c>
      <c r="G24" s="6" t="s">
        <v>243</v>
      </c>
      <c r="H24" s="6" t="s">
        <v>244</v>
      </c>
      <c r="I24" s="7"/>
      <c r="J24" s="7"/>
      <c r="K24" s="6"/>
      <c r="L24" s="14">
        <f>IF(Table_BF[[#This Row],[TimeIn01]]=0,0,(Table_BF[[#This Row],[TimeOut01]]-IF(Table_BF[[#This Row],[TimeIn01]]&lt;TIME(8,0,0),TIME(8,0,0),Table_BF[[#This Row],[TimeIn01]])-TIME(9,0,0))*24)</f>
        <v>0</v>
      </c>
      <c r="M24" s="7">
        <v>0.31481481481481483</v>
      </c>
      <c r="N24" s="7">
        <v>0.83062499999999995</v>
      </c>
      <c r="O24" s="6">
        <v>12.37</v>
      </c>
      <c r="P24" s="14">
        <f>IF(Table_BF[[#This Row],[TimeIn02]]=0,0,(Table_BF[[#This Row],[TimeOut02]]-IF(Table_BF[[#This Row],[TimeIn02]]&lt;TIME(8,0,0),TIME(8,0,0),Table_BF[[#This Row],[TimeIn02]])-TIME(9,0,0))*24)</f>
        <v>2.9349999999999992</v>
      </c>
      <c r="Q24" s="7">
        <v>0.35293981481481479</v>
      </c>
      <c r="R24" s="7">
        <v>0.76033564814814814</v>
      </c>
      <c r="S24" s="9">
        <v>9.77</v>
      </c>
      <c r="T24" s="14">
        <f>IF(Table_BF[[#This Row],[TimeIn03]]=0,0,(Table_BF[[#This Row],[TimeOut03]]-IF(Table_BF[[#This Row],[TimeIn03]]&lt;TIME(8,0,0),TIME(8,0,0),Table_BF[[#This Row],[TimeIn03]])-TIME(9,0,0))*24)</f>
        <v>0.7775000000000003</v>
      </c>
      <c r="U24" s="7"/>
      <c r="V24" s="7"/>
      <c r="W24" s="9"/>
      <c r="X24" s="14">
        <f>IF(Table_BF[[#This Row],[TimeIn04]]=0,0,(Table_BF[[#This Row],[TimeOut04]]-IF(Table_BF[[#This Row],[TimeIn04]]&lt;TIME(8,0,0),TIME(8,0,0),Table_BF[[#This Row],[TimeIn04]])-TIME(9,0,0))*24)</f>
        <v>0</v>
      </c>
      <c r="Y24" s="7"/>
      <c r="Z24" s="7"/>
      <c r="AA24" s="6"/>
      <c r="AB24" s="14">
        <f>IF(Table_BF[[#This Row],[TimeIn05]]=0,0,(Table_BF[[#This Row],[TimeOut05]]-IF(Table_BF[[#This Row],[TimeIn05]]&lt;TIME(8,0,0),TIME(8,0,0),Table_BF[[#This Row],[TimeIn05]])-TIME(9,0,0))*24)</f>
        <v>0</v>
      </c>
      <c r="AC24" s="7">
        <v>0.35637731481481483</v>
      </c>
      <c r="AD24" s="7">
        <v>0.74065972222222221</v>
      </c>
      <c r="AE24" s="6">
        <v>9.2200000000000006</v>
      </c>
      <c r="AF24" s="14">
        <f>IF(Table_BF[[#This Row],[TimeIn06]]=0,0,(Table_BF[[#This Row],[TimeOut06]]-IF(Table_BF[[#This Row],[TimeIn06]]&lt;TIME(8,0,0),TIME(8,0,0),Table_BF[[#This Row],[TimeIn06]])-TIME(9,0,0))*24)</f>
        <v>0.22277777777777708</v>
      </c>
      <c r="AG24" s="7">
        <v>0.36108796296296297</v>
      </c>
      <c r="AH24" s="7">
        <v>0.7728356481481482</v>
      </c>
      <c r="AI24" s="6">
        <v>9.8800000000000008</v>
      </c>
      <c r="AJ24" s="14">
        <f>IF(Table_BF[[#This Row],[TimeIn07]]=0,0,(Table_BF[[#This Row],[TimeOut07]]-IF(Table_BF[[#This Row],[TimeIn07]]&lt;TIME(8,0,0),TIME(8,0,0),Table_BF[[#This Row],[TimeIn07]])-TIME(9,0,0))*24)</f>
        <v>0.88194444444444553</v>
      </c>
      <c r="AK24" s="7">
        <v>0.35421296296296295</v>
      </c>
      <c r="AL24" s="7">
        <v>0.81798611111111108</v>
      </c>
      <c r="AM24" s="6">
        <v>11.13</v>
      </c>
      <c r="AN24" s="14">
        <f>IF(Table_BF[[#This Row],[TimeIn08]]=0,0,(Table_BF[[#This Row],[TimeOut08]]-IF(Table_BF[[#This Row],[TimeIn08]]&lt;TIME(8,0,0),TIME(8,0,0),Table_BF[[#This Row],[TimeIn08]])-TIME(9,0,0))*24)</f>
        <v>2.1305555555555551</v>
      </c>
      <c r="AO24" s="7">
        <v>0.31959490740740742</v>
      </c>
      <c r="AP24" s="7">
        <v>0.63469907407407411</v>
      </c>
      <c r="AQ24" s="6">
        <v>7.56</v>
      </c>
      <c r="AR24" s="14">
        <f>IF(Table_BF[[#This Row],[TimeIn09]]=0,0,(Table_BF[[#This Row],[TimeOut09]]-IF(Table_BF[[#This Row],[TimeIn09]]&lt;TIME(8,0,0),TIME(8,0,0),Table_BF[[#This Row],[TimeIn09]])-TIME(9,0,0))*24)</f>
        <v>-1.7672222222222209</v>
      </c>
      <c r="AS24" s="7">
        <v>0.32371527777777775</v>
      </c>
      <c r="AT24" s="7">
        <v>0.74791666666666667</v>
      </c>
      <c r="AU24" s="6">
        <v>10.18</v>
      </c>
      <c r="AV24" s="14">
        <f>IF(Table_BF[[#This Row],[TimeIn10]]=0,0,(Table_BF[[#This Row],[TimeOut10]]-IF(Table_BF[[#This Row],[TimeIn10]]&lt;TIME(8,0,0),TIME(8,0,0),Table_BF[[#This Row],[TimeIn10]])-TIME(9,0,0))*24)</f>
        <v>0.95000000000000062</v>
      </c>
      <c r="AW24" s="7"/>
      <c r="AX24" s="7"/>
      <c r="AY24" s="6"/>
      <c r="AZ24" s="14">
        <f>IF(Table_BF[[#This Row],[TimeIn11]]=0,0,(Table_BF[[#This Row],[TimeOut11]]-IF(Table_BF[[#This Row],[TimeIn11]]&lt;TIME(8,0,0),TIME(8,0,0),Table_BF[[#This Row],[TimeIn11]])-TIME(9,0,0))*24)</f>
        <v>0</v>
      </c>
      <c r="BA24" s="7"/>
      <c r="BB24" s="7"/>
      <c r="BC24" s="6"/>
      <c r="BD24" s="14">
        <f>IF(Table_BF[[#This Row],[TimeIn12]]=0,0,(Table_BF[[#This Row],[TimeOut12]]-IF(Table_BF[[#This Row],[TimeIn12]]&lt;TIME(8,0,0),TIME(8,0,0),Table_BF[[#This Row],[TimeIn12]])-TIME(9,0,0))*24)</f>
        <v>0</v>
      </c>
      <c r="BE24" s="7">
        <v>0.31582175925925926</v>
      </c>
      <c r="BF24" s="7">
        <v>0.74333333333333329</v>
      </c>
      <c r="BG24" s="6">
        <v>10.26</v>
      </c>
      <c r="BH24" s="14">
        <f>IF(Table_BF[[#This Row],[TimeIn13]]=0,0,(Table_BF[[#This Row],[TimeOut13]]-IF(Table_BF[[#This Row],[TimeIn13]]&lt;TIME(8,0,0),TIME(8,0,0),Table_BF[[#This Row],[TimeIn13]])-TIME(9,0,0))*24)</f>
        <v>0.83999999999999941</v>
      </c>
      <c r="BI24" s="7">
        <v>0.33557870370370368</v>
      </c>
      <c r="BJ24" s="7">
        <v>0.55670138888888887</v>
      </c>
      <c r="BK24" s="6">
        <v>5.3</v>
      </c>
      <c r="BL24" s="14">
        <f>IF(Table_BF[[#This Row],[TimeIn14]]=0,0,(Table_BF[[#This Row],[TimeOut14]]-IF(Table_BF[[#This Row],[TimeIn14]]&lt;TIME(8,0,0),TIME(8,0,0),Table_BF[[#This Row],[TimeIn14]])-TIME(9,0,0))*24)</f>
        <v>-3.6930555555555555</v>
      </c>
      <c r="BM24" s="7">
        <v>0.30365740740740743</v>
      </c>
      <c r="BN24" s="7">
        <v>0.72950231481481487</v>
      </c>
      <c r="BO24" s="6">
        <v>10.220000000000001</v>
      </c>
      <c r="BP24" s="14">
        <f>IF(Table_BF[[#This Row],[TimeIn15]]=0,0,(Table_BF[[#This Row],[TimeOut15]]-IF(Table_BF[[#This Row],[TimeIn15]]&lt;TIME(8,0,0),TIME(8,0,0),Table_BF[[#This Row],[TimeIn15]])-TIME(9,0,0))*24)</f>
        <v>0.50805555555555726</v>
      </c>
      <c r="BQ24" s="7">
        <v>0.31620370370370371</v>
      </c>
      <c r="BR24" s="7">
        <v>0.72076388888888887</v>
      </c>
      <c r="BS24" s="6">
        <v>9.6999999999999993</v>
      </c>
      <c r="BT24" s="14">
        <f>IF(Table_BF[[#This Row],[TimeIn16]]=0,0,(Table_BF[[#This Row],[TimeOut16]]-IF(Table_BF[[#This Row],[TimeIn16]]&lt;TIME(8,0,0),TIME(8,0,0),Table_BF[[#This Row],[TimeIn16]])-TIME(9,0,0))*24)</f>
        <v>0.29833333333333334</v>
      </c>
      <c r="BU24" s="7">
        <v>0.32328703703703704</v>
      </c>
      <c r="BV24" s="7">
        <v>0.70366898148148149</v>
      </c>
      <c r="BW24" s="6">
        <v>9.1199999999999992</v>
      </c>
      <c r="BX24" s="14">
        <f>IF(Table_BF[[#This Row],[TimeIn17]]=0,0,(Table_BF[[#This Row],[TimeOut17]]-IF(Table_BF[[#This Row],[TimeIn17]]&lt;TIME(8,0,0),TIME(8,0,0),Table_BF[[#This Row],[TimeIn17]])-TIME(9,0,0))*24)</f>
        <v>-0.11194444444444374</v>
      </c>
      <c r="BY24" s="7"/>
      <c r="BZ24" s="7"/>
      <c r="CA24" s="6"/>
      <c r="CB24" s="14">
        <f>IF(Table_BF[[#This Row],[TimeIn18]]=0,0,(Table_BF[[#This Row],[TimeOut18]]-IF(Table_BF[[#This Row],[TimeIn18]]&lt;TIME(8,0,0),TIME(8,0,0),Table_BF[[#This Row],[TimeIn18]])-TIME(9,0,0))*24)</f>
        <v>0</v>
      </c>
      <c r="CC24" s="7"/>
      <c r="CD24" s="7"/>
      <c r="CE24" s="6"/>
      <c r="CF24" s="14">
        <f>IF(Table_BF[[#This Row],[TimeIn19]]=0,0,(Table_BF[[#This Row],[TimeOut19]]-IF(Table_BF[[#This Row],[TimeIn19]]&lt;TIME(8,0,0),TIME(8,0,0),Table_BF[[#This Row],[TimeIn19]])-TIME(9,0,0))*24)</f>
        <v>0</v>
      </c>
      <c r="CG24" s="7"/>
      <c r="CH24" s="7"/>
      <c r="CI24" s="6"/>
      <c r="CJ24" s="14">
        <f>IF(Table_BF[[#This Row],[TimeIn20]]=0,0,(Table_BF[[#This Row],[TimeOut20]]-IF(Table_BF[[#This Row],[TimeIn20]]&lt;TIME(8,0,0),TIME(8,0,0),Table_BF[[#This Row],[TimeIn20]])-TIME(9,0,0))*24)</f>
        <v>0</v>
      </c>
      <c r="CK24" s="7"/>
      <c r="CL24" s="7"/>
      <c r="CM24" s="6"/>
      <c r="CN24" s="14">
        <f>IF(Table_BF[[#This Row],[TimeIn21]]=0,0,(Table_BF[[#This Row],[TimeOut21]]-IF(Table_BF[[#This Row],[TimeIn21]]&lt;TIME(8,0,0),TIME(8,0,0),Table_BF[[#This Row],[TimeIn21]])-TIME(9,0,0))*24)</f>
        <v>0</v>
      </c>
      <c r="CO24" s="7"/>
      <c r="CP24" s="7"/>
      <c r="CQ24" s="6"/>
      <c r="CR24" s="14">
        <f>IF(Table_BF[[#This Row],[TimeIn22]]=0,0,(Table_BF[[#This Row],[TimeOut22]]-IF(Table_BF[[#This Row],[TimeIn22]]&lt;TIME(8,0,0),TIME(8,0,0),Table_BF[[#This Row],[TimeIn22]])-TIME(9,0,0))*24)</f>
        <v>0</v>
      </c>
      <c r="CS24" s="7"/>
      <c r="CT24" s="7"/>
      <c r="CU24" s="6"/>
      <c r="CV24" s="14">
        <f>IF(Table_BF[[#This Row],[TimeIn23]]=0,0,(Table_BF[[#This Row],[TimeOut23]]-IF(Table_BF[[#This Row],[TimeIn23]]&lt;TIME(8,0,0),TIME(8,0,0),Table_BF[[#This Row],[TimeIn23]])-TIME(9,0,0))*24)</f>
        <v>0</v>
      </c>
      <c r="CW24" s="7"/>
      <c r="CX24" s="7"/>
      <c r="CY24" s="6"/>
      <c r="CZ24" s="14">
        <f>IF(Table_BF[[#This Row],[TimeIn24]]=0,0,(Table_BF[[#This Row],[TimeOut24]]-IF(Table_BF[[#This Row],[TimeIn24]]&lt;TIME(8,0,0),TIME(8,0,0),Table_BF[[#This Row],[TimeIn24]])-TIME(9,0,0))*24)</f>
        <v>0</v>
      </c>
      <c r="DA24" s="7"/>
      <c r="DB24" s="7"/>
      <c r="DC24" s="6"/>
      <c r="DD24" s="14">
        <f>IF(Table_BF[[#This Row],[TimeIn25]]=0,0,(Table_BF[[#This Row],[TimeOut25]]-IF(Table_BF[[#This Row],[TimeIn25]]&lt;TIME(8,0,0),TIME(8,0,0),Table_BF[[#This Row],[TimeIn25]])-TIME(9,0,0))*24)</f>
        <v>0</v>
      </c>
      <c r="DE24" s="7"/>
      <c r="DF24" s="7"/>
      <c r="DG24" s="6"/>
      <c r="DH24" s="14">
        <f>IF(Table_BF[[#This Row],[TimeIn26]]=0,0,(Table_BF[[#This Row],[TimeOut26]]-IF(Table_BF[[#This Row],[TimeIn26]]&lt;TIME(8,0,0),TIME(8,0,0),Table_BF[[#This Row],[TimeIn26]])-TIME(9,0,0))*24)</f>
        <v>0</v>
      </c>
      <c r="DI24" s="7"/>
      <c r="DJ24" s="7"/>
      <c r="DK24" s="6"/>
      <c r="DL24" s="14">
        <f>IF(Table_BF[[#This Row],[TimeIn27]]=0,0,(Table_BF[[#This Row],[TimeOut27]]-IF(Table_BF[[#This Row],[TimeIn27]]&lt;TIME(8,0,0),TIME(8,0,0),Table_BF[[#This Row],[TimeIn27]])-TIME(9,0,0))*24)</f>
        <v>0</v>
      </c>
      <c r="DM24" s="7"/>
      <c r="DN24" s="7"/>
      <c r="DO24" s="6"/>
      <c r="DP24" s="14">
        <f>IF(Table_BF[[#This Row],[TimeIn28]]=0,0,(Table_BF[[#This Row],[TimeOut28]]-IF(Table_BF[[#This Row],[TimeIn28]]&lt;TIME(8,0,0),TIME(8,0,0),Table_BF[[#This Row],[TimeIn28]])-TIME(9,0,0))*24)</f>
        <v>0</v>
      </c>
      <c r="DQ24" s="7"/>
      <c r="DR24" s="7"/>
      <c r="DS24" s="6"/>
      <c r="DT24" s="14">
        <f>IF(Table_BF[[#This Row],[TimeIn29]]=0,0,(Table_BF[[#This Row],[TimeOut29]]-IF(Table_BF[[#This Row],[TimeIn29]]&lt;TIME(8,0,0),TIME(8,0,0),Table_BF[[#This Row],[TimeIn29]])-TIME(9,0,0))*24)</f>
        <v>0</v>
      </c>
      <c r="DU24" s="7"/>
      <c r="DV24" s="7"/>
      <c r="DW24" s="6"/>
      <c r="DX24" s="14">
        <f>IF(Table_BF[[#This Row],[TimeIn30]]=0,0,(Table_BF[[#This Row],[TimeOut30]]-IF(Table_BF[[#This Row],[TimeIn30]]&lt;TIME(8,0,0),TIME(8,0,0),Table_BF[[#This Row],[TimeIn30]])-TIME(9,0,0))*24)</f>
        <v>0</v>
      </c>
      <c r="DY24" s="7"/>
      <c r="DZ24" s="7"/>
      <c r="EA24" s="6"/>
      <c r="EB24" s="14">
        <f>IF(Table_BF[[#This Row],[TimeIn31]]=0,0,(Table_BF[[#This Row],[TimeOut31]]-IF(Table_BF[[#This Row],[TimeIn31]]&lt;TIME(8,0,0),TIME(8,0,0),Table_BF[[#This Row],[TimeIn31]])-TIME(9,0,0))*24)</f>
        <v>0</v>
      </c>
      <c r="EC24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114.71000000000002</v>
      </c>
      <c r="ED24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3.9719444444444476</v>
      </c>
    </row>
    <row r="25" spans="2:134" ht="15" x14ac:dyDescent="0.25">
      <c r="B25" s="6">
        <v>2017</v>
      </c>
      <c r="C25" s="6">
        <v>3</v>
      </c>
      <c r="D25" s="6" t="s">
        <v>152</v>
      </c>
      <c r="E25" s="6" t="s">
        <v>110</v>
      </c>
      <c r="F25" s="6" t="s">
        <v>305</v>
      </c>
      <c r="G25" s="6" t="s">
        <v>162</v>
      </c>
      <c r="H25" s="6" t="s">
        <v>163</v>
      </c>
      <c r="I25" s="7">
        <v>0.34393518518518518</v>
      </c>
      <c r="J25" s="7">
        <v>0.73336805555555551</v>
      </c>
      <c r="K25" s="6">
        <v>9.34</v>
      </c>
      <c r="L25" s="14">
        <f>IF(Table_BF[[#This Row],[TimeIn01]]=0,0,(Table_BF[[#This Row],[TimeOut01]]-IF(Table_BF[[#This Row],[TimeIn01]]&lt;TIME(8,0,0),TIME(8,0,0),Table_BF[[#This Row],[TimeIn01]])-TIME(9,0,0))*24)</f>
        <v>0.34638888888888797</v>
      </c>
      <c r="M25" s="7">
        <v>0.38754629629629628</v>
      </c>
      <c r="N25" s="7">
        <v>0.85930555555555554</v>
      </c>
      <c r="O25" s="6">
        <v>11.32</v>
      </c>
      <c r="P25" s="14">
        <f>IF(Table_BF[[#This Row],[TimeIn02]]=0,0,(Table_BF[[#This Row],[TimeOut02]]-IF(Table_BF[[#This Row],[TimeIn02]]&lt;TIME(8,0,0),TIME(8,0,0),Table_BF[[#This Row],[TimeIn02]])-TIME(9,0,0))*24)</f>
        <v>2.3222222222222224</v>
      </c>
      <c r="Q25" s="7">
        <v>0.32784722222222223</v>
      </c>
      <c r="R25" s="7">
        <v>0.72138888888888886</v>
      </c>
      <c r="S25" s="9">
        <v>9.44</v>
      </c>
      <c r="T25" s="14">
        <f>IF(Table_BF[[#This Row],[TimeIn03]]=0,0,(Table_BF[[#This Row],[TimeOut03]]-IF(Table_BF[[#This Row],[TimeIn03]]&lt;TIME(8,0,0),TIME(8,0,0),Table_BF[[#This Row],[TimeIn03]])-TIME(9,0,0))*24)</f>
        <v>0.31333333333333302</v>
      </c>
      <c r="U25" s="7"/>
      <c r="V25" s="7"/>
      <c r="W25" s="9"/>
      <c r="X25" s="14">
        <f>IF(Table_BF[[#This Row],[TimeIn04]]=0,0,(Table_BF[[#This Row],[TimeOut04]]-IF(Table_BF[[#This Row],[TimeIn04]]&lt;TIME(8,0,0),TIME(8,0,0),Table_BF[[#This Row],[TimeIn04]])-TIME(9,0,0))*24)</f>
        <v>0</v>
      </c>
      <c r="Y25" s="7"/>
      <c r="Z25" s="7"/>
      <c r="AA25" s="6"/>
      <c r="AB25" s="14">
        <f>IF(Table_BF[[#This Row],[TimeIn05]]=0,0,(Table_BF[[#This Row],[TimeOut05]]-IF(Table_BF[[#This Row],[TimeIn05]]&lt;TIME(8,0,0),TIME(8,0,0),Table_BF[[#This Row],[TimeIn05]])-TIME(9,0,0))*24)</f>
        <v>0</v>
      </c>
      <c r="AC25" s="7">
        <v>0.37840277777777775</v>
      </c>
      <c r="AD25" s="7">
        <v>0.77320601851851856</v>
      </c>
      <c r="AE25" s="6">
        <v>9.4700000000000006</v>
      </c>
      <c r="AF25" s="14">
        <f>IF(Table_BF[[#This Row],[TimeIn06]]=0,0,(Table_BF[[#This Row],[TimeOut06]]-IF(Table_BF[[#This Row],[TimeIn06]]&lt;TIME(8,0,0),TIME(8,0,0),Table_BF[[#This Row],[TimeIn06]])-TIME(9,0,0))*24)</f>
        <v>0.47527777777777924</v>
      </c>
      <c r="AG25" s="7">
        <v>0.34357638888888886</v>
      </c>
      <c r="AH25" s="7">
        <v>0.84869212962962959</v>
      </c>
      <c r="AI25" s="6">
        <v>12.12</v>
      </c>
      <c r="AJ25" s="14">
        <f>IF(Table_BF[[#This Row],[TimeIn07]]=0,0,(Table_BF[[#This Row],[TimeOut07]]-IF(Table_BF[[#This Row],[TimeIn07]]&lt;TIME(8,0,0),TIME(8,0,0),Table_BF[[#This Row],[TimeIn07]])-TIME(9,0,0))*24)</f>
        <v>3.1227777777777774</v>
      </c>
      <c r="AK25" s="7">
        <v>0.33533564814814815</v>
      </c>
      <c r="AL25" s="7">
        <v>0.74055555555555552</v>
      </c>
      <c r="AM25" s="6">
        <v>9.7200000000000006</v>
      </c>
      <c r="AN25" s="14">
        <f>IF(Table_BF[[#This Row],[TimeIn08]]=0,0,(Table_BF[[#This Row],[TimeOut08]]-IF(Table_BF[[#This Row],[TimeIn08]]&lt;TIME(8,0,0),TIME(8,0,0),Table_BF[[#This Row],[TimeIn08]])-TIME(9,0,0))*24)</f>
        <v>0.72527777777777702</v>
      </c>
      <c r="AO25" s="7">
        <v>0.3357060185185185</v>
      </c>
      <c r="AP25" s="7">
        <v>0.88356481481481486</v>
      </c>
      <c r="AQ25" s="6">
        <v>13.14</v>
      </c>
      <c r="AR25" s="14">
        <f>IF(Table_BF[[#This Row],[TimeIn09]]=0,0,(Table_BF[[#This Row],[TimeOut09]]-IF(Table_BF[[#This Row],[TimeIn09]]&lt;TIME(8,0,0),TIME(8,0,0),Table_BF[[#This Row],[TimeIn09]])-TIME(9,0,0))*24)</f>
        <v>4.1486111111111139</v>
      </c>
      <c r="AS25" s="7">
        <v>0.33706018518518521</v>
      </c>
      <c r="AT25" s="7">
        <v>0.73229166666666667</v>
      </c>
      <c r="AU25" s="6">
        <v>9.48</v>
      </c>
      <c r="AV25" s="14">
        <f>IF(Table_BF[[#This Row],[TimeIn10]]=0,0,(Table_BF[[#This Row],[TimeOut10]]-IF(Table_BF[[#This Row],[TimeIn10]]&lt;TIME(8,0,0),TIME(8,0,0),Table_BF[[#This Row],[TimeIn10]])-TIME(9,0,0))*24)</f>
        <v>0.48555555555555507</v>
      </c>
      <c r="AW25" s="7"/>
      <c r="AX25" s="7"/>
      <c r="AY25" s="6"/>
      <c r="AZ25" s="14">
        <f>IF(Table_BF[[#This Row],[TimeIn11]]=0,0,(Table_BF[[#This Row],[TimeOut11]]-IF(Table_BF[[#This Row],[TimeIn11]]&lt;TIME(8,0,0),TIME(8,0,0),Table_BF[[#This Row],[TimeIn11]])-TIME(9,0,0))*24)</f>
        <v>0</v>
      </c>
      <c r="BA25" s="7"/>
      <c r="BB25" s="7"/>
      <c r="BC25" s="6"/>
      <c r="BD25" s="14">
        <f>IF(Table_BF[[#This Row],[TimeIn12]]=0,0,(Table_BF[[#This Row],[TimeOut12]]-IF(Table_BF[[#This Row],[TimeIn12]]&lt;TIME(8,0,0),TIME(8,0,0),Table_BF[[#This Row],[TimeIn12]])-TIME(9,0,0))*24)</f>
        <v>0</v>
      </c>
      <c r="BE25" s="7">
        <v>0.33354166666666668</v>
      </c>
      <c r="BF25" s="7">
        <v>0.80093749999999997</v>
      </c>
      <c r="BG25" s="6">
        <v>11.21</v>
      </c>
      <c r="BH25" s="14">
        <f>IF(Table_BF[[#This Row],[TimeIn13]]=0,0,(Table_BF[[#This Row],[TimeOut13]]-IF(Table_BF[[#This Row],[TimeIn13]]&lt;TIME(8,0,0),TIME(8,0,0),Table_BF[[#This Row],[TimeIn13]])-TIME(9,0,0))*24)</f>
        <v>2.2174999999999989</v>
      </c>
      <c r="BI25" s="7">
        <v>0.33561342592592591</v>
      </c>
      <c r="BJ25" s="7">
        <v>0.7345949074074074</v>
      </c>
      <c r="BK25" s="6">
        <v>9.57</v>
      </c>
      <c r="BL25" s="14">
        <f>IF(Table_BF[[#This Row],[TimeIn14]]=0,0,(Table_BF[[#This Row],[TimeOut14]]-IF(Table_BF[[#This Row],[TimeIn14]]&lt;TIME(8,0,0),TIME(8,0,0),Table_BF[[#This Row],[TimeIn14]])-TIME(9,0,0))*24)</f>
        <v>0.57555555555555582</v>
      </c>
      <c r="BM25" s="7">
        <v>0.32983796296296297</v>
      </c>
      <c r="BN25" s="7">
        <v>0.7842824074074074</v>
      </c>
      <c r="BO25" s="6">
        <v>10.9</v>
      </c>
      <c r="BP25" s="14">
        <f>IF(Table_BF[[#This Row],[TimeIn15]]=0,0,(Table_BF[[#This Row],[TimeOut15]]-IF(Table_BF[[#This Row],[TimeIn15]]&lt;TIME(8,0,0),TIME(8,0,0),Table_BF[[#This Row],[TimeIn15]])-TIME(9,0,0))*24)</f>
        <v>1.8227777777777781</v>
      </c>
      <c r="BQ25" s="7">
        <v>0.3558101851851852</v>
      </c>
      <c r="BR25" s="7">
        <v>0.83422453703703703</v>
      </c>
      <c r="BS25" s="6">
        <v>11.48</v>
      </c>
      <c r="BT25" s="14">
        <f>IF(Table_BF[[#This Row],[TimeIn16]]=0,0,(Table_BF[[#This Row],[TimeOut16]]-IF(Table_BF[[#This Row],[TimeIn16]]&lt;TIME(8,0,0),TIME(8,0,0),Table_BF[[#This Row],[TimeIn16]])-TIME(9,0,0))*24)</f>
        <v>2.4819444444444438</v>
      </c>
      <c r="BU25" s="7">
        <v>0.36211805555555554</v>
      </c>
      <c r="BV25" s="7">
        <v>0.73954861111111114</v>
      </c>
      <c r="BW25" s="6">
        <v>9.0500000000000007</v>
      </c>
      <c r="BX25" s="14">
        <f>IF(Table_BF[[#This Row],[TimeIn17]]=0,0,(Table_BF[[#This Row],[TimeOut17]]-IF(Table_BF[[#This Row],[TimeIn17]]&lt;TIME(8,0,0),TIME(8,0,0),Table_BF[[#This Row],[TimeIn17]])-TIME(9,0,0))*24)</f>
        <v>5.8333333333334458E-2</v>
      </c>
      <c r="BY25" s="7"/>
      <c r="BZ25" s="7"/>
      <c r="CA25" s="6"/>
      <c r="CB25" s="14">
        <f>IF(Table_BF[[#This Row],[TimeIn18]]=0,0,(Table_BF[[#This Row],[TimeOut18]]-IF(Table_BF[[#This Row],[TimeIn18]]&lt;TIME(8,0,0),TIME(8,0,0),Table_BF[[#This Row],[TimeIn18]])-TIME(9,0,0))*24)</f>
        <v>0</v>
      </c>
      <c r="CC25" s="7"/>
      <c r="CD25" s="7"/>
      <c r="CE25" s="6"/>
      <c r="CF25" s="14">
        <f>IF(Table_BF[[#This Row],[TimeIn19]]=0,0,(Table_BF[[#This Row],[TimeOut19]]-IF(Table_BF[[#This Row],[TimeIn19]]&lt;TIME(8,0,0),TIME(8,0,0),Table_BF[[#This Row],[TimeIn19]])-TIME(9,0,0))*24)</f>
        <v>0</v>
      </c>
      <c r="CG25" s="7">
        <v>0.39649305555555553</v>
      </c>
      <c r="CH25" s="7">
        <v>0.41089120370370369</v>
      </c>
      <c r="CI25" s="6">
        <v>0.34</v>
      </c>
      <c r="CJ25" s="14">
        <f>IF(Table_BF[[#This Row],[TimeIn20]]=0,0,(Table_BF[[#This Row],[TimeOut20]]-IF(Table_BF[[#This Row],[TimeIn20]]&lt;TIME(8,0,0),TIME(8,0,0),Table_BF[[#This Row],[TimeIn20]])-TIME(9,0,0))*24)</f>
        <v>-8.6544444444444437</v>
      </c>
      <c r="CK25" s="7"/>
      <c r="CL25" s="7"/>
      <c r="CM25" s="6"/>
      <c r="CN25" s="14">
        <f>IF(Table_BF[[#This Row],[TimeIn21]]=0,0,(Table_BF[[#This Row],[TimeOut21]]-IF(Table_BF[[#This Row],[TimeIn21]]&lt;TIME(8,0,0),TIME(8,0,0),Table_BF[[#This Row],[TimeIn21]])-TIME(9,0,0))*24)</f>
        <v>0</v>
      </c>
      <c r="CO25" s="7"/>
      <c r="CP25" s="7"/>
      <c r="CQ25" s="6"/>
      <c r="CR25" s="14">
        <f>IF(Table_BF[[#This Row],[TimeIn22]]=0,0,(Table_BF[[#This Row],[TimeOut22]]-IF(Table_BF[[#This Row],[TimeIn22]]&lt;TIME(8,0,0),TIME(8,0,0),Table_BF[[#This Row],[TimeIn22]])-TIME(9,0,0))*24)</f>
        <v>0</v>
      </c>
      <c r="CS25" s="7"/>
      <c r="CT25" s="7"/>
      <c r="CU25" s="6"/>
      <c r="CV25" s="14">
        <f>IF(Table_BF[[#This Row],[TimeIn23]]=0,0,(Table_BF[[#This Row],[TimeOut23]]-IF(Table_BF[[#This Row],[TimeIn23]]&lt;TIME(8,0,0),TIME(8,0,0),Table_BF[[#This Row],[TimeIn23]])-TIME(9,0,0))*24)</f>
        <v>0</v>
      </c>
      <c r="CW25" s="7"/>
      <c r="CX25" s="7"/>
      <c r="CY25" s="6"/>
      <c r="CZ25" s="14">
        <f>IF(Table_BF[[#This Row],[TimeIn24]]=0,0,(Table_BF[[#This Row],[TimeOut24]]-IF(Table_BF[[#This Row],[TimeIn24]]&lt;TIME(8,0,0),TIME(8,0,0),Table_BF[[#This Row],[TimeIn24]])-TIME(9,0,0))*24)</f>
        <v>0</v>
      </c>
      <c r="DA25" s="7"/>
      <c r="DB25" s="7"/>
      <c r="DC25" s="6"/>
      <c r="DD25" s="14">
        <f>IF(Table_BF[[#This Row],[TimeIn25]]=0,0,(Table_BF[[#This Row],[TimeOut25]]-IF(Table_BF[[#This Row],[TimeIn25]]&lt;TIME(8,0,0),TIME(8,0,0),Table_BF[[#This Row],[TimeIn25]])-TIME(9,0,0))*24)</f>
        <v>0</v>
      </c>
      <c r="DE25" s="7"/>
      <c r="DF25" s="7"/>
      <c r="DG25" s="6"/>
      <c r="DH25" s="14">
        <f>IF(Table_BF[[#This Row],[TimeIn26]]=0,0,(Table_BF[[#This Row],[TimeOut26]]-IF(Table_BF[[#This Row],[TimeIn26]]&lt;TIME(8,0,0),TIME(8,0,0),Table_BF[[#This Row],[TimeIn26]])-TIME(9,0,0))*24)</f>
        <v>0</v>
      </c>
      <c r="DI25" s="7"/>
      <c r="DJ25" s="7"/>
      <c r="DK25" s="6"/>
      <c r="DL25" s="14">
        <f>IF(Table_BF[[#This Row],[TimeIn27]]=0,0,(Table_BF[[#This Row],[TimeOut27]]-IF(Table_BF[[#This Row],[TimeIn27]]&lt;TIME(8,0,0),TIME(8,0,0),Table_BF[[#This Row],[TimeIn27]])-TIME(9,0,0))*24)</f>
        <v>0</v>
      </c>
      <c r="DM25" s="7"/>
      <c r="DN25" s="7"/>
      <c r="DO25" s="6"/>
      <c r="DP25" s="14">
        <f>IF(Table_BF[[#This Row],[TimeIn28]]=0,0,(Table_BF[[#This Row],[TimeOut28]]-IF(Table_BF[[#This Row],[TimeIn28]]&lt;TIME(8,0,0),TIME(8,0,0),Table_BF[[#This Row],[TimeIn28]])-TIME(9,0,0))*24)</f>
        <v>0</v>
      </c>
      <c r="DQ25" s="7"/>
      <c r="DR25" s="7"/>
      <c r="DS25" s="6"/>
      <c r="DT25" s="14">
        <f>IF(Table_BF[[#This Row],[TimeIn29]]=0,0,(Table_BF[[#This Row],[TimeOut29]]-IF(Table_BF[[#This Row],[TimeIn29]]&lt;TIME(8,0,0),TIME(8,0,0),Table_BF[[#This Row],[TimeIn29]])-TIME(9,0,0))*24)</f>
        <v>0</v>
      </c>
      <c r="DU25" s="7"/>
      <c r="DV25" s="7"/>
      <c r="DW25" s="6"/>
      <c r="DX25" s="14">
        <f>IF(Table_BF[[#This Row],[TimeIn30]]=0,0,(Table_BF[[#This Row],[TimeOut30]]-IF(Table_BF[[#This Row],[TimeIn30]]&lt;TIME(8,0,0),TIME(8,0,0),Table_BF[[#This Row],[TimeIn30]])-TIME(9,0,0))*24)</f>
        <v>0</v>
      </c>
      <c r="DY25" s="7"/>
      <c r="DZ25" s="7"/>
      <c r="EA25" s="6"/>
      <c r="EB25" s="14">
        <f>IF(Table_BF[[#This Row],[TimeIn31]]=0,0,(Table_BF[[#This Row],[TimeOut31]]-IF(Table_BF[[#This Row],[TimeIn31]]&lt;TIME(8,0,0),TIME(8,0,0),Table_BF[[#This Row],[TimeIn31]])-TIME(9,0,0))*24)</f>
        <v>0</v>
      </c>
      <c r="EC25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136.58000000000001</v>
      </c>
      <c r="ED25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10.441111111111113</v>
      </c>
    </row>
    <row r="26" spans="2:134" ht="15" x14ac:dyDescent="0.25">
      <c r="B26" s="6">
        <v>2017</v>
      </c>
      <c r="C26" s="6">
        <v>3</v>
      </c>
      <c r="D26" s="6" t="s">
        <v>152</v>
      </c>
      <c r="E26" s="6" t="s">
        <v>110</v>
      </c>
      <c r="F26" s="6" t="s">
        <v>245</v>
      </c>
      <c r="G26" s="6" t="s">
        <v>246</v>
      </c>
      <c r="H26" s="6" t="s">
        <v>247</v>
      </c>
      <c r="I26" s="7"/>
      <c r="J26" s="7"/>
      <c r="K26" s="6"/>
      <c r="L26" s="14">
        <f>IF(Table_BF[[#This Row],[TimeIn01]]=0,0,(Table_BF[[#This Row],[TimeOut01]]-IF(Table_BF[[#This Row],[TimeIn01]]&lt;TIME(8,0,0),TIME(8,0,0),Table_BF[[#This Row],[TimeIn01]])-TIME(9,0,0))*24)</f>
        <v>0</v>
      </c>
      <c r="M26" s="7">
        <v>0.30627314814814816</v>
      </c>
      <c r="N26" s="7">
        <v>0.86150462962962959</v>
      </c>
      <c r="O26" s="6">
        <v>13.32</v>
      </c>
      <c r="P26" s="14">
        <f>IF(Table_BF[[#This Row],[TimeIn02]]=0,0,(Table_BF[[#This Row],[TimeOut02]]-IF(Table_BF[[#This Row],[TimeIn02]]&lt;TIME(8,0,0),TIME(8,0,0),Table_BF[[#This Row],[TimeIn02]])-TIME(9,0,0))*24)</f>
        <v>3.676111111111112</v>
      </c>
      <c r="Q26" s="7">
        <v>0.32239583333333333</v>
      </c>
      <c r="R26" s="7">
        <v>0.7141319444444445</v>
      </c>
      <c r="S26" s="9">
        <v>9.4</v>
      </c>
      <c r="T26" s="14">
        <f>IF(Table_BF[[#This Row],[TimeIn03]]=0,0,(Table_BF[[#This Row],[TimeOut03]]-IF(Table_BF[[#This Row],[TimeIn03]]&lt;TIME(8,0,0),TIME(8,0,0),Table_BF[[#This Row],[TimeIn03]])-TIME(9,0,0))*24)</f>
        <v>0.13916666666666844</v>
      </c>
      <c r="U26" s="7"/>
      <c r="V26" s="7"/>
      <c r="W26" s="9"/>
      <c r="X26" s="14">
        <f>IF(Table_BF[[#This Row],[TimeIn04]]=0,0,(Table_BF[[#This Row],[TimeOut04]]-IF(Table_BF[[#This Row],[TimeIn04]]&lt;TIME(8,0,0),TIME(8,0,0),Table_BF[[#This Row],[TimeIn04]])-TIME(9,0,0))*24)</f>
        <v>0</v>
      </c>
      <c r="Y26" s="7"/>
      <c r="Z26" s="7"/>
      <c r="AA26" s="6"/>
      <c r="AB26" s="14">
        <f>IF(Table_BF[[#This Row],[TimeIn05]]=0,0,(Table_BF[[#This Row],[TimeOut05]]-IF(Table_BF[[#This Row],[TimeIn05]]&lt;TIME(8,0,0),TIME(8,0,0),Table_BF[[#This Row],[TimeIn05]])-TIME(9,0,0))*24)</f>
        <v>0</v>
      </c>
      <c r="AC26" s="7">
        <v>0.36420138888888887</v>
      </c>
      <c r="AD26" s="7">
        <v>0.56912037037037033</v>
      </c>
      <c r="AE26" s="6">
        <v>4.91</v>
      </c>
      <c r="AF26" s="14">
        <f>IF(Table_BF[[#This Row],[TimeIn06]]=0,0,(Table_BF[[#This Row],[TimeOut06]]-IF(Table_BF[[#This Row],[TimeIn06]]&lt;TIME(8,0,0),TIME(8,0,0),Table_BF[[#This Row],[TimeIn06]])-TIME(9,0,0))*24)</f>
        <v>-4.0819444444444448</v>
      </c>
      <c r="AG26" s="7">
        <v>0.3740046296296296</v>
      </c>
      <c r="AH26" s="7">
        <v>0.73644675925925929</v>
      </c>
      <c r="AI26" s="6">
        <v>8.69</v>
      </c>
      <c r="AJ26" s="14">
        <f>IF(Table_BF[[#This Row],[TimeIn07]]=0,0,(Table_BF[[#This Row],[TimeOut07]]-IF(Table_BF[[#This Row],[TimeIn07]]&lt;TIME(8,0,0),TIME(8,0,0),Table_BF[[#This Row],[TimeIn07]])-TIME(9,0,0))*24)</f>
        <v>-0.3013888888888876</v>
      </c>
      <c r="AK26" s="7">
        <v>0.35230324074074076</v>
      </c>
      <c r="AL26" s="7">
        <v>0.74357638888888888</v>
      </c>
      <c r="AM26" s="6">
        <v>9.39</v>
      </c>
      <c r="AN26" s="14">
        <f>IF(Table_BF[[#This Row],[TimeIn08]]=0,0,(Table_BF[[#This Row],[TimeOut08]]-IF(Table_BF[[#This Row],[TimeIn08]]&lt;TIME(8,0,0),TIME(8,0,0),Table_BF[[#This Row],[TimeIn08]])-TIME(9,0,0))*24)</f>
        <v>0.39055555555555488</v>
      </c>
      <c r="AO26" s="7">
        <v>0.33143518518518517</v>
      </c>
      <c r="AP26" s="7">
        <v>0.7135069444444444</v>
      </c>
      <c r="AQ26" s="6">
        <v>9.16</v>
      </c>
      <c r="AR26" s="14">
        <f>IF(Table_BF[[#This Row],[TimeIn09]]=0,0,(Table_BF[[#This Row],[TimeOut09]]-IF(Table_BF[[#This Row],[TimeIn09]]&lt;TIME(8,0,0),TIME(8,0,0),Table_BF[[#This Row],[TimeIn09]])-TIME(9,0,0))*24)</f>
        <v>0.12416666666666609</v>
      </c>
      <c r="AS26" s="7">
        <v>0.33260416666666665</v>
      </c>
      <c r="AT26" s="7">
        <v>0.7387731481481481</v>
      </c>
      <c r="AU26" s="6">
        <v>9.74</v>
      </c>
      <c r="AV26" s="14">
        <f>IF(Table_BF[[#This Row],[TimeIn10]]=0,0,(Table_BF[[#This Row],[TimeOut10]]-IF(Table_BF[[#This Row],[TimeIn10]]&lt;TIME(8,0,0),TIME(8,0,0),Table_BF[[#This Row],[TimeIn10]])-TIME(9,0,0))*24)</f>
        <v>0.73055555555555474</v>
      </c>
      <c r="AW26" s="7"/>
      <c r="AX26" s="7"/>
      <c r="AY26" s="6"/>
      <c r="AZ26" s="14">
        <f>IF(Table_BF[[#This Row],[TimeIn11]]=0,0,(Table_BF[[#This Row],[TimeOut11]]-IF(Table_BF[[#This Row],[TimeIn11]]&lt;TIME(8,0,0),TIME(8,0,0),Table_BF[[#This Row],[TimeIn11]])-TIME(9,0,0))*24)</f>
        <v>0</v>
      </c>
      <c r="BA26" s="7"/>
      <c r="BB26" s="7"/>
      <c r="BC26" s="6"/>
      <c r="BD26" s="14">
        <f>IF(Table_BF[[#This Row],[TimeIn12]]=0,0,(Table_BF[[#This Row],[TimeOut12]]-IF(Table_BF[[#This Row],[TimeIn12]]&lt;TIME(8,0,0),TIME(8,0,0),Table_BF[[#This Row],[TimeIn12]])-TIME(9,0,0))*24)</f>
        <v>0</v>
      </c>
      <c r="BE26" s="7">
        <v>0.40664351851851854</v>
      </c>
      <c r="BF26" s="7">
        <v>0.74358796296296292</v>
      </c>
      <c r="BG26" s="6">
        <v>8.08</v>
      </c>
      <c r="BH26" s="14">
        <f>IF(Table_BF[[#This Row],[TimeIn13]]=0,0,(Table_BF[[#This Row],[TimeOut13]]-IF(Table_BF[[#This Row],[TimeIn13]]&lt;TIME(8,0,0),TIME(8,0,0),Table_BF[[#This Row],[TimeIn13]])-TIME(9,0,0))*24)</f>
        <v>-0.91333333333333488</v>
      </c>
      <c r="BI26" s="7">
        <v>0.27091435185185186</v>
      </c>
      <c r="BJ26" s="7">
        <v>0.74917824074074069</v>
      </c>
      <c r="BK26" s="6">
        <v>11.47</v>
      </c>
      <c r="BL26" s="14">
        <f>IF(Table_BF[[#This Row],[TimeIn14]]=0,0,(Table_BF[[#This Row],[TimeOut14]]-IF(Table_BF[[#This Row],[TimeIn14]]&lt;TIME(8,0,0),TIME(8,0,0),Table_BF[[#This Row],[TimeIn14]])-TIME(9,0,0))*24)</f>
        <v>0.98027777777777692</v>
      </c>
      <c r="BM26" s="7">
        <v>0.3258449074074074</v>
      </c>
      <c r="BN26" s="7">
        <v>0.72333333333333338</v>
      </c>
      <c r="BO26" s="6">
        <v>9.5299999999999994</v>
      </c>
      <c r="BP26" s="14">
        <f>IF(Table_BF[[#This Row],[TimeIn15]]=0,0,(Table_BF[[#This Row],[TimeOut15]]-IF(Table_BF[[#This Row],[TimeIn15]]&lt;TIME(8,0,0),TIME(8,0,0),Table_BF[[#This Row],[TimeIn15]])-TIME(9,0,0))*24)</f>
        <v>0.36000000000000165</v>
      </c>
      <c r="BQ26" s="7">
        <v>0.31788194444444445</v>
      </c>
      <c r="BR26" s="7">
        <v>0.71931712962962968</v>
      </c>
      <c r="BS26" s="6">
        <v>9.6300000000000008</v>
      </c>
      <c r="BT26" s="14">
        <f>IF(Table_BF[[#This Row],[TimeIn16]]=0,0,(Table_BF[[#This Row],[TimeOut16]]-IF(Table_BF[[#This Row],[TimeIn16]]&lt;TIME(8,0,0),TIME(8,0,0),Table_BF[[#This Row],[TimeIn16]])-TIME(9,0,0))*24)</f>
        <v>0.26361111111111279</v>
      </c>
      <c r="BU26" s="7">
        <v>0.37796296296296295</v>
      </c>
      <c r="BV26" s="7">
        <v>0.73890046296296297</v>
      </c>
      <c r="BW26" s="6">
        <v>8.66</v>
      </c>
      <c r="BX26" s="14">
        <f>IF(Table_BF[[#This Row],[TimeIn17]]=0,0,(Table_BF[[#This Row],[TimeOut17]]-IF(Table_BF[[#This Row],[TimeIn17]]&lt;TIME(8,0,0),TIME(8,0,0),Table_BF[[#This Row],[TimeIn17]])-TIME(9,0,0))*24)</f>
        <v>-0.33749999999999947</v>
      </c>
      <c r="BY26" s="7"/>
      <c r="BZ26" s="7"/>
      <c r="CA26" s="6"/>
      <c r="CB26" s="14">
        <f>IF(Table_BF[[#This Row],[TimeIn18]]=0,0,(Table_BF[[#This Row],[TimeOut18]]-IF(Table_BF[[#This Row],[TimeIn18]]&lt;TIME(8,0,0),TIME(8,0,0),Table_BF[[#This Row],[TimeIn18]])-TIME(9,0,0))*24)</f>
        <v>0</v>
      </c>
      <c r="CC26" s="7"/>
      <c r="CD26" s="7"/>
      <c r="CE26" s="6"/>
      <c r="CF26" s="14">
        <f>IF(Table_BF[[#This Row],[TimeIn19]]=0,0,(Table_BF[[#This Row],[TimeOut19]]-IF(Table_BF[[#This Row],[TimeIn19]]&lt;TIME(8,0,0),TIME(8,0,0),Table_BF[[#This Row],[TimeIn19]])-TIME(9,0,0))*24)</f>
        <v>0</v>
      </c>
      <c r="CG26" s="7"/>
      <c r="CH26" s="7"/>
      <c r="CI26" s="6"/>
      <c r="CJ26" s="14">
        <f>IF(Table_BF[[#This Row],[TimeIn20]]=0,0,(Table_BF[[#This Row],[TimeOut20]]-IF(Table_BF[[#This Row],[TimeIn20]]&lt;TIME(8,0,0),TIME(8,0,0),Table_BF[[#This Row],[TimeIn20]])-TIME(9,0,0))*24)</f>
        <v>0</v>
      </c>
      <c r="CK26" s="7"/>
      <c r="CL26" s="7"/>
      <c r="CM26" s="6"/>
      <c r="CN26" s="14">
        <f>IF(Table_BF[[#This Row],[TimeIn21]]=0,0,(Table_BF[[#This Row],[TimeOut21]]-IF(Table_BF[[#This Row],[TimeIn21]]&lt;TIME(8,0,0),TIME(8,0,0),Table_BF[[#This Row],[TimeIn21]])-TIME(9,0,0))*24)</f>
        <v>0</v>
      </c>
      <c r="CO26" s="7"/>
      <c r="CP26" s="7"/>
      <c r="CQ26" s="6"/>
      <c r="CR26" s="14">
        <f>IF(Table_BF[[#This Row],[TimeIn22]]=0,0,(Table_BF[[#This Row],[TimeOut22]]-IF(Table_BF[[#This Row],[TimeIn22]]&lt;TIME(8,0,0),TIME(8,0,0),Table_BF[[#This Row],[TimeIn22]])-TIME(9,0,0))*24)</f>
        <v>0</v>
      </c>
      <c r="CS26" s="7"/>
      <c r="CT26" s="7"/>
      <c r="CU26" s="6"/>
      <c r="CV26" s="14">
        <f>IF(Table_BF[[#This Row],[TimeIn23]]=0,0,(Table_BF[[#This Row],[TimeOut23]]-IF(Table_BF[[#This Row],[TimeIn23]]&lt;TIME(8,0,0),TIME(8,0,0),Table_BF[[#This Row],[TimeIn23]])-TIME(9,0,0))*24)</f>
        <v>0</v>
      </c>
      <c r="CW26" s="7"/>
      <c r="CX26" s="7"/>
      <c r="CY26" s="6"/>
      <c r="CZ26" s="14">
        <f>IF(Table_BF[[#This Row],[TimeIn24]]=0,0,(Table_BF[[#This Row],[TimeOut24]]-IF(Table_BF[[#This Row],[TimeIn24]]&lt;TIME(8,0,0),TIME(8,0,0),Table_BF[[#This Row],[TimeIn24]])-TIME(9,0,0))*24)</f>
        <v>0</v>
      </c>
      <c r="DA26" s="7"/>
      <c r="DB26" s="7"/>
      <c r="DC26" s="6"/>
      <c r="DD26" s="14">
        <f>IF(Table_BF[[#This Row],[TimeIn25]]=0,0,(Table_BF[[#This Row],[TimeOut25]]-IF(Table_BF[[#This Row],[TimeIn25]]&lt;TIME(8,0,0),TIME(8,0,0),Table_BF[[#This Row],[TimeIn25]])-TIME(9,0,0))*24)</f>
        <v>0</v>
      </c>
      <c r="DE26" s="7"/>
      <c r="DF26" s="7"/>
      <c r="DG26" s="6"/>
      <c r="DH26" s="14">
        <f>IF(Table_BF[[#This Row],[TimeIn26]]=0,0,(Table_BF[[#This Row],[TimeOut26]]-IF(Table_BF[[#This Row],[TimeIn26]]&lt;TIME(8,0,0),TIME(8,0,0),Table_BF[[#This Row],[TimeIn26]])-TIME(9,0,0))*24)</f>
        <v>0</v>
      </c>
      <c r="DI26" s="7"/>
      <c r="DJ26" s="7"/>
      <c r="DK26" s="6"/>
      <c r="DL26" s="14">
        <f>IF(Table_BF[[#This Row],[TimeIn27]]=0,0,(Table_BF[[#This Row],[TimeOut27]]-IF(Table_BF[[#This Row],[TimeIn27]]&lt;TIME(8,0,0),TIME(8,0,0),Table_BF[[#This Row],[TimeIn27]])-TIME(9,0,0))*24)</f>
        <v>0</v>
      </c>
      <c r="DM26" s="7"/>
      <c r="DN26" s="7"/>
      <c r="DO26" s="6"/>
      <c r="DP26" s="14">
        <f>IF(Table_BF[[#This Row],[TimeIn28]]=0,0,(Table_BF[[#This Row],[TimeOut28]]-IF(Table_BF[[#This Row],[TimeIn28]]&lt;TIME(8,0,0),TIME(8,0,0),Table_BF[[#This Row],[TimeIn28]])-TIME(9,0,0))*24)</f>
        <v>0</v>
      </c>
      <c r="DQ26" s="7"/>
      <c r="DR26" s="7"/>
      <c r="DS26" s="6"/>
      <c r="DT26" s="14">
        <f>IF(Table_BF[[#This Row],[TimeIn29]]=0,0,(Table_BF[[#This Row],[TimeOut29]]-IF(Table_BF[[#This Row],[TimeIn29]]&lt;TIME(8,0,0),TIME(8,0,0),Table_BF[[#This Row],[TimeIn29]])-TIME(9,0,0))*24)</f>
        <v>0</v>
      </c>
      <c r="DU26" s="7"/>
      <c r="DV26" s="7"/>
      <c r="DW26" s="6"/>
      <c r="DX26" s="14">
        <f>IF(Table_BF[[#This Row],[TimeIn30]]=0,0,(Table_BF[[#This Row],[TimeOut30]]-IF(Table_BF[[#This Row],[TimeIn30]]&lt;TIME(8,0,0),TIME(8,0,0),Table_BF[[#This Row],[TimeIn30]])-TIME(9,0,0))*24)</f>
        <v>0</v>
      </c>
      <c r="DY26" s="7"/>
      <c r="DZ26" s="7"/>
      <c r="EA26" s="6"/>
      <c r="EB26" s="14">
        <f>IF(Table_BF[[#This Row],[TimeIn31]]=0,0,(Table_BF[[#This Row],[TimeOut31]]-IF(Table_BF[[#This Row],[TimeIn31]]&lt;TIME(8,0,0),TIME(8,0,0),Table_BF[[#This Row],[TimeIn31]])-TIME(9,0,0))*24)</f>
        <v>0</v>
      </c>
      <c r="EC26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111.97999999999999</v>
      </c>
      <c r="ED26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1.0302777777777807</v>
      </c>
    </row>
    <row r="27" spans="2:134" ht="15" x14ac:dyDescent="0.25">
      <c r="B27" s="6">
        <v>2017</v>
      </c>
      <c r="C27" s="6">
        <v>3</v>
      </c>
      <c r="D27" s="6" t="s">
        <v>152</v>
      </c>
      <c r="E27" s="6" t="s">
        <v>110</v>
      </c>
      <c r="F27" s="6" t="s">
        <v>164</v>
      </c>
      <c r="G27" s="6" t="s">
        <v>165</v>
      </c>
      <c r="H27" s="6" t="s">
        <v>166</v>
      </c>
      <c r="I27" s="7">
        <v>0.36738425925925927</v>
      </c>
      <c r="J27" s="7">
        <v>0.7766319444444445</v>
      </c>
      <c r="K27" s="6">
        <v>9.82</v>
      </c>
      <c r="L27" s="14">
        <f>IF(Table_BF[[#This Row],[TimeIn01]]=0,0,(Table_BF[[#This Row],[TimeOut01]]-IF(Table_BF[[#This Row],[TimeIn01]]&lt;TIME(8,0,0),TIME(8,0,0),Table_BF[[#This Row],[TimeIn01]])-TIME(9,0,0))*24)</f>
        <v>0.82194444444444548</v>
      </c>
      <c r="M27" s="7">
        <v>0.37031249999999999</v>
      </c>
      <c r="N27" s="7">
        <v>0.86185185185185187</v>
      </c>
      <c r="O27" s="6">
        <v>11.79</v>
      </c>
      <c r="P27" s="14">
        <f>IF(Table_BF[[#This Row],[TimeIn02]]=0,0,(Table_BF[[#This Row],[TimeOut02]]-IF(Table_BF[[#This Row],[TimeIn02]]&lt;TIME(8,0,0),TIME(8,0,0),Table_BF[[#This Row],[TimeIn02]])-TIME(9,0,0))*24)</f>
        <v>2.7969444444444451</v>
      </c>
      <c r="Q27" s="7">
        <v>0.35038194444444443</v>
      </c>
      <c r="R27" s="7">
        <v>0.5722800925925926</v>
      </c>
      <c r="S27" s="9">
        <v>5.32</v>
      </c>
      <c r="T27" s="14">
        <f>IF(Table_BF[[#This Row],[TimeIn03]]=0,0,(Table_BF[[#This Row],[TimeOut03]]-IF(Table_BF[[#This Row],[TimeIn03]]&lt;TIME(8,0,0),TIME(8,0,0),Table_BF[[#This Row],[TimeIn03]])-TIME(9,0,0))*24)</f>
        <v>-3.6744444444444437</v>
      </c>
      <c r="U27" s="7"/>
      <c r="V27" s="7"/>
      <c r="W27" s="9"/>
      <c r="X27" s="14">
        <f>IF(Table_BF[[#This Row],[TimeIn04]]=0,0,(Table_BF[[#This Row],[TimeOut04]]-IF(Table_BF[[#This Row],[TimeIn04]]&lt;TIME(8,0,0),TIME(8,0,0),Table_BF[[#This Row],[TimeIn04]])-TIME(9,0,0))*24)</f>
        <v>0</v>
      </c>
      <c r="Y27" s="7"/>
      <c r="Z27" s="7"/>
      <c r="AA27" s="6"/>
      <c r="AB27" s="14">
        <f>IF(Table_BF[[#This Row],[TimeIn05]]=0,0,(Table_BF[[#This Row],[TimeOut05]]-IF(Table_BF[[#This Row],[TimeIn05]]&lt;TIME(8,0,0),TIME(8,0,0),Table_BF[[#This Row],[TimeIn05]])-TIME(9,0,0))*24)</f>
        <v>0</v>
      </c>
      <c r="AC27" s="7"/>
      <c r="AD27" s="7"/>
      <c r="AE27" s="6"/>
      <c r="AF27" s="14">
        <f>IF(Table_BF[[#This Row],[TimeIn06]]=0,0,(Table_BF[[#This Row],[TimeOut06]]-IF(Table_BF[[#This Row],[TimeIn06]]&lt;TIME(8,0,0),TIME(8,0,0),Table_BF[[#This Row],[TimeIn06]])-TIME(9,0,0))*24)</f>
        <v>0</v>
      </c>
      <c r="AG27" s="7">
        <v>0.37579861111111112</v>
      </c>
      <c r="AH27" s="7">
        <v>0.77280092592592597</v>
      </c>
      <c r="AI27" s="6">
        <v>9.52</v>
      </c>
      <c r="AJ27" s="14">
        <f>IF(Table_BF[[#This Row],[TimeIn07]]=0,0,(Table_BF[[#This Row],[TimeOut07]]-IF(Table_BF[[#This Row],[TimeIn07]]&lt;TIME(8,0,0),TIME(8,0,0),Table_BF[[#This Row],[TimeIn07]])-TIME(9,0,0))*24)</f>
        <v>0.52805555555555639</v>
      </c>
      <c r="AK27" s="7">
        <v>0.37605324074074076</v>
      </c>
      <c r="AL27" s="7">
        <v>0.74612268518518521</v>
      </c>
      <c r="AM27" s="6">
        <v>8.8800000000000008</v>
      </c>
      <c r="AN27" s="14">
        <f>IF(Table_BF[[#This Row],[TimeIn08]]=0,0,(Table_BF[[#This Row],[TimeOut08]]-IF(Table_BF[[#This Row],[TimeIn08]]&lt;TIME(8,0,0),TIME(8,0,0),Table_BF[[#This Row],[TimeIn08]])-TIME(9,0,0))*24)</f>
        <v>-0.11833333333333318</v>
      </c>
      <c r="AO27" s="7">
        <v>0.36866898148148147</v>
      </c>
      <c r="AP27" s="7">
        <v>0.57549768518518518</v>
      </c>
      <c r="AQ27" s="6">
        <v>4.96</v>
      </c>
      <c r="AR27" s="14">
        <f>IF(Table_BF[[#This Row],[TimeIn09]]=0,0,(Table_BF[[#This Row],[TimeOut09]]-IF(Table_BF[[#This Row],[TimeIn09]]&lt;TIME(8,0,0),TIME(8,0,0),Table_BF[[#This Row],[TimeIn09]])-TIME(9,0,0))*24)</f>
        <v>-4.0361111111111114</v>
      </c>
      <c r="AS27" s="7">
        <v>0.37796296296296295</v>
      </c>
      <c r="AT27" s="7">
        <v>0.74039351851851853</v>
      </c>
      <c r="AU27" s="6">
        <v>8.69</v>
      </c>
      <c r="AV27" s="14">
        <f>IF(Table_BF[[#This Row],[TimeIn10]]=0,0,(Table_BF[[#This Row],[TimeOut10]]-IF(Table_BF[[#This Row],[TimeIn10]]&lt;TIME(8,0,0),TIME(8,0,0),Table_BF[[#This Row],[TimeIn10]])-TIME(9,0,0))*24)</f>
        <v>-0.30166666666666586</v>
      </c>
      <c r="AW27" s="7"/>
      <c r="AX27" s="7"/>
      <c r="AY27" s="6"/>
      <c r="AZ27" s="14">
        <f>IF(Table_BF[[#This Row],[TimeIn11]]=0,0,(Table_BF[[#This Row],[TimeOut11]]-IF(Table_BF[[#This Row],[TimeIn11]]&lt;TIME(8,0,0),TIME(8,0,0),Table_BF[[#This Row],[TimeIn11]])-TIME(9,0,0))*24)</f>
        <v>0</v>
      </c>
      <c r="BA27" s="7"/>
      <c r="BB27" s="7"/>
      <c r="BC27" s="6"/>
      <c r="BD27" s="14">
        <f>IF(Table_BF[[#This Row],[TimeIn12]]=0,0,(Table_BF[[#This Row],[TimeOut12]]-IF(Table_BF[[#This Row],[TimeIn12]]&lt;TIME(8,0,0),TIME(8,0,0),Table_BF[[#This Row],[TimeIn12]])-TIME(9,0,0))*24)</f>
        <v>0</v>
      </c>
      <c r="BE27" s="7">
        <v>0.37262731481481481</v>
      </c>
      <c r="BF27" s="7">
        <v>0.80098379629629635</v>
      </c>
      <c r="BG27" s="6">
        <v>10.28</v>
      </c>
      <c r="BH27" s="14">
        <f>IF(Table_BF[[#This Row],[TimeIn13]]=0,0,(Table_BF[[#This Row],[TimeOut13]]-IF(Table_BF[[#This Row],[TimeIn13]]&lt;TIME(8,0,0),TIME(8,0,0),Table_BF[[#This Row],[TimeIn13]])-TIME(9,0,0))*24)</f>
        <v>1.2805555555555568</v>
      </c>
      <c r="BI27" s="7">
        <v>0.35344907407407405</v>
      </c>
      <c r="BJ27" s="7">
        <v>0.73203703703703704</v>
      </c>
      <c r="BK27" s="6">
        <v>9.08</v>
      </c>
      <c r="BL27" s="14">
        <f>IF(Table_BF[[#This Row],[TimeIn14]]=0,0,(Table_BF[[#This Row],[TimeOut14]]-IF(Table_BF[[#This Row],[TimeIn14]]&lt;TIME(8,0,0),TIME(8,0,0),Table_BF[[#This Row],[TimeIn14]])-TIME(9,0,0))*24)</f>
        <v>8.6111111111111693E-2</v>
      </c>
      <c r="BM27" s="7">
        <v>0.37266203703703704</v>
      </c>
      <c r="BN27" s="7">
        <v>0.78739583333333329</v>
      </c>
      <c r="BO27" s="6">
        <v>9.9499999999999993</v>
      </c>
      <c r="BP27" s="14">
        <f>IF(Table_BF[[#This Row],[TimeIn15]]=0,0,(Table_BF[[#This Row],[TimeOut15]]-IF(Table_BF[[#This Row],[TimeIn15]]&lt;TIME(8,0,0),TIME(8,0,0),Table_BF[[#This Row],[TimeIn15]])-TIME(9,0,0))*24)</f>
        <v>0.95361111111111008</v>
      </c>
      <c r="BQ27" s="7">
        <v>0.3696875</v>
      </c>
      <c r="BR27" s="7">
        <v>0.76201388888888888</v>
      </c>
      <c r="BS27" s="6">
        <v>9.41</v>
      </c>
      <c r="BT27" s="14">
        <f>IF(Table_BF[[#This Row],[TimeIn16]]=0,0,(Table_BF[[#This Row],[TimeOut16]]-IF(Table_BF[[#This Row],[TimeIn16]]&lt;TIME(8,0,0),TIME(8,0,0),Table_BF[[#This Row],[TimeIn16]])-TIME(9,0,0))*24)</f>
        <v>0.41583333333333306</v>
      </c>
      <c r="BU27" s="7">
        <v>0.35574074074074075</v>
      </c>
      <c r="BV27" s="7">
        <v>0.74121527777777774</v>
      </c>
      <c r="BW27" s="6">
        <v>9.25</v>
      </c>
      <c r="BX27" s="14">
        <f>IF(Table_BF[[#This Row],[TimeIn17]]=0,0,(Table_BF[[#This Row],[TimeOut17]]-IF(Table_BF[[#This Row],[TimeIn17]]&lt;TIME(8,0,0),TIME(8,0,0),Table_BF[[#This Row],[TimeIn17]])-TIME(9,0,0))*24)</f>
        <v>0.25138888888888777</v>
      </c>
      <c r="BY27" s="7"/>
      <c r="BZ27" s="7"/>
      <c r="CA27" s="6"/>
      <c r="CB27" s="14">
        <f>IF(Table_BF[[#This Row],[TimeIn18]]=0,0,(Table_BF[[#This Row],[TimeOut18]]-IF(Table_BF[[#This Row],[TimeIn18]]&lt;TIME(8,0,0),TIME(8,0,0),Table_BF[[#This Row],[TimeIn18]])-TIME(9,0,0))*24)</f>
        <v>0</v>
      </c>
      <c r="CC27" s="7"/>
      <c r="CD27" s="7"/>
      <c r="CE27" s="6"/>
      <c r="CF27" s="14">
        <f>IF(Table_BF[[#This Row],[TimeIn19]]=0,0,(Table_BF[[#This Row],[TimeOut19]]-IF(Table_BF[[#This Row],[TimeIn19]]&lt;TIME(8,0,0),TIME(8,0,0),Table_BF[[#This Row],[TimeIn19]])-TIME(9,0,0))*24)</f>
        <v>0</v>
      </c>
      <c r="CG27" s="7">
        <v>0.38774305555555555</v>
      </c>
      <c r="CH27" s="7">
        <v>0.38774305555555555</v>
      </c>
      <c r="CI27" s="6">
        <v>0</v>
      </c>
      <c r="CJ27" s="14">
        <f>IF(Table_BF[[#This Row],[TimeIn20]]=0,0,(Table_BF[[#This Row],[TimeOut20]]-IF(Table_BF[[#This Row],[TimeIn20]]&lt;TIME(8,0,0),TIME(8,0,0),Table_BF[[#This Row],[TimeIn20]])-TIME(9,0,0))*24)</f>
        <v>-9</v>
      </c>
      <c r="CK27" s="7"/>
      <c r="CL27" s="7"/>
      <c r="CM27" s="6"/>
      <c r="CN27" s="14">
        <f>IF(Table_BF[[#This Row],[TimeIn21]]=0,0,(Table_BF[[#This Row],[TimeOut21]]-IF(Table_BF[[#This Row],[TimeIn21]]&lt;TIME(8,0,0),TIME(8,0,0),Table_BF[[#This Row],[TimeIn21]])-TIME(9,0,0))*24)</f>
        <v>0</v>
      </c>
      <c r="CO27" s="7"/>
      <c r="CP27" s="7"/>
      <c r="CQ27" s="6"/>
      <c r="CR27" s="14">
        <f>IF(Table_BF[[#This Row],[TimeIn22]]=0,0,(Table_BF[[#This Row],[TimeOut22]]-IF(Table_BF[[#This Row],[TimeIn22]]&lt;TIME(8,0,0),TIME(8,0,0),Table_BF[[#This Row],[TimeIn22]])-TIME(9,0,0))*24)</f>
        <v>0</v>
      </c>
      <c r="CS27" s="7"/>
      <c r="CT27" s="7"/>
      <c r="CU27" s="6"/>
      <c r="CV27" s="14">
        <f>IF(Table_BF[[#This Row],[TimeIn23]]=0,0,(Table_BF[[#This Row],[TimeOut23]]-IF(Table_BF[[#This Row],[TimeIn23]]&lt;TIME(8,0,0),TIME(8,0,0),Table_BF[[#This Row],[TimeIn23]])-TIME(9,0,0))*24)</f>
        <v>0</v>
      </c>
      <c r="CW27" s="7"/>
      <c r="CX27" s="7"/>
      <c r="CY27" s="6"/>
      <c r="CZ27" s="14">
        <f>IF(Table_BF[[#This Row],[TimeIn24]]=0,0,(Table_BF[[#This Row],[TimeOut24]]-IF(Table_BF[[#This Row],[TimeIn24]]&lt;TIME(8,0,0),TIME(8,0,0),Table_BF[[#This Row],[TimeIn24]])-TIME(9,0,0))*24)</f>
        <v>0</v>
      </c>
      <c r="DA27" s="7"/>
      <c r="DB27" s="7"/>
      <c r="DC27" s="6"/>
      <c r="DD27" s="14">
        <f>IF(Table_BF[[#This Row],[TimeIn25]]=0,0,(Table_BF[[#This Row],[TimeOut25]]-IF(Table_BF[[#This Row],[TimeIn25]]&lt;TIME(8,0,0),TIME(8,0,0),Table_BF[[#This Row],[TimeIn25]])-TIME(9,0,0))*24)</f>
        <v>0</v>
      </c>
      <c r="DE27" s="7"/>
      <c r="DF27" s="7"/>
      <c r="DG27" s="6"/>
      <c r="DH27" s="14">
        <f>IF(Table_BF[[#This Row],[TimeIn26]]=0,0,(Table_BF[[#This Row],[TimeOut26]]-IF(Table_BF[[#This Row],[TimeIn26]]&lt;TIME(8,0,0),TIME(8,0,0),Table_BF[[#This Row],[TimeIn26]])-TIME(9,0,0))*24)</f>
        <v>0</v>
      </c>
      <c r="DI27" s="7"/>
      <c r="DJ27" s="7"/>
      <c r="DK27" s="6"/>
      <c r="DL27" s="14">
        <f>IF(Table_BF[[#This Row],[TimeIn27]]=0,0,(Table_BF[[#This Row],[TimeOut27]]-IF(Table_BF[[#This Row],[TimeIn27]]&lt;TIME(8,0,0),TIME(8,0,0),Table_BF[[#This Row],[TimeIn27]])-TIME(9,0,0))*24)</f>
        <v>0</v>
      </c>
      <c r="DM27" s="7"/>
      <c r="DN27" s="7"/>
      <c r="DO27" s="6"/>
      <c r="DP27" s="14">
        <f>IF(Table_BF[[#This Row],[TimeIn28]]=0,0,(Table_BF[[#This Row],[TimeOut28]]-IF(Table_BF[[#This Row],[TimeIn28]]&lt;TIME(8,0,0),TIME(8,0,0),Table_BF[[#This Row],[TimeIn28]])-TIME(9,0,0))*24)</f>
        <v>0</v>
      </c>
      <c r="DQ27" s="7"/>
      <c r="DR27" s="7"/>
      <c r="DS27" s="6"/>
      <c r="DT27" s="14">
        <f>IF(Table_BF[[#This Row],[TimeIn29]]=0,0,(Table_BF[[#This Row],[TimeOut29]]-IF(Table_BF[[#This Row],[TimeIn29]]&lt;TIME(8,0,0),TIME(8,0,0),Table_BF[[#This Row],[TimeIn29]])-TIME(9,0,0))*24)</f>
        <v>0</v>
      </c>
      <c r="DU27" s="7"/>
      <c r="DV27" s="7"/>
      <c r="DW27" s="6"/>
      <c r="DX27" s="14">
        <f>IF(Table_BF[[#This Row],[TimeIn30]]=0,0,(Table_BF[[#This Row],[TimeOut30]]-IF(Table_BF[[#This Row],[TimeIn30]]&lt;TIME(8,0,0),TIME(8,0,0),Table_BF[[#This Row],[TimeIn30]])-TIME(9,0,0))*24)</f>
        <v>0</v>
      </c>
      <c r="DY27" s="7"/>
      <c r="DZ27" s="7"/>
      <c r="EA27" s="6"/>
      <c r="EB27" s="14">
        <f>IF(Table_BF[[#This Row],[TimeIn31]]=0,0,(Table_BF[[#This Row],[TimeOut31]]-IF(Table_BF[[#This Row],[TimeIn31]]&lt;TIME(8,0,0),TIME(8,0,0),Table_BF[[#This Row],[TimeIn31]])-TIME(9,0,0))*24)</f>
        <v>0</v>
      </c>
      <c r="EC27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106.95</v>
      </c>
      <c r="ED27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-9.9961111111111034</v>
      </c>
    </row>
    <row r="28" spans="2:134" ht="15" x14ac:dyDescent="0.25">
      <c r="B28" s="6">
        <v>2017</v>
      </c>
      <c r="C28" s="6">
        <v>3</v>
      </c>
      <c r="D28" s="6" t="s">
        <v>152</v>
      </c>
      <c r="E28" s="6" t="s">
        <v>110</v>
      </c>
      <c r="F28" s="6" t="s">
        <v>253</v>
      </c>
      <c r="G28" s="6" t="s">
        <v>254</v>
      </c>
      <c r="H28" s="6" t="s">
        <v>255</v>
      </c>
      <c r="I28" s="7">
        <v>0.34936342592592595</v>
      </c>
      <c r="J28" s="7">
        <v>0.63162037037037033</v>
      </c>
      <c r="K28" s="6">
        <v>6.77</v>
      </c>
      <c r="L28" s="14">
        <f>IF(Table_BF[[#This Row],[TimeIn01]]=0,0,(Table_BF[[#This Row],[TimeOut01]]-IF(Table_BF[[#This Row],[TimeIn01]]&lt;TIME(8,0,0),TIME(8,0,0),Table_BF[[#This Row],[TimeIn01]])-TIME(9,0,0))*24)</f>
        <v>-2.2258333333333349</v>
      </c>
      <c r="M28" s="7">
        <v>0.34828703703703706</v>
      </c>
      <c r="N28" s="7">
        <v>0.86262731481481481</v>
      </c>
      <c r="O28" s="6">
        <v>12.34</v>
      </c>
      <c r="P28" s="14">
        <f>IF(Table_BF[[#This Row],[TimeIn02]]=0,0,(Table_BF[[#This Row],[TimeOut02]]-IF(Table_BF[[#This Row],[TimeIn02]]&lt;TIME(8,0,0),TIME(8,0,0),Table_BF[[#This Row],[TimeIn02]])-TIME(9,0,0))*24)</f>
        <v>3.3441666666666645</v>
      </c>
      <c r="Q28" s="7">
        <v>0.33060185185185187</v>
      </c>
      <c r="R28" s="7">
        <v>0.79630787037037032</v>
      </c>
      <c r="S28" s="9">
        <v>11.17</v>
      </c>
      <c r="T28" s="14">
        <f>IF(Table_BF[[#This Row],[TimeIn03]]=0,0,(Table_BF[[#This Row],[TimeOut03]]-IF(Table_BF[[#This Row],[TimeIn03]]&lt;TIME(8,0,0),TIME(8,0,0),Table_BF[[#This Row],[TimeIn03]])-TIME(9,0,0))*24)</f>
        <v>2.1113888888888881</v>
      </c>
      <c r="U28" s="7"/>
      <c r="V28" s="7"/>
      <c r="W28" s="9"/>
      <c r="X28" s="14">
        <f>IF(Table_BF[[#This Row],[TimeIn04]]=0,0,(Table_BF[[#This Row],[TimeOut04]]-IF(Table_BF[[#This Row],[TimeIn04]]&lt;TIME(8,0,0),TIME(8,0,0),Table_BF[[#This Row],[TimeIn04]])-TIME(9,0,0))*24)</f>
        <v>0</v>
      </c>
      <c r="Y28" s="7"/>
      <c r="Z28" s="7"/>
      <c r="AA28" s="6"/>
      <c r="AB28" s="14">
        <f>IF(Table_BF[[#This Row],[TimeIn05]]=0,0,(Table_BF[[#This Row],[TimeOut05]]-IF(Table_BF[[#This Row],[TimeIn05]]&lt;TIME(8,0,0),TIME(8,0,0),Table_BF[[#This Row],[TimeIn05]])-TIME(9,0,0))*24)</f>
        <v>0</v>
      </c>
      <c r="AC28" s="7">
        <v>0.32849537037037035</v>
      </c>
      <c r="AD28" s="7">
        <v>0.78751157407407413</v>
      </c>
      <c r="AE28" s="6">
        <v>11.01</v>
      </c>
      <c r="AF28" s="14">
        <f>IF(Table_BF[[#This Row],[TimeIn06]]=0,0,(Table_BF[[#This Row],[TimeOut06]]-IF(Table_BF[[#This Row],[TimeIn06]]&lt;TIME(8,0,0),TIME(8,0,0),Table_BF[[#This Row],[TimeIn06]])-TIME(9,0,0))*24)</f>
        <v>1.9002777777777795</v>
      </c>
      <c r="AG28" s="7">
        <v>0.33938657407407408</v>
      </c>
      <c r="AH28" s="7">
        <v>0.77292824074074074</v>
      </c>
      <c r="AI28" s="6">
        <v>10.4</v>
      </c>
      <c r="AJ28" s="14">
        <f>IF(Table_BF[[#This Row],[TimeIn07]]=0,0,(Table_BF[[#This Row],[TimeOut07]]-IF(Table_BF[[#This Row],[TimeIn07]]&lt;TIME(8,0,0),TIME(8,0,0),Table_BF[[#This Row],[TimeIn07]])-TIME(9,0,0))*24)</f>
        <v>1.4049999999999998</v>
      </c>
      <c r="AK28" s="7">
        <v>0.36399305555555556</v>
      </c>
      <c r="AL28" s="7">
        <v>0.87519675925925922</v>
      </c>
      <c r="AM28" s="6">
        <v>12.26</v>
      </c>
      <c r="AN28" s="14">
        <f>IF(Table_BF[[#This Row],[TimeIn08]]=0,0,(Table_BF[[#This Row],[TimeOut08]]-IF(Table_BF[[#This Row],[TimeIn08]]&lt;TIME(8,0,0),TIME(8,0,0),Table_BF[[#This Row],[TimeIn08]])-TIME(9,0,0))*24)</f>
        <v>3.2688888888888865</v>
      </c>
      <c r="AO28" s="7">
        <v>0.33927083333333335</v>
      </c>
      <c r="AP28" s="7">
        <v>0.88365740740740739</v>
      </c>
      <c r="AQ28" s="6">
        <v>13.06</v>
      </c>
      <c r="AR28" s="14">
        <f>IF(Table_BF[[#This Row],[TimeIn09]]=0,0,(Table_BF[[#This Row],[TimeOut09]]-IF(Table_BF[[#This Row],[TimeIn09]]&lt;TIME(8,0,0),TIME(8,0,0),Table_BF[[#This Row],[TimeIn09]])-TIME(9,0,0))*24)</f>
        <v>4.0652777777777782</v>
      </c>
      <c r="AS28" s="7">
        <v>0.33445601851851853</v>
      </c>
      <c r="AT28" s="7">
        <v>0.78090277777777772</v>
      </c>
      <c r="AU28" s="6">
        <v>10.71</v>
      </c>
      <c r="AV28" s="14">
        <f>IF(Table_BF[[#This Row],[TimeIn10]]=0,0,(Table_BF[[#This Row],[TimeOut10]]-IF(Table_BF[[#This Row],[TimeIn10]]&lt;TIME(8,0,0),TIME(8,0,0),Table_BF[[#This Row],[TimeIn10]])-TIME(9,0,0))*24)</f>
        <v>1.7147222222222207</v>
      </c>
      <c r="AW28" s="7"/>
      <c r="AX28" s="7"/>
      <c r="AY28" s="6"/>
      <c r="AZ28" s="14">
        <f>IF(Table_BF[[#This Row],[TimeIn11]]=0,0,(Table_BF[[#This Row],[TimeOut11]]-IF(Table_BF[[#This Row],[TimeIn11]]&lt;TIME(8,0,0),TIME(8,0,0),Table_BF[[#This Row],[TimeIn11]])-TIME(9,0,0))*24)</f>
        <v>0</v>
      </c>
      <c r="BA28" s="7"/>
      <c r="BB28" s="7"/>
      <c r="BC28" s="6"/>
      <c r="BD28" s="14">
        <f>IF(Table_BF[[#This Row],[TimeIn12]]=0,0,(Table_BF[[#This Row],[TimeOut12]]-IF(Table_BF[[#This Row],[TimeIn12]]&lt;TIME(8,0,0),TIME(8,0,0),Table_BF[[#This Row],[TimeIn12]])-TIME(9,0,0))*24)</f>
        <v>0</v>
      </c>
      <c r="BE28" s="7">
        <v>0.33930555555555558</v>
      </c>
      <c r="BF28" s="7">
        <v>0.76371527777777781</v>
      </c>
      <c r="BG28" s="6">
        <v>10.18</v>
      </c>
      <c r="BH28" s="14">
        <f>IF(Table_BF[[#This Row],[TimeIn13]]=0,0,(Table_BF[[#This Row],[TimeOut13]]-IF(Table_BF[[#This Row],[TimeIn13]]&lt;TIME(8,0,0),TIME(8,0,0),Table_BF[[#This Row],[TimeIn13]])-TIME(9,0,0))*24)</f>
        <v>1.1858333333333335</v>
      </c>
      <c r="BI28" s="7">
        <v>0.33104166666666668</v>
      </c>
      <c r="BJ28" s="7">
        <v>0.93207175925925922</v>
      </c>
      <c r="BK28" s="6">
        <v>14.42</v>
      </c>
      <c r="BL28" s="14">
        <f>IF(Table_BF[[#This Row],[TimeIn14]]=0,0,(Table_BF[[#This Row],[TimeOut14]]-IF(Table_BF[[#This Row],[TimeIn14]]&lt;TIME(8,0,0),TIME(8,0,0),Table_BF[[#This Row],[TimeIn14]])-TIME(9,0,0))*24)</f>
        <v>5.3697222222222205</v>
      </c>
      <c r="BM28" s="7">
        <v>0.33376157407407409</v>
      </c>
      <c r="BN28" s="7">
        <v>0.76849537037037041</v>
      </c>
      <c r="BO28" s="6">
        <v>10.43</v>
      </c>
      <c r="BP28" s="14">
        <f>IF(Table_BF[[#This Row],[TimeIn15]]=0,0,(Table_BF[[#This Row],[TimeOut15]]-IF(Table_BF[[#This Row],[TimeIn15]]&lt;TIME(8,0,0),TIME(8,0,0),Table_BF[[#This Row],[TimeIn15]])-TIME(9,0,0))*24)</f>
        <v>1.4336111111111118</v>
      </c>
      <c r="BQ28" s="7">
        <v>0.32932870370370371</v>
      </c>
      <c r="BR28" s="7">
        <v>0.76667824074074076</v>
      </c>
      <c r="BS28" s="6">
        <v>10.49</v>
      </c>
      <c r="BT28" s="14">
        <f>IF(Table_BF[[#This Row],[TimeIn16]]=0,0,(Table_BF[[#This Row],[TimeOut16]]-IF(Table_BF[[#This Row],[TimeIn16]]&lt;TIME(8,0,0),TIME(8,0,0),Table_BF[[#This Row],[TimeIn16]])-TIME(9,0,0))*24)</f>
        <v>1.4002777777777786</v>
      </c>
      <c r="BU28" s="7">
        <v>0.35579861111111111</v>
      </c>
      <c r="BV28" s="7">
        <v>0.87706018518518514</v>
      </c>
      <c r="BW28" s="6">
        <v>12.51</v>
      </c>
      <c r="BX28" s="14">
        <f>IF(Table_BF[[#This Row],[TimeIn17]]=0,0,(Table_BF[[#This Row],[TimeOut17]]-IF(Table_BF[[#This Row],[TimeIn17]]&lt;TIME(8,0,0),TIME(8,0,0),Table_BF[[#This Row],[TimeIn17]])-TIME(9,0,0))*24)</f>
        <v>3.5102777777777767</v>
      </c>
      <c r="BY28" s="7"/>
      <c r="BZ28" s="7"/>
      <c r="CA28" s="6"/>
      <c r="CB28" s="14">
        <f>IF(Table_BF[[#This Row],[TimeIn18]]=0,0,(Table_BF[[#This Row],[TimeOut18]]-IF(Table_BF[[#This Row],[TimeIn18]]&lt;TIME(8,0,0),TIME(8,0,0),Table_BF[[#This Row],[TimeIn18]])-TIME(9,0,0))*24)</f>
        <v>0</v>
      </c>
      <c r="CC28" s="7"/>
      <c r="CD28" s="7"/>
      <c r="CE28" s="6"/>
      <c r="CF28" s="14">
        <f>IF(Table_BF[[#This Row],[TimeIn19]]=0,0,(Table_BF[[#This Row],[TimeOut19]]-IF(Table_BF[[#This Row],[TimeIn19]]&lt;TIME(8,0,0),TIME(8,0,0),Table_BF[[#This Row],[TimeIn19]])-TIME(9,0,0))*24)</f>
        <v>0</v>
      </c>
      <c r="CG28" s="7">
        <v>0.3142361111111111</v>
      </c>
      <c r="CH28" s="7">
        <v>0.40712962962962962</v>
      </c>
      <c r="CI28" s="6">
        <v>2.2200000000000002</v>
      </c>
      <c r="CJ28" s="14">
        <f>IF(Table_BF[[#This Row],[TimeIn20]]=0,0,(Table_BF[[#This Row],[TimeOut20]]-IF(Table_BF[[#This Row],[TimeIn20]]&lt;TIME(8,0,0),TIME(8,0,0),Table_BF[[#This Row],[TimeIn20]])-TIME(9,0,0))*24)</f>
        <v>-7.2288888888888891</v>
      </c>
      <c r="CK28" s="7"/>
      <c r="CL28" s="7"/>
      <c r="CM28" s="6"/>
      <c r="CN28" s="14">
        <f>IF(Table_BF[[#This Row],[TimeIn21]]=0,0,(Table_BF[[#This Row],[TimeOut21]]-IF(Table_BF[[#This Row],[TimeIn21]]&lt;TIME(8,0,0),TIME(8,0,0),Table_BF[[#This Row],[TimeIn21]])-TIME(9,0,0))*24)</f>
        <v>0</v>
      </c>
      <c r="CO28" s="7"/>
      <c r="CP28" s="7"/>
      <c r="CQ28" s="6"/>
      <c r="CR28" s="14">
        <f>IF(Table_BF[[#This Row],[TimeIn22]]=0,0,(Table_BF[[#This Row],[TimeOut22]]-IF(Table_BF[[#This Row],[TimeIn22]]&lt;TIME(8,0,0),TIME(8,0,0),Table_BF[[#This Row],[TimeIn22]])-TIME(9,0,0))*24)</f>
        <v>0</v>
      </c>
      <c r="CS28" s="7"/>
      <c r="CT28" s="7"/>
      <c r="CU28" s="6"/>
      <c r="CV28" s="14">
        <f>IF(Table_BF[[#This Row],[TimeIn23]]=0,0,(Table_BF[[#This Row],[TimeOut23]]-IF(Table_BF[[#This Row],[TimeIn23]]&lt;TIME(8,0,0),TIME(8,0,0),Table_BF[[#This Row],[TimeIn23]])-TIME(9,0,0))*24)</f>
        <v>0</v>
      </c>
      <c r="CW28" s="7"/>
      <c r="CX28" s="7"/>
      <c r="CY28" s="6"/>
      <c r="CZ28" s="14">
        <f>IF(Table_BF[[#This Row],[TimeIn24]]=0,0,(Table_BF[[#This Row],[TimeOut24]]-IF(Table_BF[[#This Row],[TimeIn24]]&lt;TIME(8,0,0),TIME(8,0,0),Table_BF[[#This Row],[TimeIn24]])-TIME(9,0,0))*24)</f>
        <v>0</v>
      </c>
      <c r="DA28" s="7"/>
      <c r="DB28" s="7"/>
      <c r="DC28" s="6"/>
      <c r="DD28" s="14">
        <f>IF(Table_BF[[#This Row],[TimeIn25]]=0,0,(Table_BF[[#This Row],[TimeOut25]]-IF(Table_BF[[#This Row],[TimeIn25]]&lt;TIME(8,0,0),TIME(8,0,0),Table_BF[[#This Row],[TimeIn25]])-TIME(9,0,0))*24)</f>
        <v>0</v>
      </c>
      <c r="DE28" s="7"/>
      <c r="DF28" s="7"/>
      <c r="DG28" s="6"/>
      <c r="DH28" s="14">
        <f>IF(Table_BF[[#This Row],[TimeIn26]]=0,0,(Table_BF[[#This Row],[TimeOut26]]-IF(Table_BF[[#This Row],[TimeIn26]]&lt;TIME(8,0,0),TIME(8,0,0),Table_BF[[#This Row],[TimeIn26]])-TIME(9,0,0))*24)</f>
        <v>0</v>
      </c>
      <c r="DI28" s="7"/>
      <c r="DJ28" s="7"/>
      <c r="DK28" s="6"/>
      <c r="DL28" s="14">
        <f>IF(Table_BF[[#This Row],[TimeIn27]]=0,0,(Table_BF[[#This Row],[TimeOut27]]-IF(Table_BF[[#This Row],[TimeIn27]]&lt;TIME(8,0,0),TIME(8,0,0),Table_BF[[#This Row],[TimeIn27]])-TIME(9,0,0))*24)</f>
        <v>0</v>
      </c>
      <c r="DM28" s="7"/>
      <c r="DN28" s="7"/>
      <c r="DO28" s="6"/>
      <c r="DP28" s="14">
        <f>IF(Table_BF[[#This Row],[TimeIn28]]=0,0,(Table_BF[[#This Row],[TimeOut28]]-IF(Table_BF[[#This Row],[TimeIn28]]&lt;TIME(8,0,0),TIME(8,0,0),Table_BF[[#This Row],[TimeIn28]])-TIME(9,0,0))*24)</f>
        <v>0</v>
      </c>
      <c r="DQ28" s="7"/>
      <c r="DR28" s="7"/>
      <c r="DS28" s="6"/>
      <c r="DT28" s="14">
        <f>IF(Table_BF[[#This Row],[TimeIn29]]=0,0,(Table_BF[[#This Row],[TimeOut29]]-IF(Table_BF[[#This Row],[TimeIn29]]&lt;TIME(8,0,0),TIME(8,0,0),Table_BF[[#This Row],[TimeIn29]])-TIME(9,0,0))*24)</f>
        <v>0</v>
      </c>
      <c r="DU28" s="7"/>
      <c r="DV28" s="7"/>
      <c r="DW28" s="6"/>
      <c r="DX28" s="14">
        <f>IF(Table_BF[[#This Row],[TimeIn30]]=0,0,(Table_BF[[#This Row],[TimeOut30]]-IF(Table_BF[[#This Row],[TimeIn30]]&lt;TIME(8,0,0),TIME(8,0,0),Table_BF[[#This Row],[TimeIn30]])-TIME(9,0,0))*24)</f>
        <v>0</v>
      </c>
      <c r="DY28" s="7"/>
      <c r="DZ28" s="7"/>
      <c r="EA28" s="6"/>
      <c r="EB28" s="14">
        <f>IF(Table_BF[[#This Row],[TimeIn31]]=0,0,(Table_BF[[#This Row],[TimeOut31]]-IF(Table_BF[[#This Row],[TimeIn31]]&lt;TIME(8,0,0),TIME(8,0,0),Table_BF[[#This Row],[TimeIn31]])-TIME(9,0,0))*24)</f>
        <v>0</v>
      </c>
      <c r="EC28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147.97</v>
      </c>
      <c r="ED2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21.25472222222222</v>
      </c>
    </row>
    <row r="29" spans="2:134" ht="15" x14ac:dyDescent="0.25">
      <c r="B29" s="6">
        <v>2017</v>
      </c>
      <c r="C29" s="6">
        <v>3</v>
      </c>
      <c r="D29" s="6" t="s">
        <v>152</v>
      </c>
      <c r="E29" s="6" t="s">
        <v>110</v>
      </c>
      <c r="F29" s="6" t="s">
        <v>250</v>
      </c>
      <c r="G29" s="6" t="s">
        <v>251</v>
      </c>
      <c r="H29" s="6" t="s">
        <v>252</v>
      </c>
      <c r="I29" s="7">
        <v>0.37315972222222221</v>
      </c>
      <c r="J29" s="7">
        <v>0.75050925925925926</v>
      </c>
      <c r="K29" s="6">
        <v>9.0500000000000007</v>
      </c>
      <c r="L29" s="14">
        <f>IF(Table_BF[[#This Row],[TimeIn01]]=0,0,(Table_BF[[#This Row],[TimeOut01]]-IF(Table_BF[[#This Row],[TimeIn01]]&lt;TIME(8,0,0),TIME(8,0,0),Table_BF[[#This Row],[TimeIn01]])-TIME(9,0,0))*24)</f>
        <v>5.6388888888889266E-2</v>
      </c>
      <c r="M29" s="7">
        <v>0.38938657407407407</v>
      </c>
      <c r="N29" s="7">
        <v>0.85927083333333332</v>
      </c>
      <c r="O29" s="6">
        <v>11.27</v>
      </c>
      <c r="P29" s="14">
        <f>IF(Table_BF[[#This Row],[TimeIn02]]=0,0,(Table_BF[[#This Row],[TimeOut02]]-IF(Table_BF[[#This Row],[TimeIn02]]&lt;TIME(8,0,0),TIME(8,0,0),Table_BF[[#This Row],[TimeIn02]])-TIME(9,0,0))*24)</f>
        <v>2.277222222222222</v>
      </c>
      <c r="Q29" s="7">
        <v>0.3709027777777778</v>
      </c>
      <c r="R29" s="7">
        <v>0.75013888888888891</v>
      </c>
      <c r="S29" s="9">
        <v>9.1</v>
      </c>
      <c r="T29" s="14">
        <f>IF(Table_BF[[#This Row],[TimeIn03]]=0,0,(Table_BF[[#This Row],[TimeOut03]]-IF(Table_BF[[#This Row],[TimeIn03]]&lt;TIME(8,0,0),TIME(8,0,0),Table_BF[[#This Row],[TimeIn03]])-TIME(9,0,0))*24)</f>
        <v>0.10166666666666657</v>
      </c>
      <c r="U29" s="7"/>
      <c r="V29" s="7"/>
      <c r="W29" s="9"/>
      <c r="X29" s="14">
        <f>IF(Table_BF[[#This Row],[TimeIn04]]=0,0,(Table_BF[[#This Row],[TimeOut04]]-IF(Table_BF[[#This Row],[TimeIn04]]&lt;TIME(8,0,0),TIME(8,0,0),Table_BF[[#This Row],[TimeIn04]])-TIME(9,0,0))*24)</f>
        <v>0</v>
      </c>
      <c r="Y29" s="7"/>
      <c r="Z29" s="7"/>
      <c r="AA29" s="6"/>
      <c r="AB29" s="14">
        <f>IF(Table_BF[[#This Row],[TimeIn05]]=0,0,(Table_BF[[#This Row],[TimeOut05]]-IF(Table_BF[[#This Row],[TimeIn05]]&lt;TIME(8,0,0),TIME(8,0,0),Table_BF[[#This Row],[TimeIn05]])-TIME(9,0,0))*24)</f>
        <v>0</v>
      </c>
      <c r="AC29" s="7">
        <v>0.39462962962962961</v>
      </c>
      <c r="AD29" s="7">
        <v>0.78759259259259262</v>
      </c>
      <c r="AE29" s="6">
        <v>9.43</v>
      </c>
      <c r="AF29" s="14">
        <f>IF(Table_BF[[#This Row],[TimeIn06]]=0,0,(Table_BF[[#This Row],[TimeOut06]]-IF(Table_BF[[#This Row],[TimeIn06]]&lt;TIME(8,0,0),TIME(8,0,0),Table_BF[[#This Row],[TimeIn06]])-TIME(9,0,0))*24)</f>
        <v>0.43111111111111233</v>
      </c>
      <c r="AG29" s="7">
        <v>0.37262731481481481</v>
      </c>
      <c r="AH29" s="7">
        <v>0.75464120370370369</v>
      </c>
      <c r="AI29" s="6">
        <v>9.16</v>
      </c>
      <c r="AJ29" s="14">
        <f>IF(Table_BF[[#This Row],[TimeIn07]]=0,0,(Table_BF[[#This Row],[TimeOut07]]-IF(Table_BF[[#This Row],[TimeIn07]]&lt;TIME(8,0,0),TIME(8,0,0),Table_BF[[#This Row],[TimeIn07]])-TIME(9,0,0))*24)</f>
        <v>0.168333333333333</v>
      </c>
      <c r="AK29" s="7">
        <v>0.39400462962962962</v>
      </c>
      <c r="AL29" s="7">
        <v>0.8796180555555555</v>
      </c>
      <c r="AM29" s="6">
        <v>11.65</v>
      </c>
      <c r="AN29" s="14">
        <f>IF(Table_BF[[#This Row],[TimeIn08]]=0,0,(Table_BF[[#This Row],[TimeOut08]]-IF(Table_BF[[#This Row],[TimeIn08]]&lt;TIME(8,0,0),TIME(8,0,0),Table_BF[[#This Row],[TimeIn08]])-TIME(9,0,0))*24)</f>
        <v>2.6547222222222211</v>
      </c>
      <c r="AO29" s="7">
        <v>0.34751157407407407</v>
      </c>
      <c r="AP29" s="7">
        <v>0.68850694444444449</v>
      </c>
      <c r="AQ29" s="6">
        <v>8.18</v>
      </c>
      <c r="AR29" s="14">
        <f>IF(Table_BF[[#This Row],[TimeIn09]]=0,0,(Table_BF[[#This Row],[TimeOut09]]-IF(Table_BF[[#This Row],[TimeIn09]]&lt;TIME(8,0,0),TIME(8,0,0),Table_BF[[#This Row],[TimeIn09]])-TIME(9,0,0))*24)</f>
        <v>-0.8161111111111099</v>
      </c>
      <c r="AS29" s="7">
        <v>0.38518518518518519</v>
      </c>
      <c r="AT29" s="7">
        <v>0.78118055555555554</v>
      </c>
      <c r="AU29" s="6">
        <v>9.5</v>
      </c>
      <c r="AV29" s="14">
        <f>IF(Table_BF[[#This Row],[TimeIn10]]=0,0,(Table_BF[[#This Row],[TimeOut10]]-IF(Table_BF[[#This Row],[TimeIn10]]&lt;TIME(8,0,0),TIME(8,0,0),Table_BF[[#This Row],[TimeIn10]])-TIME(9,0,0))*24)</f>
        <v>0.50388888888888861</v>
      </c>
      <c r="AW29" s="7"/>
      <c r="AX29" s="7"/>
      <c r="AY29" s="6"/>
      <c r="AZ29" s="14">
        <f>IF(Table_BF[[#This Row],[TimeIn11]]=0,0,(Table_BF[[#This Row],[TimeOut11]]-IF(Table_BF[[#This Row],[TimeIn11]]&lt;TIME(8,0,0),TIME(8,0,0),Table_BF[[#This Row],[TimeIn11]])-TIME(9,0,0))*24)</f>
        <v>0</v>
      </c>
      <c r="BA29" s="7"/>
      <c r="BB29" s="7"/>
      <c r="BC29" s="6"/>
      <c r="BD29" s="14">
        <f>IF(Table_BF[[#This Row],[TimeIn12]]=0,0,(Table_BF[[#This Row],[TimeOut12]]-IF(Table_BF[[#This Row],[TimeIn12]]&lt;TIME(8,0,0),TIME(8,0,0),Table_BF[[#This Row],[TimeIn12]])-TIME(9,0,0))*24)</f>
        <v>0</v>
      </c>
      <c r="BE29" s="7"/>
      <c r="BF29" s="7"/>
      <c r="BG29" s="6"/>
      <c r="BH29" s="14">
        <f>IF(Table_BF[[#This Row],[TimeIn13]]=0,0,(Table_BF[[#This Row],[TimeOut13]]-IF(Table_BF[[#This Row],[TimeIn13]]&lt;TIME(8,0,0),TIME(8,0,0),Table_BF[[#This Row],[TimeIn13]])-TIME(9,0,0))*24)</f>
        <v>0</v>
      </c>
      <c r="BI29" s="7"/>
      <c r="BJ29" s="7"/>
      <c r="BK29" s="6"/>
      <c r="BL29" s="14">
        <f>IF(Table_BF[[#This Row],[TimeIn14]]=0,0,(Table_BF[[#This Row],[TimeOut14]]-IF(Table_BF[[#This Row],[TimeIn14]]&lt;TIME(8,0,0),TIME(8,0,0),Table_BF[[#This Row],[TimeIn14]])-TIME(9,0,0))*24)</f>
        <v>0</v>
      </c>
      <c r="BM29" s="7">
        <v>0.42981481481481482</v>
      </c>
      <c r="BN29" s="7">
        <v>0.78189814814814818</v>
      </c>
      <c r="BO29" s="6">
        <v>8.4499999999999993</v>
      </c>
      <c r="BP29" s="14">
        <f>IF(Table_BF[[#This Row],[TimeIn15]]=0,0,(Table_BF[[#This Row],[TimeOut15]]-IF(Table_BF[[#This Row],[TimeIn15]]&lt;TIME(8,0,0),TIME(8,0,0),Table_BF[[#This Row],[TimeIn15]])-TIME(9,0,0))*24)</f>
        <v>-0.54999999999999938</v>
      </c>
      <c r="BQ29" s="7">
        <v>0.36973379629629627</v>
      </c>
      <c r="BR29" s="7">
        <v>0.76804398148148145</v>
      </c>
      <c r="BS29" s="6">
        <v>9.5500000000000007</v>
      </c>
      <c r="BT29" s="14">
        <f>IF(Table_BF[[#This Row],[TimeIn16]]=0,0,(Table_BF[[#This Row],[TimeOut16]]-IF(Table_BF[[#This Row],[TimeIn16]]&lt;TIME(8,0,0),TIME(8,0,0),Table_BF[[#This Row],[TimeIn16]])-TIME(9,0,0))*24)</f>
        <v>0.55944444444444441</v>
      </c>
      <c r="BU29" s="7">
        <v>0.38442129629629629</v>
      </c>
      <c r="BV29" s="7">
        <v>0.87310185185185185</v>
      </c>
      <c r="BW29" s="6">
        <v>11.72</v>
      </c>
      <c r="BX29" s="14">
        <f>IF(Table_BF[[#This Row],[TimeIn17]]=0,0,(Table_BF[[#This Row],[TimeOut17]]-IF(Table_BF[[#This Row],[TimeIn17]]&lt;TIME(8,0,0),TIME(8,0,0),Table_BF[[#This Row],[TimeIn17]])-TIME(9,0,0))*24)</f>
        <v>2.7283333333333335</v>
      </c>
      <c r="BY29" s="7"/>
      <c r="BZ29" s="7"/>
      <c r="CA29" s="6"/>
      <c r="CB29" s="14">
        <f>IF(Table_BF[[#This Row],[TimeIn18]]=0,0,(Table_BF[[#This Row],[TimeOut18]]-IF(Table_BF[[#This Row],[TimeIn18]]&lt;TIME(8,0,0),TIME(8,0,0),Table_BF[[#This Row],[TimeIn18]])-TIME(9,0,0))*24)</f>
        <v>0</v>
      </c>
      <c r="CC29" s="7"/>
      <c r="CD29" s="7"/>
      <c r="CE29" s="6"/>
      <c r="CF29" s="14">
        <f>IF(Table_BF[[#This Row],[TimeIn19]]=0,0,(Table_BF[[#This Row],[TimeOut19]]-IF(Table_BF[[#This Row],[TimeIn19]]&lt;TIME(8,0,0),TIME(8,0,0),Table_BF[[#This Row],[TimeIn19]])-TIME(9,0,0))*24)</f>
        <v>0</v>
      </c>
      <c r="CG29" s="7">
        <v>0.38590277777777776</v>
      </c>
      <c r="CH29" s="7">
        <v>0.38590277777777776</v>
      </c>
      <c r="CI29" s="6">
        <v>0</v>
      </c>
      <c r="CJ29" s="14">
        <f>IF(Table_BF[[#This Row],[TimeIn20]]=0,0,(Table_BF[[#This Row],[TimeOut20]]-IF(Table_BF[[#This Row],[TimeIn20]]&lt;TIME(8,0,0),TIME(8,0,0),Table_BF[[#This Row],[TimeIn20]])-TIME(9,0,0))*24)</f>
        <v>-9</v>
      </c>
      <c r="CK29" s="7"/>
      <c r="CL29" s="7"/>
      <c r="CM29" s="6"/>
      <c r="CN29" s="14">
        <f>IF(Table_BF[[#This Row],[TimeIn21]]=0,0,(Table_BF[[#This Row],[TimeOut21]]-IF(Table_BF[[#This Row],[TimeIn21]]&lt;TIME(8,0,0),TIME(8,0,0),Table_BF[[#This Row],[TimeIn21]])-TIME(9,0,0))*24)</f>
        <v>0</v>
      </c>
      <c r="CO29" s="7"/>
      <c r="CP29" s="7"/>
      <c r="CQ29" s="6"/>
      <c r="CR29" s="14">
        <f>IF(Table_BF[[#This Row],[TimeIn22]]=0,0,(Table_BF[[#This Row],[TimeOut22]]-IF(Table_BF[[#This Row],[TimeIn22]]&lt;TIME(8,0,0),TIME(8,0,0),Table_BF[[#This Row],[TimeIn22]])-TIME(9,0,0))*24)</f>
        <v>0</v>
      </c>
      <c r="CS29" s="7"/>
      <c r="CT29" s="7"/>
      <c r="CU29" s="6"/>
      <c r="CV29" s="14">
        <f>IF(Table_BF[[#This Row],[TimeIn23]]=0,0,(Table_BF[[#This Row],[TimeOut23]]-IF(Table_BF[[#This Row],[TimeIn23]]&lt;TIME(8,0,0),TIME(8,0,0),Table_BF[[#This Row],[TimeIn23]])-TIME(9,0,0))*24)</f>
        <v>0</v>
      </c>
      <c r="CW29" s="7"/>
      <c r="CX29" s="7"/>
      <c r="CY29" s="6"/>
      <c r="CZ29" s="14">
        <f>IF(Table_BF[[#This Row],[TimeIn24]]=0,0,(Table_BF[[#This Row],[TimeOut24]]-IF(Table_BF[[#This Row],[TimeIn24]]&lt;TIME(8,0,0),TIME(8,0,0),Table_BF[[#This Row],[TimeIn24]])-TIME(9,0,0))*24)</f>
        <v>0</v>
      </c>
      <c r="DA29" s="7"/>
      <c r="DB29" s="7"/>
      <c r="DC29" s="6"/>
      <c r="DD29" s="14">
        <f>IF(Table_BF[[#This Row],[TimeIn25]]=0,0,(Table_BF[[#This Row],[TimeOut25]]-IF(Table_BF[[#This Row],[TimeIn25]]&lt;TIME(8,0,0),TIME(8,0,0),Table_BF[[#This Row],[TimeIn25]])-TIME(9,0,0))*24)</f>
        <v>0</v>
      </c>
      <c r="DE29" s="7"/>
      <c r="DF29" s="7"/>
      <c r="DG29" s="6"/>
      <c r="DH29" s="14">
        <f>IF(Table_BF[[#This Row],[TimeIn26]]=0,0,(Table_BF[[#This Row],[TimeOut26]]-IF(Table_BF[[#This Row],[TimeIn26]]&lt;TIME(8,0,0),TIME(8,0,0),Table_BF[[#This Row],[TimeIn26]])-TIME(9,0,0))*24)</f>
        <v>0</v>
      </c>
      <c r="DI29" s="7"/>
      <c r="DJ29" s="7"/>
      <c r="DK29" s="6"/>
      <c r="DL29" s="14">
        <f>IF(Table_BF[[#This Row],[TimeIn27]]=0,0,(Table_BF[[#This Row],[TimeOut27]]-IF(Table_BF[[#This Row],[TimeIn27]]&lt;TIME(8,0,0),TIME(8,0,0),Table_BF[[#This Row],[TimeIn27]])-TIME(9,0,0))*24)</f>
        <v>0</v>
      </c>
      <c r="DM29" s="7"/>
      <c r="DN29" s="7"/>
      <c r="DO29" s="6"/>
      <c r="DP29" s="14">
        <f>IF(Table_BF[[#This Row],[TimeIn28]]=0,0,(Table_BF[[#This Row],[TimeOut28]]-IF(Table_BF[[#This Row],[TimeIn28]]&lt;TIME(8,0,0),TIME(8,0,0),Table_BF[[#This Row],[TimeIn28]])-TIME(9,0,0))*24)</f>
        <v>0</v>
      </c>
      <c r="DQ29" s="7"/>
      <c r="DR29" s="7"/>
      <c r="DS29" s="6"/>
      <c r="DT29" s="14">
        <f>IF(Table_BF[[#This Row],[TimeIn29]]=0,0,(Table_BF[[#This Row],[TimeOut29]]-IF(Table_BF[[#This Row],[TimeIn29]]&lt;TIME(8,0,0),TIME(8,0,0),Table_BF[[#This Row],[TimeIn29]])-TIME(9,0,0))*24)</f>
        <v>0</v>
      </c>
      <c r="DU29" s="7"/>
      <c r="DV29" s="7"/>
      <c r="DW29" s="6"/>
      <c r="DX29" s="14">
        <f>IF(Table_BF[[#This Row],[TimeIn30]]=0,0,(Table_BF[[#This Row],[TimeOut30]]-IF(Table_BF[[#This Row],[TimeIn30]]&lt;TIME(8,0,0),TIME(8,0,0),Table_BF[[#This Row],[TimeIn30]])-TIME(9,0,0))*24)</f>
        <v>0</v>
      </c>
      <c r="DY29" s="7"/>
      <c r="DZ29" s="7"/>
      <c r="EA29" s="6"/>
      <c r="EB29" s="14">
        <f>IF(Table_BF[[#This Row],[TimeIn31]]=0,0,(Table_BF[[#This Row],[TimeOut31]]-IF(Table_BF[[#This Row],[TimeIn31]]&lt;TIME(8,0,0),TIME(8,0,0),Table_BF[[#This Row],[TimeIn31]])-TIME(9,0,0))*24)</f>
        <v>0</v>
      </c>
      <c r="EC2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107.06</v>
      </c>
      <c r="ED2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-0.88499999999999757</v>
      </c>
    </row>
    <row r="30" spans="2:134" ht="15" x14ac:dyDescent="0.25">
      <c r="B30" s="6">
        <v>2017</v>
      </c>
      <c r="C30" s="6">
        <v>3</v>
      </c>
      <c r="D30" s="6" t="s">
        <v>152</v>
      </c>
      <c r="E30" s="6" t="s">
        <v>110</v>
      </c>
      <c r="F30" s="6" t="s">
        <v>256</v>
      </c>
      <c r="G30" s="6" t="s">
        <v>257</v>
      </c>
      <c r="H30" s="6" t="s">
        <v>258</v>
      </c>
      <c r="I30" s="7">
        <v>0.34292824074074074</v>
      </c>
      <c r="J30" s="7">
        <v>0.73357638888888888</v>
      </c>
      <c r="K30" s="6">
        <v>9.3699999999999992</v>
      </c>
      <c r="L30" s="14">
        <f>IF(Table_BF[[#This Row],[TimeIn01]]=0,0,(Table_BF[[#This Row],[TimeOut01]]-IF(Table_BF[[#This Row],[TimeIn01]]&lt;TIME(8,0,0),TIME(8,0,0),Table_BF[[#This Row],[TimeIn01]])-TIME(9,0,0))*24)</f>
        <v>0.3755555555555552</v>
      </c>
      <c r="M30" s="7">
        <v>0.42465277777777777</v>
      </c>
      <c r="N30" s="7">
        <v>0.74527777777777782</v>
      </c>
      <c r="O30" s="6">
        <v>7.69</v>
      </c>
      <c r="P30" s="14">
        <f>IF(Table_BF[[#This Row],[TimeIn02]]=0,0,(Table_BF[[#This Row],[TimeOut02]]-IF(Table_BF[[#This Row],[TimeIn02]]&lt;TIME(8,0,0),TIME(8,0,0),Table_BF[[#This Row],[TimeIn02]])-TIME(9,0,0))*24)</f>
        <v>-1.3049999999999988</v>
      </c>
      <c r="Q30" s="7">
        <v>0.34111111111111109</v>
      </c>
      <c r="R30" s="7">
        <v>0.74980324074074078</v>
      </c>
      <c r="S30" s="9">
        <v>9.8000000000000007</v>
      </c>
      <c r="T30" s="14">
        <f>IF(Table_BF[[#This Row],[TimeIn03]]=0,0,(Table_BF[[#This Row],[TimeOut03]]-IF(Table_BF[[#This Row],[TimeIn03]]&lt;TIME(8,0,0),TIME(8,0,0),Table_BF[[#This Row],[TimeIn03]])-TIME(9,0,0))*24)</f>
        <v>0.80861111111111272</v>
      </c>
      <c r="U30" s="7"/>
      <c r="V30" s="7"/>
      <c r="W30" s="9"/>
      <c r="X30" s="14">
        <f>IF(Table_BF[[#This Row],[TimeIn04]]=0,0,(Table_BF[[#This Row],[TimeOut04]]-IF(Table_BF[[#This Row],[TimeIn04]]&lt;TIME(8,0,0),TIME(8,0,0),Table_BF[[#This Row],[TimeIn04]])-TIME(9,0,0))*24)</f>
        <v>0</v>
      </c>
      <c r="Y30" s="7"/>
      <c r="Z30" s="7"/>
      <c r="AA30" s="6"/>
      <c r="AB30" s="14">
        <f>IF(Table_BF[[#This Row],[TimeIn05]]=0,0,(Table_BF[[#This Row],[TimeOut05]]-IF(Table_BF[[#This Row],[TimeIn05]]&lt;TIME(8,0,0),TIME(8,0,0),Table_BF[[#This Row],[TimeIn05]])-TIME(9,0,0))*24)</f>
        <v>0</v>
      </c>
      <c r="AC30" s="7">
        <v>0.35641203703703705</v>
      </c>
      <c r="AD30" s="7">
        <v>0.88248842592592591</v>
      </c>
      <c r="AE30" s="6">
        <v>12.62</v>
      </c>
      <c r="AF30" s="14">
        <f>IF(Table_BF[[#This Row],[TimeIn06]]=0,0,(Table_BF[[#This Row],[TimeOut06]]-IF(Table_BF[[#This Row],[TimeIn06]]&lt;TIME(8,0,0),TIME(8,0,0),Table_BF[[#This Row],[TimeIn06]])-TIME(9,0,0))*24)</f>
        <v>3.6258333333333326</v>
      </c>
      <c r="AG30" s="7">
        <v>0.35313657407407406</v>
      </c>
      <c r="AH30" s="7">
        <v>0.75468749999999996</v>
      </c>
      <c r="AI30" s="6">
        <v>9.6300000000000008</v>
      </c>
      <c r="AJ30" s="14">
        <f>IF(Table_BF[[#This Row],[TimeIn07]]=0,0,(Table_BF[[#This Row],[TimeOut07]]-IF(Table_BF[[#This Row],[TimeIn07]]&lt;TIME(8,0,0),TIME(8,0,0),Table_BF[[#This Row],[TimeIn07]])-TIME(9,0,0))*24)</f>
        <v>0.63722222222222147</v>
      </c>
      <c r="AK30" s="7">
        <v>0.3540625</v>
      </c>
      <c r="AL30" s="7">
        <v>0.75020833333333337</v>
      </c>
      <c r="AM30" s="6">
        <v>9.5</v>
      </c>
      <c r="AN30" s="14">
        <f>IF(Table_BF[[#This Row],[TimeIn08]]=0,0,(Table_BF[[#This Row],[TimeOut08]]-IF(Table_BF[[#This Row],[TimeIn08]]&lt;TIME(8,0,0),TIME(8,0,0),Table_BF[[#This Row],[TimeIn08]])-TIME(9,0,0))*24)</f>
        <v>0.50750000000000073</v>
      </c>
      <c r="AO30" s="7">
        <v>0.35251157407407407</v>
      </c>
      <c r="AP30" s="7">
        <v>0.8834143518518518</v>
      </c>
      <c r="AQ30" s="6">
        <v>12.74</v>
      </c>
      <c r="AR30" s="14">
        <f>IF(Table_BF[[#This Row],[TimeIn09]]=0,0,(Table_BF[[#This Row],[TimeOut09]]-IF(Table_BF[[#This Row],[TimeIn09]]&lt;TIME(8,0,0),TIME(8,0,0),Table_BF[[#This Row],[TimeIn09]])-TIME(9,0,0))*24)</f>
        <v>3.7416666666666654</v>
      </c>
      <c r="AS30" s="7">
        <v>0.35870370370370369</v>
      </c>
      <c r="AT30" s="7">
        <v>0.7819328703703704</v>
      </c>
      <c r="AU30" s="6">
        <v>10.15</v>
      </c>
      <c r="AV30" s="14">
        <f>IF(Table_BF[[#This Row],[TimeIn10]]=0,0,(Table_BF[[#This Row],[TimeOut10]]-IF(Table_BF[[#This Row],[TimeIn10]]&lt;TIME(8,0,0),TIME(8,0,0),Table_BF[[#This Row],[TimeIn10]])-TIME(9,0,0))*24)</f>
        <v>1.1575000000000011</v>
      </c>
      <c r="AW30" s="7"/>
      <c r="AX30" s="7"/>
      <c r="AY30" s="6"/>
      <c r="AZ30" s="14">
        <f>IF(Table_BF[[#This Row],[TimeIn11]]=0,0,(Table_BF[[#This Row],[TimeOut11]]-IF(Table_BF[[#This Row],[TimeIn11]]&lt;TIME(8,0,0),TIME(8,0,0),Table_BF[[#This Row],[TimeIn11]])-TIME(9,0,0))*24)</f>
        <v>0</v>
      </c>
      <c r="BA30" s="7"/>
      <c r="BB30" s="7"/>
      <c r="BC30" s="6"/>
      <c r="BD30" s="14">
        <f>IF(Table_BF[[#This Row],[TimeIn12]]=0,0,(Table_BF[[#This Row],[TimeOut12]]-IF(Table_BF[[#This Row],[TimeIn12]]&lt;TIME(8,0,0),TIME(8,0,0),Table_BF[[#This Row],[TimeIn12]])-TIME(9,0,0))*24)</f>
        <v>0</v>
      </c>
      <c r="BE30" s="7">
        <v>0.34914351851851849</v>
      </c>
      <c r="BF30" s="7">
        <v>0.76372685185185185</v>
      </c>
      <c r="BG30" s="6">
        <v>9.9499999999999993</v>
      </c>
      <c r="BH30" s="14">
        <f>IF(Table_BF[[#This Row],[TimeIn13]]=0,0,(Table_BF[[#This Row],[TimeOut13]]-IF(Table_BF[[#This Row],[TimeIn13]]&lt;TIME(8,0,0),TIME(8,0,0),Table_BF[[#This Row],[TimeIn13]])-TIME(9,0,0))*24)</f>
        <v>0.95000000000000062</v>
      </c>
      <c r="BI30" s="7">
        <v>0.34663194444444445</v>
      </c>
      <c r="BJ30" s="7">
        <v>0.73476851851851854</v>
      </c>
      <c r="BK30" s="6">
        <v>9.31</v>
      </c>
      <c r="BL30" s="14">
        <f>IF(Table_BF[[#This Row],[TimeIn14]]=0,0,(Table_BF[[#This Row],[TimeOut14]]-IF(Table_BF[[#This Row],[TimeIn14]]&lt;TIME(8,0,0),TIME(8,0,0),Table_BF[[#This Row],[TimeIn14]])-TIME(9,0,0))*24)</f>
        <v>0.31527777777777821</v>
      </c>
      <c r="BM30" s="7">
        <v>0.35344907407407405</v>
      </c>
      <c r="BN30" s="7">
        <v>0.73557870370370371</v>
      </c>
      <c r="BO30" s="6">
        <v>9.17</v>
      </c>
      <c r="BP30" s="14">
        <f>IF(Table_BF[[#This Row],[TimeIn15]]=0,0,(Table_BF[[#This Row],[TimeOut15]]-IF(Table_BF[[#This Row],[TimeIn15]]&lt;TIME(8,0,0),TIME(8,0,0),Table_BF[[#This Row],[TimeIn15]])-TIME(9,0,0))*24)</f>
        <v>0.17111111111111166</v>
      </c>
      <c r="BQ30" s="7">
        <v>0.35416666666666669</v>
      </c>
      <c r="BR30" s="7">
        <v>0.73267361111111107</v>
      </c>
      <c r="BS30" s="6">
        <v>9.08</v>
      </c>
      <c r="BT30" s="14">
        <f>IF(Table_BF[[#This Row],[TimeIn16]]=0,0,(Table_BF[[#This Row],[TimeOut16]]-IF(Table_BF[[#This Row],[TimeIn16]]&lt;TIME(8,0,0),TIME(8,0,0),Table_BF[[#This Row],[TimeIn16]])-TIME(9,0,0))*24)</f>
        <v>8.4166666666665169E-2</v>
      </c>
      <c r="BU30" s="7">
        <v>0.34005787037037039</v>
      </c>
      <c r="BV30" s="7">
        <v>0.75297453703703698</v>
      </c>
      <c r="BW30" s="6">
        <v>9.91</v>
      </c>
      <c r="BX30" s="14">
        <f>IF(Table_BF[[#This Row],[TimeIn17]]=0,0,(Table_BF[[#This Row],[TimeOut17]]-IF(Table_BF[[#This Row],[TimeIn17]]&lt;TIME(8,0,0),TIME(8,0,0),Table_BF[[#This Row],[TimeIn17]])-TIME(9,0,0))*24)</f>
        <v>0.90999999999999837</v>
      </c>
      <c r="BY30" s="7"/>
      <c r="BZ30" s="7"/>
      <c r="CA30" s="6"/>
      <c r="CB30" s="14">
        <f>IF(Table_BF[[#This Row],[TimeIn18]]=0,0,(Table_BF[[#This Row],[TimeOut18]]-IF(Table_BF[[#This Row],[TimeIn18]]&lt;TIME(8,0,0),TIME(8,0,0),Table_BF[[#This Row],[TimeIn18]])-TIME(9,0,0))*24)</f>
        <v>0</v>
      </c>
      <c r="CC30" s="7"/>
      <c r="CD30" s="7"/>
      <c r="CE30" s="6"/>
      <c r="CF30" s="14">
        <f>IF(Table_BF[[#This Row],[TimeIn19]]=0,0,(Table_BF[[#This Row],[TimeOut19]]-IF(Table_BF[[#This Row],[TimeIn19]]&lt;TIME(8,0,0),TIME(8,0,0),Table_BF[[#This Row],[TimeIn19]])-TIME(9,0,0))*24)</f>
        <v>0</v>
      </c>
      <c r="CG30" s="7">
        <v>0.36159722222222224</v>
      </c>
      <c r="CH30" s="7">
        <v>0.36159722222222224</v>
      </c>
      <c r="CI30" s="6">
        <v>0</v>
      </c>
      <c r="CJ30" s="14">
        <f>IF(Table_BF[[#This Row],[TimeIn20]]=0,0,(Table_BF[[#This Row],[TimeOut20]]-IF(Table_BF[[#This Row],[TimeIn20]]&lt;TIME(8,0,0),TIME(8,0,0),Table_BF[[#This Row],[TimeIn20]])-TIME(9,0,0))*24)</f>
        <v>-9</v>
      </c>
      <c r="CK30" s="7"/>
      <c r="CL30" s="7"/>
      <c r="CM30" s="6"/>
      <c r="CN30" s="14">
        <f>IF(Table_BF[[#This Row],[TimeIn21]]=0,0,(Table_BF[[#This Row],[TimeOut21]]-IF(Table_BF[[#This Row],[TimeIn21]]&lt;TIME(8,0,0),TIME(8,0,0),Table_BF[[#This Row],[TimeIn21]])-TIME(9,0,0))*24)</f>
        <v>0</v>
      </c>
      <c r="CO30" s="7"/>
      <c r="CP30" s="7"/>
      <c r="CQ30" s="6"/>
      <c r="CR30" s="14">
        <f>IF(Table_BF[[#This Row],[TimeIn22]]=0,0,(Table_BF[[#This Row],[TimeOut22]]-IF(Table_BF[[#This Row],[TimeIn22]]&lt;TIME(8,0,0),TIME(8,0,0),Table_BF[[#This Row],[TimeIn22]])-TIME(9,0,0))*24)</f>
        <v>0</v>
      </c>
      <c r="CS30" s="7"/>
      <c r="CT30" s="7"/>
      <c r="CU30" s="6"/>
      <c r="CV30" s="14">
        <f>IF(Table_BF[[#This Row],[TimeIn23]]=0,0,(Table_BF[[#This Row],[TimeOut23]]-IF(Table_BF[[#This Row],[TimeIn23]]&lt;TIME(8,0,0),TIME(8,0,0),Table_BF[[#This Row],[TimeIn23]])-TIME(9,0,0))*24)</f>
        <v>0</v>
      </c>
      <c r="CW30" s="7"/>
      <c r="CX30" s="7"/>
      <c r="CY30" s="6"/>
      <c r="CZ30" s="14">
        <f>IF(Table_BF[[#This Row],[TimeIn24]]=0,0,(Table_BF[[#This Row],[TimeOut24]]-IF(Table_BF[[#This Row],[TimeIn24]]&lt;TIME(8,0,0),TIME(8,0,0),Table_BF[[#This Row],[TimeIn24]])-TIME(9,0,0))*24)</f>
        <v>0</v>
      </c>
      <c r="DA30" s="7"/>
      <c r="DB30" s="7"/>
      <c r="DC30" s="6"/>
      <c r="DD30" s="14">
        <f>IF(Table_BF[[#This Row],[TimeIn25]]=0,0,(Table_BF[[#This Row],[TimeOut25]]-IF(Table_BF[[#This Row],[TimeIn25]]&lt;TIME(8,0,0),TIME(8,0,0),Table_BF[[#This Row],[TimeIn25]])-TIME(9,0,0))*24)</f>
        <v>0</v>
      </c>
      <c r="DE30" s="7"/>
      <c r="DF30" s="7"/>
      <c r="DG30" s="6"/>
      <c r="DH30" s="14">
        <f>IF(Table_BF[[#This Row],[TimeIn26]]=0,0,(Table_BF[[#This Row],[TimeOut26]]-IF(Table_BF[[#This Row],[TimeIn26]]&lt;TIME(8,0,0),TIME(8,0,0),Table_BF[[#This Row],[TimeIn26]])-TIME(9,0,0))*24)</f>
        <v>0</v>
      </c>
      <c r="DI30" s="7"/>
      <c r="DJ30" s="7"/>
      <c r="DK30" s="6"/>
      <c r="DL30" s="14">
        <f>IF(Table_BF[[#This Row],[TimeIn27]]=0,0,(Table_BF[[#This Row],[TimeOut27]]-IF(Table_BF[[#This Row],[TimeIn27]]&lt;TIME(8,0,0),TIME(8,0,0),Table_BF[[#This Row],[TimeIn27]])-TIME(9,0,0))*24)</f>
        <v>0</v>
      </c>
      <c r="DM30" s="7"/>
      <c r="DN30" s="7"/>
      <c r="DO30" s="6"/>
      <c r="DP30" s="14">
        <f>IF(Table_BF[[#This Row],[TimeIn28]]=0,0,(Table_BF[[#This Row],[TimeOut28]]-IF(Table_BF[[#This Row],[TimeIn28]]&lt;TIME(8,0,0),TIME(8,0,0),Table_BF[[#This Row],[TimeIn28]])-TIME(9,0,0))*24)</f>
        <v>0</v>
      </c>
      <c r="DQ30" s="7"/>
      <c r="DR30" s="7"/>
      <c r="DS30" s="6"/>
      <c r="DT30" s="14">
        <f>IF(Table_BF[[#This Row],[TimeIn29]]=0,0,(Table_BF[[#This Row],[TimeOut29]]-IF(Table_BF[[#This Row],[TimeIn29]]&lt;TIME(8,0,0),TIME(8,0,0),Table_BF[[#This Row],[TimeIn29]])-TIME(9,0,0))*24)</f>
        <v>0</v>
      </c>
      <c r="DU30" s="7"/>
      <c r="DV30" s="7"/>
      <c r="DW30" s="6"/>
      <c r="DX30" s="14">
        <f>IF(Table_BF[[#This Row],[TimeIn30]]=0,0,(Table_BF[[#This Row],[TimeOut30]]-IF(Table_BF[[#This Row],[TimeIn30]]&lt;TIME(8,0,0),TIME(8,0,0),Table_BF[[#This Row],[TimeIn30]])-TIME(9,0,0))*24)</f>
        <v>0</v>
      </c>
      <c r="DY30" s="7"/>
      <c r="DZ30" s="7"/>
      <c r="EA30" s="6"/>
      <c r="EB30" s="14">
        <f>IF(Table_BF[[#This Row],[TimeIn31]]=0,0,(Table_BF[[#This Row],[TimeOut31]]-IF(Table_BF[[#This Row],[TimeIn31]]&lt;TIME(8,0,0),TIME(8,0,0),Table_BF[[#This Row],[TimeIn31]])-TIME(9,0,0))*24)</f>
        <v>0</v>
      </c>
      <c r="EC30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128.92000000000002</v>
      </c>
      <c r="ED30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2.9794444444444435</v>
      </c>
    </row>
    <row r="31" spans="2:134" ht="15" x14ac:dyDescent="0.25">
      <c r="B31" s="6">
        <v>2017</v>
      </c>
      <c r="C31" s="6">
        <v>3</v>
      </c>
      <c r="D31" s="6" t="s">
        <v>152</v>
      </c>
      <c r="E31" s="6" t="s">
        <v>110</v>
      </c>
      <c r="F31" s="6" t="s">
        <v>236</v>
      </c>
      <c r="G31" s="6" t="s">
        <v>237</v>
      </c>
      <c r="H31" s="6" t="s">
        <v>238</v>
      </c>
      <c r="I31" s="7">
        <v>0.35214120370370372</v>
      </c>
      <c r="J31" s="7">
        <v>0.78780092592592588</v>
      </c>
      <c r="K31" s="6">
        <v>10.45</v>
      </c>
      <c r="L31" s="14">
        <f>IF(Table_BF[[#This Row],[TimeIn01]]=0,0,(Table_BF[[#This Row],[TimeOut01]]-IF(Table_BF[[#This Row],[TimeIn01]]&lt;TIME(8,0,0),TIME(8,0,0),Table_BF[[#This Row],[TimeIn01]])-TIME(9,0,0))*24)</f>
        <v>1.4558333333333318</v>
      </c>
      <c r="M31" s="7">
        <v>0.34827546296296297</v>
      </c>
      <c r="N31" s="7">
        <v>0.86274305555555553</v>
      </c>
      <c r="O31" s="6">
        <v>12.34</v>
      </c>
      <c r="P31" s="14">
        <f>IF(Table_BF[[#This Row],[TimeIn02]]=0,0,(Table_BF[[#This Row],[TimeOut02]]-IF(Table_BF[[#This Row],[TimeIn02]]&lt;TIME(8,0,0),TIME(8,0,0),Table_BF[[#This Row],[TimeIn02]])-TIME(9,0,0))*24)</f>
        <v>3.3472222222222214</v>
      </c>
      <c r="Q31" s="7">
        <v>0.33056712962962964</v>
      </c>
      <c r="R31" s="7">
        <v>0.71155092592592595</v>
      </c>
      <c r="S31" s="9">
        <v>9.14</v>
      </c>
      <c r="T31" s="14">
        <f>IF(Table_BF[[#This Row],[TimeIn03]]=0,0,(Table_BF[[#This Row],[TimeOut03]]-IF(Table_BF[[#This Row],[TimeIn03]]&lt;TIME(8,0,0),TIME(8,0,0),Table_BF[[#This Row],[TimeIn03]])-TIME(9,0,0))*24)</f>
        <v>7.7222222222223191E-2</v>
      </c>
      <c r="U31" s="7"/>
      <c r="V31" s="7"/>
      <c r="W31" s="9"/>
      <c r="X31" s="14">
        <f>IF(Table_BF[[#This Row],[TimeIn04]]=0,0,(Table_BF[[#This Row],[TimeOut04]]-IF(Table_BF[[#This Row],[TimeIn04]]&lt;TIME(8,0,0),TIME(8,0,0),Table_BF[[#This Row],[TimeIn04]])-TIME(9,0,0))*24)</f>
        <v>0</v>
      </c>
      <c r="Y31" s="7"/>
      <c r="Z31" s="7"/>
      <c r="AA31" s="6"/>
      <c r="AB31" s="14">
        <f>IF(Table_BF[[#This Row],[TimeIn05]]=0,0,(Table_BF[[#This Row],[TimeOut05]]-IF(Table_BF[[#This Row],[TimeIn05]]&lt;TIME(8,0,0),TIME(8,0,0),Table_BF[[#This Row],[TimeIn05]])-TIME(9,0,0))*24)</f>
        <v>0</v>
      </c>
      <c r="AC31" s="7">
        <v>0.34688657407407408</v>
      </c>
      <c r="AD31" s="7">
        <v>0.88256944444444441</v>
      </c>
      <c r="AE31" s="6">
        <v>12.85</v>
      </c>
      <c r="AF31" s="14">
        <f>IF(Table_BF[[#This Row],[TimeIn06]]=0,0,(Table_BF[[#This Row],[TimeOut06]]-IF(Table_BF[[#This Row],[TimeIn06]]&lt;TIME(8,0,0),TIME(8,0,0),Table_BF[[#This Row],[TimeIn06]])-TIME(9,0,0))*24)</f>
        <v>3.8563888888888878</v>
      </c>
      <c r="AG31" s="7">
        <v>0.33774305555555556</v>
      </c>
      <c r="AH31" s="7">
        <v>0.78554398148148152</v>
      </c>
      <c r="AI31" s="6">
        <v>10.74</v>
      </c>
      <c r="AJ31" s="14">
        <f>IF(Table_BF[[#This Row],[TimeIn07]]=0,0,(Table_BF[[#This Row],[TimeOut07]]-IF(Table_BF[[#This Row],[TimeIn07]]&lt;TIME(8,0,0),TIME(8,0,0),Table_BF[[#This Row],[TimeIn07]])-TIME(9,0,0))*24)</f>
        <v>1.7472222222222231</v>
      </c>
      <c r="AK31" s="7">
        <v>0.34425925925925926</v>
      </c>
      <c r="AL31" s="7">
        <v>0.88094907407407408</v>
      </c>
      <c r="AM31" s="6">
        <v>12.88</v>
      </c>
      <c r="AN31" s="14">
        <f>IF(Table_BF[[#This Row],[TimeIn08]]=0,0,(Table_BF[[#This Row],[TimeOut08]]-IF(Table_BF[[#This Row],[TimeIn08]]&lt;TIME(8,0,0),TIME(8,0,0),Table_BF[[#This Row],[TimeIn08]])-TIME(9,0,0))*24)</f>
        <v>3.8805555555555555</v>
      </c>
      <c r="AO31" s="7">
        <v>0.33762731481481484</v>
      </c>
      <c r="AP31" s="7">
        <v>0.88351851851851848</v>
      </c>
      <c r="AQ31" s="6">
        <v>13.1</v>
      </c>
      <c r="AR31" s="14">
        <f>IF(Table_BF[[#This Row],[TimeIn09]]=0,0,(Table_BF[[#This Row],[TimeOut09]]-IF(Table_BF[[#This Row],[TimeIn09]]&lt;TIME(8,0,0),TIME(8,0,0),Table_BF[[#This Row],[TimeIn09]])-TIME(9,0,0))*24)</f>
        <v>4.1013888888888861</v>
      </c>
      <c r="AS31" s="7">
        <v>0.34668981481481481</v>
      </c>
      <c r="AT31" s="7">
        <v>0.87505787037037042</v>
      </c>
      <c r="AU31" s="6">
        <v>12.68</v>
      </c>
      <c r="AV31" s="14">
        <f>IF(Table_BF[[#This Row],[TimeIn10]]=0,0,(Table_BF[[#This Row],[TimeOut10]]-IF(Table_BF[[#This Row],[TimeIn10]]&lt;TIME(8,0,0),TIME(8,0,0),Table_BF[[#This Row],[TimeIn10]])-TIME(9,0,0))*24)</f>
        <v>3.6808333333333358</v>
      </c>
      <c r="AW31" s="7"/>
      <c r="AX31" s="7"/>
      <c r="AY31" s="6"/>
      <c r="AZ31" s="14">
        <f>IF(Table_BF[[#This Row],[TimeIn11]]=0,0,(Table_BF[[#This Row],[TimeOut11]]-IF(Table_BF[[#This Row],[TimeIn11]]&lt;TIME(8,0,0),TIME(8,0,0),Table_BF[[#This Row],[TimeIn11]])-TIME(9,0,0))*24)</f>
        <v>0</v>
      </c>
      <c r="BA31" s="7"/>
      <c r="BB31" s="7"/>
      <c r="BC31" s="6"/>
      <c r="BD31" s="14">
        <f>IF(Table_BF[[#This Row],[TimeIn12]]=0,0,(Table_BF[[#This Row],[TimeOut12]]-IF(Table_BF[[#This Row],[TimeIn12]]&lt;TIME(8,0,0),TIME(8,0,0),Table_BF[[#This Row],[TimeIn12]])-TIME(9,0,0))*24)</f>
        <v>0</v>
      </c>
      <c r="BE31" s="7">
        <v>0.34378472222222223</v>
      </c>
      <c r="BF31" s="7">
        <v>0.85212962962962968</v>
      </c>
      <c r="BG31" s="6">
        <v>12.2</v>
      </c>
      <c r="BH31" s="14">
        <f>IF(Table_BF[[#This Row],[TimeIn13]]=0,0,(Table_BF[[#This Row],[TimeOut13]]-IF(Table_BF[[#This Row],[TimeIn13]]&lt;TIME(8,0,0),TIME(8,0,0),Table_BF[[#This Row],[TimeIn13]])-TIME(9,0,0))*24)</f>
        <v>3.2002777777777789</v>
      </c>
      <c r="BI31" s="7">
        <v>0.34710648148148149</v>
      </c>
      <c r="BJ31" s="7">
        <v>0.9321990740740741</v>
      </c>
      <c r="BK31" s="6">
        <v>14.04</v>
      </c>
      <c r="BL31" s="14">
        <f>IF(Table_BF[[#This Row],[TimeIn14]]=0,0,(Table_BF[[#This Row],[TimeOut14]]-IF(Table_BF[[#This Row],[TimeIn14]]&lt;TIME(8,0,0),TIME(8,0,0),Table_BF[[#This Row],[TimeIn14]])-TIME(9,0,0))*24)</f>
        <v>5.0422222222222226</v>
      </c>
      <c r="BM31" s="7">
        <v>0.35033564814814816</v>
      </c>
      <c r="BN31" s="7">
        <v>0.76856481481481487</v>
      </c>
      <c r="BO31" s="6">
        <v>10.029999999999999</v>
      </c>
      <c r="BP31" s="14">
        <f>IF(Table_BF[[#This Row],[TimeIn15]]=0,0,(Table_BF[[#This Row],[TimeOut15]]-IF(Table_BF[[#This Row],[TimeIn15]]&lt;TIME(8,0,0),TIME(8,0,0),Table_BF[[#This Row],[TimeIn15]])-TIME(9,0,0))*24)</f>
        <v>1.037500000000001</v>
      </c>
      <c r="BQ31" s="7">
        <v>0.34625</v>
      </c>
      <c r="BR31" s="7">
        <v>0.78766203703703708</v>
      </c>
      <c r="BS31" s="6">
        <v>10.59</v>
      </c>
      <c r="BT31" s="14">
        <f>IF(Table_BF[[#This Row],[TimeIn16]]=0,0,(Table_BF[[#This Row],[TimeOut16]]-IF(Table_BF[[#This Row],[TimeIn16]]&lt;TIME(8,0,0),TIME(8,0,0),Table_BF[[#This Row],[TimeIn16]])-TIME(9,0,0))*24)</f>
        <v>1.5938888888888898</v>
      </c>
      <c r="BU31" s="7">
        <v>0.35828703703703701</v>
      </c>
      <c r="BV31" s="7">
        <v>0.87313657407407408</v>
      </c>
      <c r="BW31" s="6">
        <v>12.35</v>
      </c>
      <c r="BX31" s="14">
        <f>IF(Table_BF[[#This Row],[TimeIn17]]=0,0,(Table_BF[[#This Row],[TimeOut17]]-IF(Table_BF[[#This Row],[TimeIn17]]&lt;TIME(8,0,0),TIME(8,0,0),Table_BF[[#This Row],[TimeIn17]])-TIME(9,0,0))*24)</f>
        <v>3.3563888888888895</v>
      </c>
      <c r="BY31" s="7"/>
      <c r="BZ31" s="7"/>
      <c r="CA31" s="6"/>
      <c r="CB31" s="14">
        <f>IF(Table_BF[[#This Row],[TimeIn18]]=0,0,(Table_BF[[#This Row],[TimeOut18]]-IF(Table_BF[[#This Row],[TimeIn18]]&lt;TIME(8,0,0),TIME(8,0,0),Table_BF[[#This Row],[TimeIn18]])-TIME(9,0,0))*24)</f>
        <v>0</v>
      </c>
      <c r="CC31" s="7"/>
      <c r="CD31" s="7"/>
      <c r="CE31" s="6"/>
      <c r="CF31" s="14">
        <f>IF(Table_BF[[#This Row],[TimeIn19]]=0,0,(Table_BF[[#This Row],[TimeOut19]]-IF(Table_BF[[#This Row],[TimeIn19]]&lt;TIME(8,0,0),TIME(8,0,0),Table_BF[[#This Row],[TimeIn19]])-TIME(9,0,0))*24)</f>
        <v>0</v>
      </c>
      <c r="CG31" s="7">
        <v>0.34810185185185183</v>
      </c>
      <c r="CH31" s="7">
        <v>0.3709722222222222</v>
      </c>
      <c r="CI31" s="6">
        <v>0.54</v>
      </c>
      <c r="CJ31" s="14">
        <f>IF(Table_BF[[#This Row],[TimeIn20]]=0,0,(Table_BF[[#This Row],[TimeOut20]]-IF(Table_BF[[#This Row],[TimeIn20]]&lt;TIME(8,0,0),TIME(8,0,0),Table_BF[[#This Row],[TimeIn20]])-TIME(9,0,0))*24)</f>
        <v>-8.4511111111111106</v>
      </c>
      <c r="CK31" s="7"/>
      <c r="CL31" s="7"/>
      <c r="CM31" s="6"/>
      <c r="CN31" s="14">
        <f>IF(Table_BF[[#This Row],[TimeIn21]]=0,0,(Table_BF[[#This Row],[TimeOut21]]-IF(Table_BF[[#This Row],[TimeIn21]]&lt;TIME(8,0,0),TIME(8,0,0),Table_BF[[#This Row],[TimeIn21]])-TIME(9,0,0))*24)</f>
        <v>0</v>
      </c>
      <c r="CO31" s="7"/>
      <c r="CP31" s="7"/>
      <c r="CQ31" s="6"/>
      <c r="CR31" s="14">
        <f>IF(Table_BF[[#This Row],[TimeIn22]]=0,0,(Table_BF[[#This Row],[TimeOut22]]-IF(Table_BF[[#This Row],[TimeIn22]]&lt;TIME(8,0,0),TIME(8,0,0),Table_BF[[#This Row],[TimeIn22]])-TIME(9,0,0))*24)</f>
        <v>0</v>
      </c>
      <c r="CS31" s="7"/>
      <c r="CT31" s="7"/>
      <c r="CU31" s="6"/>
      <c r="CV31" s="14">
        <f>IF(Table_BF[[#This Row],[TimeIn23]]=0,0,(Table_BF[[#This Row],[TimeOut23]]-IF(Table_BF[[#This Row],[TimeIn23]]&lt;TIME(8,0,0),TIME(8,0,0),Table_BF[[#This Row],[TimeIn23]])-TIME(9,0,0))*24)</f>
        <v>0</v>
      </c>
      <c r="CW31" s="7"/>
      <c r="CX31" s="7"/>
      <c r="CY31" s="6"/>
      <c r="CZ31" s="14">
        <f>IF(Table_BF[[#This Row],[TimeIn24]]=0,0,(Table_BF[[#This Row],[TimeOut24]]-IF(Table_BF[[#This Row],[TimeIn24]]&lt;TIME(8,0,0),TIME(8,0,0),Table_BF[[#This Row],[TimeIn24]])-TIME(9,0,0))*24)</f>
        <v>0</v>
      </c>
      <c r="DA31" s="7"/>
      <c r="DB31" s="7"/>
      <c r="DC31" s="6"/>
      <c r="DD31" s="14">
        <f>IF(Table_BF[[#This Row],[TimeIn25]]=0,0,(Table_BF[[#This Row],[TimeOut25]]-IF(Table_BF[[#This Row],[TimeIn25]]&lt;TIME(8,0,0),TIME(8,0,0),Table_BF[[#This Row],[TimeIn25]])-TIME(9,0,0))*24)</f>
        <v>0</v>
      </c>
      <c r="DE31" s="7"/>
      <c r="DF31" s="7"/>
      <c r="DG31" s="6"/>
      <c r="DH31" s="14">
        <f>IF(Table_BF[[#This Row],[TimeIn26]]=0,0,(Table_BF[[#This Row],[TimeOut26]]-IF(Table_BF[[#This Row],[TimeIn26]]&lt;TIME(8,0,0),TIME(8,0,0),Table_BF[[#This Row],[TimeIn26]])-TIME(9,0,0))*24)</f>
        <v>0</v>
      </c>
      <c r="DI31" s="7"/>
      <c r="DJ31" s="7"/>
      <c r="DK31" s="6"/>
      <c r="DL31" s="14">
        <f>IF(Table_BF[[#This Row],[TimeIn27]]=0,0,(Table_BF[[#This Row],[TimeOut27]]-IF(Table_BF[[#This Row],[TimeIn27]]&lt;TIME(8,0,0),TIME(8,0,0),Table_BF[[#This Row],[TimeIn27]])-TIME(9,0,0))*24)</f>
        <v>0</v>
      </c>
      <c r="DM31" s="7"/>
      <c r="DN31" s="7"/>
      <c r="DO31" s="6"/>
      <c r="DP31" s="14">
        <f>IF(Table_BF[[#This Row],[TimeIn28]]=0,0,(Table_BF[[#This Row],[TimeOut28]]-IF(Table_BF[[#This Row],[TimeIn28]]&lt;TIME(8,0,0),TIME(8,0,0),Table_BF[[#This Row],[TimeIn28]])-TIME(9,0,0))*24)</f>
        <v>0</v>
      </c>
      <c r="DQ31" s="7"/>
      <c r="DR31" s="7"/>
      <c r="DS31" s="6"/>
      <c r="DT31" s="14">
        <f>IF(Table_BF[[#This Row],[TimeIn29]]=0,0,(Table_BF[[#This Row],[TimeOut29]]-IF(Table_BF[[#This Row],[TimeIn29]]&lt;TIME(8,0,0),TIME(8,0,0),Table_BF[[#This Row],[TimeIn29]])-TIME(9,0,0))*24)</f>
        <v>0</v>
      </c>
      <c r="DU31" s="7"/>
      <c r="DV31" s="7"/>
      <c r="DW31" s="6"/>
      <c r="DX31" s="14">
        <f>IF(Table_BF[[#This Row],[TimeIn30]]=0,0,(Table_BF[[#This Row],[TimeOut30]]-IF(Table_BF[[#This Row],[TimeIn30]]&lt;TIME(8,0,0),TIME(8,0,0),Table_BF[[#This Row],[TimeIn30]])-TIME(9,0,0))*24)</f>
        <v>0</v>
      </c>
      <c r="DY31" s="7"/>
      <c r="DZ31" s="7"/>
      <c r="EA31" s="6"/>
      <c r="EB31" s="14">
        <f>IF(Table_BF[[#This Row],[TimeIn31]]=0,0,(Table_BF[[#This Row],[TimeOut31]]-IF(Table_BF[[#This Row],[TimeIn31]]&lt;TIME(8,0,0),TIME(8,0,0),Table_BF[[#This Row],[TimeIn31]])-TIME(9,0,0))*24)</f>
        <v>0</v>
      </c>
      <c r="EC31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153.93</v>
      </c>
      <c r="ED31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27.925833333333333</v>
      </c>
    </row>
    <row r="32" spans="2:134" ht="15" x14ac:dyDescent="0.25">
      <c r="B32" s="6">
        <v>2017</v>
      </c>
      <c r="C32" s="6">
        <v>3</v>
      </c>
      <c r="D32" s="6" t="s">
        <v>152</v>
      </c>
      <c r="E32" s="6" t="s">
        <v>167</v>
      </c>
      <c r="F32" s="6" t="s">
        <v>168</v>
      </c>
      <c r="G32" s="6" t="s">
        <v>169</v>
      </c>
      <c r="H32" s="6" t="s">
        <v>147</v>
      </c>
      <c r="I32" s="7">
        <v>0.34820601851851851</v>
      </c>
      <c r="J32" s="7">
        <v>0.74543981481481481</v>
      </c>
      <c r="K32" s="6">
        <v>9.5299999999999994</v>
      </c>
      <c r="L32" s="14">
        <f>IF(Table_BF[[#This Row],[TimeIn01]]=0,0,(Table_BF[[#This Row],[TimeOut01]]-IF(Table_BF[[#This Row],[TimeIn01]]&lt;TIME(8,0,0),TIME(8,0,0),Table_BF[[#This Row],[TimeIn01]])-TIME(9,0,0))*24)</f>
        <v>0.53361111111111104</v>
      </c>
      <c r="M32" s="7">
        <v>0.34462962962962962</v>
      </c>
      <c r="N32" s="7">
        <v>0.7361226851851852</v>
      </c>
      <c r="O32" s="6">
        <v>9.39</v>
      </c>
      <c r="P32" s="14">
        <f>IF(Table_BF[[#This Row],[TimeIn02]]=0,0,(Table_BF[[#This Row],[TimeOut02]]-IF(Table_BF[[#This Row],[TimeIn02]]&lt;TIME(8,0,0),TIME(8,0,0),Table_BF[[#This Row],[TimeIn02]])-TIME(9,0,0))*24)</f>
        <v>0.39583333333333393</v>
      </c>
      <c r="Q32" s="7">
        <v>0.35435185185185186</v>
      </c>
      <c r="R32" s="7">
        <v>0.74804398148148143</v>
      </c>
      <c r="S32" s="9">
        <v>9.44</v>
      </c>
      <c r="T32" s="14">
        <f>IF(Table_BF[[#This Row],[TimeIn03]]=0,0,(Table_BF[[#This Row],[TimeOut03]]-IF(Table_BF[[#This Row],[TimeIn03]]&lt;TIME(8,0,0),TIME(8,0,0),Table_BF[[#This Row],[TimeIn03]])-TIME(9,0,0))*24)</f>
        <v>0.44861111111110974</v>
      </c>
      <c r="U32" s="7"/>
      <c r="V32" s="7"/>
      <c r="W32" s="9"/>
      <c r="X32" s="14">
        <f>IF(Table_BF[[#This Row],[TimeIn04]]=0,0,(Table_BF[[#This Row],[TimeOut04]]-IF(Table_BF[[#This Row],[TimeIn04]]&lt;TIME(8,0,0),TIME(8,0,0),Table_BF[[#This Row],[TimeIn04]])-TIME(9,0,0))*24)</f>
        <v>0</v>
      </c>
      <c r="Y32" s="7"/>
      <c r="Z32" s="7"/>
      <c r="AA32" s="6"/>
      <c r="AB32" s="14">
        <f>IF(Table_BF[[#This Row],[TimeIn05]]=0,0,(Table_BF[[#This Row],[TimeOut05]]-IF(Table_BF[[#This Row],[TimeIn05]]&lt;TIME(8,0,0),TIME(8,0,0),Table_BF[[#This Row],[TimeIn05]])-TIME(9,0,0))*24)</f>
        <v>0</v>
      </c>
      <c r="AC32" s="7">
        <v>0.34692129629629631</v>
      </c>
      <c r="AD32" s="7">
        <v>0.733912037037037</v>
      </c>
      <c r="AE32" s="6">
        <v>9.2799999999999994</v>
      </c>
      <c r="AF32" s="14">
        <f>IF(Table_BF[[#This Row],[TimeIn06]]=0,0,(Table_BF[[#This Row],[TimeOut06]]-IF(Table_BF[[#This Row],[TimeIn06]]&lt;TIME(8,0,0),TIME(8,0,0),Table_BF[[#This Row],[TimeIn06]])-TIME(9,0,0))*24)</f>
        <v>0.28777777777777658</v>
      </c>
      <c r="AG32" s="7">
        <v>0.33777777777777779</v>
      </c>
      <c r="AH32" s="7">
        <v>0.74077546296296293</v>
      </c>
      <c r="AI32" s="6">
        <v>9.67</v>
      </c>
      <c r="AJ32" s="14">
        <f>IF(Table_BF[[#This Row],[TimeIn07]]=0,0,(Table_BF[[#This Row],[TimeOut07]]-IF(Table_BF[[#This Row],[TimeIn07]]&lt;TIME(8,0,0),TIME(8,0,0),Table_BF[[#This Row],[TimeIn07]])-TIME(9,0,0))*24)</f>
        <v>0.67194444444444335</v>
      </c>
      <c r="AK32" s="7">
        <v>0.3396527777777778</v>
      </c>
      <c r="AL32" s="7">
        <v>0.72795138888888888</v>
      </c>
      <c r="AM32" s="6">
        <v>9.31</v>
      </c>
      <c r="AN32" s="14">
        <f>IF(Table_BF[[#This Row],[TimeIn08]]=0,0,(Table_BF[[#This Row],[TimeOut08]]-IF(Table_BF[[#This Row],[TimeIn08]]&lt;TIME(8,0,0),TIME(8,0,0),Table_BF[[#This Row],[TimeIn08]])-TIME(9,0,0))*24)</f>
        <v>0.31916666666666593</v>
      </c>
      <c r="AO32" s="7">
        <v>0.34489583333333335</v>
      </c>
      <c r="AP32" s="7">
        <v>0.72550925925925924</v>
      </c>
      <c r="AQ32" s="6">
        <v>9.1300000000000008</v>
      </c>
      <c r="AR32" s="14">
        <f>IF(Table_BF[[#This Row],[TimeIn09]]=0,0,(Table_BF[[#This Row],[TimeOut09]]-IF(Table_BF[[#This Row],[TimeIn09]]&lt;TIME(8,0,0),TIME(8,0,0),Table_BF[[#This Row],[TimeIn09]])-TIME(9,0,0))*24)</f>
        <v>0.13472222222222152</v>
      </c>
      <c r="AS32" s="7">
        <v>0.33975694444444443</v>
      </c>
      <c r="AT32" s="7">
        <v>0.72826388888888893</v>
      </c>
      <c r="AU32" s="6">
        <v>9.32</v>
      </c>
      <c r="AV32" s="14">
        <f>IF(Table_BF[[#This Row],[TimeIn10]]=0,0,(Table_BF[[#This Row],[TimeOut10]]-IF(Table_BF[[#This Row],[TimeIn10]]&lt;TIME(8,0,0),TIME(8,0,0),Table_BF[[#This Row],[TimeIn10]])-TIME(9,0,0))*24)</f>
        <v>0.32416666666666805</v>
      </c>
      <c r="AW32" s="7"/>
      <c r="AX32" s="7"/>
      <c r="AY32" s="6"/>
      <c r="AZ32" s="14">
        <f>IF(Table_BF[[#This Row],[TimeIn11]]=0,0,(Table_BF[[#This Row],[TimeOut11]]-IF(Table_BF[[#This Row],[TimeIn11]]&lt;TIME(8,0,0),TIME(8,0,0),Table_BF[[#This Row],[TimeIn11]])-TIME(9,0,0))*24)</f>
        <v>0</v>
      </c>
      <c r="BA32" s="7"/>
      <c r="BB32" s="7"/>
      <c r="BC32" s="6"/>
      <c r="BD32" s="14">
        <f>IF(Table_BF[[#This Row],[TimeIn12]]=0,0,(Table_BF[[#This Row],[TimeOut12]]-IF(Table_BF[[#This Row],[TimeIn12]]&lt;TIME(8,0,0),TIME(8,0,0),Table_BF[[#This Row],[TimeIn12]])-TIME(9,0,0))*24)</f>
        <v>0</v>
      </c>
      <c r="BE32" s="7">
        <v>0.33619212962962963</v>
      </c>
      <c r="BF32" s="7">
        <v>0.73386574074074074</v>
      </c>
      <c r="BG32" s="6">
        <v>9.5399999999999991</v>
      </c>
      <c r="BH32" s="14">
        <f>IF(Table_BF[[#This Row],[TimeIn13]]=0,0,(Table_BF[[#This Row],[TimeOut13]]-IF(Table_BF[[#This Row],[TimeIn13]]&lt;TIME(8,0,0),TIME(8,0,0),Table_BF[[#This Row],[TimeIn13]])-TIME(9,0,0))*24)</f>
        <v>0.54416666666666647</v>
      </c>
      <c r="BI32" s="7">
        <v>0.34350694444444446</v>
      </c>
      <c r="BJ32" s="7">
        <v>0.73197916666666663</v>
      </c>
      <c r="BK32" s="6">
        <v>9.32</v>
      </c>
      <c r="BL32" s="14">
        <f>IF(Table_BF[[#This Row],[TimeIn14]]=0,0,(Table_BF[[#This Row],[TimeOut14]]-IF(Table_BF[[#This Row],[TimeIn14]]&lt;TIME(8,0,0),TIME(8,0,0),Table_BF[[#This Row],[TimeIn14]])-TIME(9,0,0))*24)</f>
        <v>0.32333333333333192</v>
      </c>
      <c r="BM32" s="7">
        <v>0.34798611111111111</v>
      </c>
      <c r="BN32" s="7">
        <v>0.73464120370370367</v>
      </c>
      <c r="BO32" s="6">
        <v>9.27</v>
      </c>
      <c r="BP32" s="14">
        <f>IF(Table_BF[[#This Row],[TimeIn15]]=0,0,(Table_BF[[#This Row],[TimeOut15]]-IF(Table_BF[[#This Row],[TimeIn15]]&lt;TIME(8,0,0),TIME(8,0,0),Table_BF[[#This Row],[TimeIn15]])-TIME(9,0,0))*24)</f>
        <v>0.27972222222222154</v>
      </c>
      <c r="BQ32" s="7">
        <v>0.33956018518518516</v>
      </c>
      <c r="BR32" s="7">
        <v>0.74092592592592588</v>
      </c>
      <c r="BS32" s="6">
        <v>9.6300000000000008</v>
      </c>
      <c r="BT32" s="14">
        <f>IF(Table_BF[[#This Row],[TimeIn16]]=0,0,(Table_BF[[#This Row],[TimeOut16]]-IF(Table_BF[[#This Row],[TimeIn16]]&lt;TIME(8,0,0),TIME(8,0,0),Table_BF[[#This Row],[TimeIn16]])-TIME(9,0,0))*24)</f>
        <v>0.63277777777777722</v>
      </c>
      <c r="BU32" s="7">
        <v>0.35601851851851851</v>
      </c>
      <c r="BV32" s="7">
        <v>0.74171296296296296</v>
      </c>
      <c r="BW32" s="6">
        <v>9.25</v>
      </c>
      <c r="BX32" s="14">
        <f>IF(Table_BF[[#This Row],[TimeIn17]]=0,0,(Table_BF[[#This Row],[TimeOut17]]-IF(Table_BF[[#This Row],[TimeIn17]]&lt;TIME(8,0,0),TIME(8,0,0),Table_BF[[#This Row],[TimeIn17]])-TIME(9,0,0))*24)</f>
        <v>0.25666666666666682</v>
      </c>
      <c r="BY32" s="7"/>
      <c r="BZ32" s="7"/>
      <c r="CA32" s="6"/>
      <c r="CB32" s="14">
        <f>IF(Table_BF[[#This Row],[TimeIn18]]=0,0,(Table_BF[[#This Row],[TimeOut18]]-IF(Table_BF[[#This Row],[TimeIn18]]&lt;TIME(8,0,0),TIME(8,0,0),Table_BF[[#This Row],[TimeIn18]])-TIME(9,0,0))*24)</f>
        <v>0</v>
      </c>
      <c r="CC32" s="7"/>
      <c r="CD32" s="7"/>
      <c r="CE32" s="6"/>
      <c r="CF32" s="14">
        <f>IF(Table_BF[[#This Row],[TimeIn19]]=0,0,(Table_BF[[#This Row],[TimeOut19]]-IF(Table_BF[[#This Row],[TimeIn19]]&lt;TIME(8,0,0),TIME(8,0,0),Table_BF[[#This Row],[TimeIn19]])-TIME(9,0,0))*24)</f>
        <v>0</v>
      </c>
      <c r="CG32" s="7">
        <v>0.34997685185185184</v>
      </c>
      <c r="CH32" s="7">
        <v>0.35525462962962961</v>
      </c>
      <c r="CI32" s="6">
        <v>0.12</v>
      </c>
      <c r="CJ32" s="14">
        <f>IF(Table_BF[[#This Row],[TimeIn20]]=0,0,(Table_BF[[#This Row],[TimeOut20]]-IF(Table_BF[[#This Row],[TimeIn20]]&lt;TIME(8,0,0),TIME(8,0,0),Table_BF[[#This Row],[TimeIn20]])-TIME(9,0,0))*24)</f>
        <v>-8.8733333333333331</v>
      </c>
      <c r="CK32" s="7"/>
      <c r="CL32" s="7"/>
      <c r="CM32" s="6"/>
      <c r="CN32" s="14">
        <f>IF(Table_BF[[#This Row],[TimeIn21]]=0,0,(Table_BF[[#This Row],[TimeOut21]]-IF(Table_BF[[#This Row],[TimeIn21]]&lt;TIME(8,0,0),TIME(8,0,0),Table_BF[[#This Row],[TimeIn21]])-TIME(9,0,0))*24)</f>
        <v>0</v>
      </c>
      <c r="CO32" s="7"/>
      <c r="CP32" s="7"/>
      <c r="CQ32" s="6"/>
      <c r="CR32" s="14">
        <f>IF(Table_BF[[#This Row],[TimeIn22]]=0,0,(Table_BF[[#This Row],[TimeOut22]]-IF(Table_BF[[#This Row],[TimeIn22]]&lt;TIME(8,0,0),TIME(8,0,0),Table_BF[[#This Row],[TimeIn22]])-TIME(9,0,0))*24)</f>
        <v>0</v>
      </c>
      <c r="CS32" s="7"/>
      <c r="CT32" s="7"/>
      <c r="CU32" s="6"/>
      <c r="CV32" s="14">
        <f>IF(Table_BF[[#This Row],[TimeIn23]]=0,0,(Table_BF[[#This Row],[TimeOut23]]-IF(Table_BF[[#This Row],[TimeIn23]]&lt;TIME(8,0,0),TIME(8,0,0),Table_BF[[#This Row],[TimeIn23]])-TIME(9,0,0))*24)</f>
        <v>0</v>
      </c>
      <c r="CW32" s="7"/>
      <c r="CX32" s="7"/>
      <c r="CY32" s="6"/>
      <c r="CZ32" s="14">
        <f>IF(Table_BF[[#This Row],[TimeIn24]]=0,0,(Table_BF[[#This Row],[TimeOut24]]-IF(Table_BF[[#This Row],[TimeIn24]]&lt;TIME(8,0,0),TIME(8,0,0),Table_BF[[#This Row],[TimeIn24]])-TIME(9,0,0))*24)</f>
        <v>0</v>
      </c>
      <c r="DA32" s="7"/>
      <c r="DB32" s="7"/>
      <c r="DC32" s="6"/>
      <c r="DD32" s="14">
        <f>IF(Table_BF[[#This Row],[TimeIn25]]=0,0,(Table_BF[[#This Row],[TimeOut25]]-IF(Table_BF[[#This Row],[TimeIn25]]&lt;TIME(8,0,0),TIME(8,0,0),Table_BF[[#This Row],[TimeIn25]])-TIME(9,0,0))*24)</f>
        <v>0</v>
      </c>
      <c r="DE32" s="7"/>
      <c r="DF32" s="7"/>
      <c r="DG32" s="6"/>
      <c r="DH32" s="14">
        <f>IF(Table_BF[[#This Row],[TimeIn26]]=0,0,(Table_BF[[#This Row],[TimeOut26]]-IF(Table_BF[[#This Row],[TimeIn26]]&lt;TIME(8,0,0),TIME(8,0,0),Table_BF[[#This Row],[TimeIn26]])-TIME(9,0,0))*24)</f>
        <v>0</v>
      </c>
      <c r="DI32" s="7"/>
      <c r="DJ32" s="7"/>
      <c r="DK32" s="6"/>
      <c r="DL32" s="14">
        <f>IF(Table_BF[[#This Row],[TimeIn27]]=0,0,(Table_BF[[#This Row],[TimeOut27]]-IF(Table_BF[[#This Row],[TimeIn27]]&lt;TIME(8,0,0),TIME(8,0,0),Table_BF[[#This Row],[TimeIn27]])-TIME(9,0,0))*24)</f>
        <v>0</v>
      </c>
      <c r="DM32" s="7"/>
      <c r="DN32" s="7"/>
      <c r="DO32" s="6"/>
      <c r="DP32" s="14">
        <f>IF(Table_BF[[#This Row],[TimeIn28]]=0,0,(Table_BF[[#This Row],[TimeOut28]]-IF(Table_BF[[#This Row],[TimeIn28]]&lt;TIME(8,0,0),TIME(8,0,0),Table_BF[[#This Row],[TimeIn28]])-TIME(9,0,0))*24)</f>
        <v>0</v>
      </c>
      <c r="DQ32" s="7"/>
      <c r="DR32" s="7"/>
      <c r="DS32" s="6"/>
      <c r="DT32" s="14">
        <f>IF(Table_BF[[#This Row],[TimeIn29]]=0,0,(Table_BF[[#This Row],[TimeOut29]]-IF(Table_BF[[#This Row],[TimeIn29]]&lt;TIME(8,0,0),TIME(8,0,0),Table_BF[[#This Row],[TimeIn29]])-TIME(9,0,0))*24)</f>
        <v>0</v>
      </c>
      <c r="DU32" s="7"/>
      <c r="DV32" s="7"/>
      <c r="DW32" s="6"/>
      <c r="DX32" s="14">
        <f>IF(Table_BF[[#This Row],[TimeIn30]]=0,0,(Table_BF[[#This Row],[TimeOut30]]-IF(Table_BF[[#This Row],[TimeIn30]]&lt;TIME(8,0,0),TIME(8,0,0),Table_BF[[#This Row],[TimeIn30]])-TIME(9,0,0))*24)</f>
        <v>0</v>
      </c>
      <c r="DY32" s="7"/>
      <c r="DZ32" s="7"/>
      <c r="EA32" s="6"/>
      <c r="EB32" s="14">
        <f>IF(Table_BF[[#This Row],[TimeIn31]]=0,0,(Table_BF[[#This Row],[TimeOut31]]-IF(Table_BF[[#This Row],[TimeIn31]]&lt;TIME(8,0,0),TIME(8,0,0),Table_BF[[#This Row],[TimeIn31]])-TIME(9,0,0))*24)</f>
        <v>0</v>
      </c>
      <c r="EC32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122.19999999999997</v>
      </c>
      <c r="ED32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-3.7208333333333412</v>
      </c>
    </row>
    <row r="33" spans="2:134" ht="15" x14ac:dyDescent="0.25">
      <c r="B33" s="6">
        <v>2017</v>
      </c>
      <c r="C33" s="6">
        <v>3</v>
      </c>
      <c r="D33" s="6" t="s">
        <v>152</v>
      </c>
      <c r="E33" s="6" t="s">
        <v>167</v>
      </c>
      <c r="F33" s="6" t="s">
        <v>306</v>
      </c>
      <c r="G33" s="6" t="s">
        <v>198</v>
      </c>
      <c r="H33" s="6" t="s">
        <v>230</v>
      </c>
      <c r="I33" s="7">
        <v>0.28268518518518521</v>
      </c>
      <c r="J33" s="7">
        <v>0.71423611111111107</v>
      </c>
      <c r="K33" s="6">
        <v>10.35</v>
      </c>
      <c r="L33" s="14">
        <f>IF(Table_BF[[#This Row],[TimeIn01]]=0,0,(Table_BF[[#This Row],[TimeOut01]]-IF(Table_BF[[#This Row],[TimeIn01]]&lt;TIME(8,0,0),TIME(8,0,0),Table_BF[[#This Row],[TimeIn01]])-TIME(9,0,0))*24)</f>
        <v>0.14166666666666616</v>
      </c>
      <c r="M33" s="7">
        <v>0.29343750000000002</v>
      </c>
      <c r="N33" s="7">
        <v>0.71221064814814816</v>
      </c>
      <c r="O33" s="6">
        <v>10.050000000000001</v>
      </c>
      <c r="P33" s="14">
        <f>IF(Table_BF[[#This Row],[TimeIn02]]=0,0,(Table_BF[[#This Row],[TimeOut02]]-IF(Table_BF[[#This Row],[TimeIn02]]&lt;TIME(8,0,0),TIME(8,0,0),Table_BF[[#This Row],[TimeIn02]])-TIME(9,0,0))*24)</f>
        <v>9.3055555555556335E-2</v>
      </c>
      <c r="Q33" s="7">
        <v>0.28251157407407407</v>
      </c>
      <c r="R33" s="7">
        <v>0.79656249999999995</v>
      </c>
      <c r="S33" s="9">
        <v>12.33</v>
      </c>
      <c r="T33" s="14">
        <f>IF(Table_BF[[#This Row],[TimeIn03]]=0,0,(Table_BF[[#This Row],[TimeOut03]]-IF(Table_BF[[#This Row],[TimeIn03]]&lt;TIME(8,0,0),TIME(8,0,0),Table_BF[[#This Row],[TimeIn03]])-TIME(9,0,0))*24)</f>
        <v>2.1174999999999993</v>
      </c>
      <c r="U33" s="7"/>
      <c r="V33" s="7"/>
      <c r="W33" s="9"/>
      <c r="X33" s="14">
        <f>IF(Table_BF[[#This Row],[TimeIn04]]=0,0,(Table_BF[[#This Row],[TimeOut04]]-IF(Table_BF[[#This Row],[TimeIn04]]&lt;TIME(8,0,0),TIME(8,0,0),Table_BF[[#This Row],[TimeIn04]])-TIME(9,0,0))*24)</f>
        <v>0</v>
      </c>
      <c r="Y33" s="7"/>
      <c r="Z33" s="7"/>
      <c r="AA33" s="6"/>
      <c r="AB33" s="14">
        <f>IF(Table_BF[[#This Row],[TimeIn05]]=0,0,(Table_BF[[#This Row],[TimeOut05]]-IF(Table_BF[[#This Row],[TimeIn05]]&lt;TIME(8,0,0),TIME(8,0,0),Table_BF[[#This Row],[TimeIn05]])-TIME(9,0,0))*24)</f>
        <v>0</v>
      </c>
      <c r="AC33" s="7">
        <v>0.30565972222222221</v>
      </c>
      <c r="AD33" s="7">
        <v>0.71804398148148152</v>
      </c>
      <c r="AE33" s="6">
        <v>9.89</v>
      </c>
      <c r="AF33" s="14">
        <f>IF(Table_BF[[#This Row],[TimeIn06]]=0,0,(Table_BF[[#This Row],[TimeOut06]]-IF(Table_BF[[#This Row],[TimeIn06]]&lt;TIME(8,0,0),TIME(8,0,0),Table_BF[[#This Row],[TimeIn06]])-TIME(9,0,0))*24)</f>
        <v>0.2330555555555569</v>
      </c>
      <c r="AG33" s="7">
        <v>0.29944444444444446</v>
      </c>
      <c r="AH33" s="7">
        <v>0.85555555555555551</v>
      </c>
      <c r="AI33" s="6">
        <v>13.34</v>
      </c>
      <c r="AJ33" s="14">
        <f>IF(Table_BF[[#This Row],[TimeIn07]]=0,0,(Table_BF[[#This Row],[TimeOut07]]-IF(Table_BF[[#This Row],[TimeIn07]]&lt;TIME(8,0,0),TIME(8,0,0),Table_BF[[#This Row],[TimeIn07]])-TIME(9,0,0))*24)</f>
        <v>3.5333333333333314</v>
      </c>
      <c r="AK33" s="7"/>
      <c r="AL33" s="7"/>
      <c r="AM33" s="6"/>
      <c r="AN33" s="14">
        <f>IF(Table_BF[[#This Row],[TimeIn08]]=0,0,(Table_BF[[#This Row],[TimeOut08]]-IF(Table_BF[[#This Row],[TimeIn08]]&lt;TIME(8,0,0),TIME(8,0,0),Table_BF[[#This Row],[TimeIn08]])-TIME(9,0,0))*24)</f>
        <v>0</v>
      </c>
      <c r="AO33" s="7"/>
      <c r="AP33" s="7"/>
      <c r="AQ33" s="6"/>
      <c r="AR33" s="14">
        <f>IF(Table_BF[[#This Row],[TimeIn09]]=0,0,(Table_BF[[#This Row],[TimeOut09]]-IF(Table_BF[[#This Row],[TimeIn09]]&lt;TIME(8,0,0),TIME(8,0,0),Table_BF[[#This Row],[TimeIn09]])-TIME(9,0,0))*24)</f>
        <v>0</v>
      </c>
      <c r="AS33" s="7"/>
      <c r="AT33" s="7"/>
      <c r="AU33" s="6"/>
      <c r="AV33" s="14">
        <f>IF(Table_BF[[#This Row],[TimeIn10]]=0,0,(Table_BF[[#This Row],[TimeOut10]]-IF(Table_BF[[#This Row],[TimeIn10]]&lt;TIME(8,0,0),TIME(8,0,0),Table_BF[[#This Row],[TimeIn10]])-TIME(9,0,0))*24)</f>
        <v>0</v>
      </c>
      <c r="AW33" s="7">
        <v>0.33672453703703703</v>
      </c>
      <c r="AX33" s="7">
        <v>0.54953703703703705</v>
      </c>
      <c r="AY33" s="6">
        <v>5.0999999999999996</v>
      </c>
      <c r="AZ33" s="14">
        <f>IF(Table_BF[[#This Row],[TimeIn11]]=0,0,(Table_BF[[#This Row],[TimeOut11]]-IF(Table_BF[[#This Row],[TimeIn11]]&lt;TIME(8,0,0),TIME(8,0,0),Table_BF[[#This Row],[TimeIn11]])-TIME(9,0,0))*24)</f>
        <v>-3.8924999999999996</v>
      </c>
      <c r="BA33" s="7"/>
      <c r="BB33" s="7"/>
      <c r="BC33" s="6"/>
      <c r="BD33" s="14">
        <f>IF(Table_BF[[#This Row],[TimeIn12]]=0,0,(Table_BF[[#This Row],[TimeOut12]]-IF(Table_BF[[#This Row],[TimeIn12]]&lt;TIME(8,0,0),TIME(8,0,0),Table_BF[[#This Row],[TimeIn12]])-TIME(9,0,0))*24)</f>
        <v>0</v>
      </c>
      <c r="BE33" s="7">
        <v>0.28915509259259259</v>
      </c>
      <c r="BF33" s="7">
        <v>0.8256134259259259</v>
      </c>
      <c r="BG33" s="6">
        <v>12.87</v>
      </c>
      <c r="BH33" s="14">
        <f>IF(Table_BF[[#This Row],[TimeIn13]]=0,0,(Table_BF[[#This Row],[TimeOut13]]-IF(Table_BF[[#This Row],[TimeIn13]]&lt;TIME(8,0,0),TIME(8,0,0),Table_BF[[#This Row],[TimeIn13]])-TIME(9,0,0))*24)</f>
        <v>2.8147222222222221</v>
      </c>
      <c r="BI33" s="7">
        <v>0.28615740740740742</v>
      </c>
      <c r="BJ33" s="7">
        <v>0.93181712962962959</v>
      </c>
      <c r="BK33" s="6">
        <v>15.49</v>
      </c>
      <c r="BL33" s="14">
        <f>IF(Table_BF[[#This Row],[TimeIn14]]=0,0,(Table_BF[[#This Row],[TimeOut14]]-IF(Table_BF[[#This Row],[TimeIn14]]&lt;TIME(8,0,0),TIME(8,0,0),Table_BF[[#This Row],[TimeIn14]])-TIME(9,0,0))*24)</f>
        <v>5.363611111111112</v>
      </c>
      <c r="BM33" s="7">
        <v>0.64454861111111106</v>
      </c>
      <c r="BN33" s="7">
        <v>0.76295138888888892</v>
      </c>
      <c r="BO33" s="6">
        <v>2.84</v>
      </c>
      <c r="BP33" s="14">
        <f>IF(Table_BF[[#This Row],[TimeIn15]]=0,0,(Table_BF[[#This Row],[TimeOut15]]-IF(Table_BF[[#This Row],[TimeIn15]]&lt;TIME(8,0,0),TIME(8,0,0),Table_BF[[#This Row],[TimeIn15]])-TIME(9,0,0))*24)</f>
        <v>-6.1583333333333314</v>
      </c>
      <c r="BQ33" s="7">
        <v>0.29010416666666666</v>
      </c>
      <c r="BR33" s="7">
        <v>0.66290509259259256</v>
      </c>
      <c r="BS33" s="6">
        <v>8.94</v>
      </c>
      <c r="BT33" s="14">
        <f>IF(Table_BF[[#This Row],[TimeIn16]]=0,0,(Table_BF[[#This Row],[TimeOut16]]-IF(Table_BF[[#This Row],[TimeIn16]]&lt;TIME(8,0,0),TIME(8,0,0),Table_BF[[#This Row],[TimeIn16]])-TIME(9,0,0))*24)</f>
        <v>-1.0902777777777781</v>
      </c>
      <c r="BU33" s="7">
        <v>0.29174768518518518</v>
      </c>
      <c r="BV33" s="7">
        <v>0.74174768518518519</v>
      </c>
      <c r="BW33" s="6">
        <v>10.8</v>
      </c>
      <c r="BX33" s="14">
        <f>IF(Table_BF[[#This Row],[TimeIn17]]=0,0,(Table_BF[[#This Row],[TimeOut17]]-IF(Table_BF[[#This Row],[TimeIn17]]&lt;TIME(8,0,0),TIME(8,0,0),Table_BF[[#This Row],[TimeIn17]])-TIME(9,0,0))*24)</f>
        <v>0.80194444444444501</v>
      </c>
      <c r="BY33" s="7"/>
      <c r="BZ33" s="7"/>
      <c r="CA33" s="6"/>
      <c r="CB33" s="14">
        <f>IF(Table_BF[[#This Row],[TimeIn18]]=0,0,(Table_BF[[#This Row],[TimeOut18]]-IF(Table_BF[[#This Row],[TimeIn18]]&lt;TIME(8,0,0),TIME(8,0,0),Table_BF[[#This Row],[TimeIn18]])-TIME(9,0,0))*24)</f>
        <v>0</v>
      </c>
      <c r="CC33" s="7"/>
      <c r="CD33" s="7"/>
      <c r="CE33" s="6"/>
      <c r="CF33" s="14">
        <f>IF(Table_BF[[#This Row],[TimeIn19]]=0,0,(Table_BF[[#This Row],[TimeOut19]]-IF(Table_BF[[#This Row],[TimeIn19]]&lt;TIME(8,0,0),TIME(8,0,0),Table_BF[[#This Row],[TimeIn19]])-TIME(9,0,0))*24)</f>
        <v>0</v>
      </c>
      <c r="CG33" s="7">
        <v>0.29115740740740742</v>
      </c>
      <c r="CH33" s="7">
        <v>0.39907407407407408</v>
      </c>
      <c r="CI33" s="6">
        <v>2.59</v>
      </c>
      <c r="CJ33" s="14">
        <f>IF(Table_BF[[#This Row],[TimeIn20]]=0,0,(Table_BF[[#This Row],[TimeOut20]]-IF(Table_BF[[#This Row],[TimeIn20]]&lt;TIME(8,0,0),TIME(8,0,0),Table_BF[[#This Row],[TimeIn20]])-TIME(9,0,0))*24)</f>
        <v>-7.4222222222222216</v>
      </c>
      <c r="CK33" s="7"/>
      <c r="CL33" s="7"/>
      <c r="CM33" s="6"/>
      <c r="CN33" s="14">
        <f>IF(Table_BF[[#This Row],[TimeIn21]]=0,0,(Table_BF[[#This Row],[TimeOut21]]-IF(Table_BF[[#This Row],[TimeIn21]]&lt;TIME(8,0,0),TIME(8,0,0),Table_BF[[#This Row],[TimeIn21]])-TIME(9,0,0))*24)</f>
        <v>0</v>
      </c>
      <c r="CO33" s="7"/>
      <c r="CP33" s="7"/>
      <c r="CQ33" s="6"/>
      <c r="CR33" s="14">
        <f>IF(Table_BF[[#This Row],[TimeIn22]]=0,0,(Table_BF[[#This Row],[TimeOut22]]-IF(Table_BF[[#This Row],[TimeIn22]]&lt;TIME(8,0,0),TIME(8,0,0),Table_BF[[#This Row],[TimeIn22]])-TIME(9,0,0))*24)</f>
        <v>0</v>
      </c>
      <c r="CS33" s="7"/>
      <c r="CT33" s="7"/>
      <c r="CU33" s="6"/>
      <c r="CV33" s="14">
        <f>IF(Table_BF[[#This Row],[TimeIn23]]=0,0,(Table_BF[[#This Row],[TimeOut23]]-IF(Table_BF[[#This Row],[TimeIn23]]&lt;TIME(8,0,0),TIME(8,0,0),Table_BF[[#This Row],[TimeIn23]])-TIME(9,0,0))*24)</f>
        <v>0</v>
      </c>
      <c r="CW33" s="7"/>
      <c r="CX33" s="7"/>
      <c r="CY33" s="6"/>
      <c r="CZ33" s="14">
        <f>IF(Table_BF[[#This Row],[TimeIn24]]=0,0,(Table_BF[[#This Row],[TimeOut24]]-IF(Table_BF[[#This Row],[TimeIn24]]&lt;TIME(8,0,0),TIME(8,0,0),Table_BF[[#This Row],[TimeIn24]])-TIME(9,0,0))*24)</f>
        <v>0</v>
      </c>
      <c r="DA33" s="7"/>
      <c r="DB33" s="7"/>
      <c r="DC33" s="6"/>
      <c r="DD33" s="14">
        <f>IF(Table_BF[[#This Row],[TimeIn25]]=0,0,(Table_BF[[#This Row],[TimeOut25]]-IF(Table_BF[[#This Row],[TimeIn25]]&lt;TIME(8,0,0),TIME(8,0,0),Table_BF[[#This Row],[TimeIn25]])-TIME(9,0,0))*24)</f>
        <v>0</v>
      </c>
      <c r="DE33" s="7"/>
      <c r="DF33" s="7"/>
      <c r="DG33" s="6"/>
      <c r="DH33" s="14">
        <f>IF(Table_BF[[#This Row],[TimeIn26]]=0,0,(Table_BF[[#This Row],[TimeOut26]]-IF(Table_BF[[#This Row],[TimeIn26]]&lt;TIME(8,0,0),TIME(8,0,0),Table_BF[[#This Row],[TimeIn26]])-TIME(9,0,0))*24)</f>
        <v>0</v>
      </c>
      <c r="DI33" s="7"/>
      <c r="DJ33" s="7"/>
      <c r="DK33" s="6"/>
      <c r="DL33" s="14">
        <f>IF(Table_BF[[#This Row],[TimeIn27]]=0,0,(Table_BF[[#This Row],[TimeOut27]]-IF(Table_BF[[#This Row],[TimeIn27]]&lt;TIME(8,0,0),TIME(8,0,0),Table_BF[[#This Row],[TimeIn27]])-TIME(9,0,0))*24)</f>
        <v>0</v>
      </c>
      <c r="DM33" s="7"/>
      <c r="DN33" s="7"/>
      <c r="DO33" s="6"/>
      <c r="DP33" s="14">
        <f>IF(Table_BF[[#This Row],[TimeIn28]]=0,0,(Table_BF[[#This Row],[TimeOut28]]-IF(Table_BF[[#This Row],[TimeIn28]]&lt;TIME(8,0,0),TIME(8,0,0),Table_BF[[#This Row],[TimeIn28]])-TIME(9,0,0))*24)</f>
        <v>0</v>
      </c>
      <c r="DQ33" s="7"/>
      <c r="DR33" s="7"/>
      <c r="DS33" s="6"/>
      <c r="DT33" s="14">
        <f>IF(Table_BF[[#This Row],[TimeIn29]]=0,0,(Table_BF[[#This Row],[TimeOut29]]-IF(Table_BF[[#This Row],[TimeIn29]]&lt;TIME(8,0,0),TIME(8,0,0),Table_BF[[#This Row],[TimeIn29]])-TIME(9,0,0))*24)</f>
        <v>0</v>
      </c>
      <c r="DU33" s="7"/>
      <c r="DV33" s="7"/>
      <c r="DW33" s="6"/>
      <c r="DX33" s="14">
        <f>IF(Table_BF[[#This Row],[TimeIn30]]=0,0,(Table_BF[[#This Row],[TimeOut30]]-IF(Table_BF[[#This Row],[TimeIn30]]&lt;TIME(8,0,0),TIME(8,0,0),Table_BF[[#This Row],[TimeIn30]])-TIME(9,0,0))*24)</f>
        <v>0</v>
      </c>
      <c r="DY33" s="7"/>
      <c r="DZ33" s="7"/>
      <c r="EA33" s="6"/>
      <c r="EB33" s="14">
        <f>IF(Table_BF[[#This Row],[TimeIn31]]=0,0,(Table_BF[[#This Row],[TimeOut31]]-IF(Table_BF[[#This Row],[TimeIn31]]&lt;TIME(8,0,0),TIME(8,0,0),Table_BF[[#This Row],[TimeIn31]])-TIME(9,0,0))*24)</f>
        <v>0</v>
      </c>
      <c r="EC33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114.58999999999999</v>
      </c>
      <c r="ED33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-3.4644444444444411</v>
      </c>
    </row>
    <row r="34" spans="2:134" ht="15" x14ac:dyDescent="0.25">
      <c r="B34" s="6">
        <v>2017</v>
      </c>
      <c r="C34" s="6">
        <v>3</v>
      </c>
      <c r="D34" s="6" t="s">
        <v>152</v>
      </c>
      <c r="E34" s="6" t="s">
        <v>167</v>
      </c>
      <c r="F34" s="6" t="s">
        <v>161</v>
      </c>
      <c r="G34" s="6" t="s">
        <v>259</v>
      </c>
      <c r="H34" s="6" t="s">
        <v>260</v>
      </c>
      <c r="I34" s="7">
        <v>0.37324074074074076</v>
      </c>
      <c r="J34" s="7">
        <v>0.74851851851851847</v>
      </c>
      <c r="K34" s="6">
        <v>9</v>
      </c>
      <c r="L34" s="14">
        <f>IF(Table_BF[[#This Row],[TimeIn01]]=0,0,(Table_BF[[#This Row],[TimeOut01]]-IF(Table_BF[[#This Row],[TimeIn01]]&lt;TIME(8,0,0),TIME(8,0,0),Table_BF[[#This Row],[TimeIn01]])-TIME(9,0,0))*24)</f>
        <v>6.6666666666650443E-3</v>
      </c>
      <c r="M34" s="7"/>
      <c r="N34" s="7"/>
      <c r="O34" s="6"/>
      <c r="P34" s="14">
        <f>IF(Table_BF[[#This Row],[TimeIn02]]=0,0,(Table_BF[[#This Row],[TimeOut02]]-IF(Table_BF[[#This Row],[TimeIn02]]&lt;TIME(8,0,0),TIME(8,0,0),Table_BF[[#This Row],[TimeIn02]])-TIME(9,0,0))*24)</f>
        <v>0</v>
      </c>
      <c r="Q34" s="7">
        <v>0.37172453703703706</v>
      </c>
      <c r="R34" s="7">
        <v>0.79745370370370372</v>
      </c>
      <c r="S34" s="9">
        <v>10.210000000000001</v>
      </c>
      <c r="T34" s="14">
        <f>IF(Table_BF[[#This Row],[TimeIn03]]=0,0,(Table_BF[[#This Row],[TimeOut03]]-IF(Table_BF[[#This Row],[TimeIn03]]&lt;TIME(8,0,0),TIME(8,0,0),Table_BF[[#This Row],[TimeIn03]])-TIME(9,0,0))*24)</f>
        <v>1.2174999999999998</v>
      </c>
      <c r="U34" s="7"/>
      <c r="V34" s="7"/>
      <c r="W34" s="9"/>
      <c r="X34" s="14">
        <f>IF(Table_BF[[#This Row],[TimeIn04]]=0,0,(Table_BF[[#This Row],[TimeOut04]]-IF(Table_BF[[#This Row],[TimeIn04]]&lt;TIME(8,0,0),TIME(8,0,0),Table_BF[[#This Row],[TimeIn04]])-TIME(9,0,0))*24)</f>
        <v>0</v>
      </c>
      <c r="Y34" s="7"/>
      <c r="Z34" s="7"/>
      <c r="AA34" s="6"/>
      <c r="AB34" s="14">
        <f>IF(Table_BF[[#This Row],[TimeIn05]]=0,0,(Table_BF[[#This Row],[TimeOut05]]-IF(Table_BF[[#This Row],[TimeIn05]]&lt;TIME(8,0,0),TIME(8,0,0),Table_BF[[#This Row],[TimeIn05]])-TIME(9,0,0))*24)</f>
        <v>0</v>
      </c>
      <c r="AC34" s="7">
        <v>0.37252314814814813</v>
      </c>
      <c r="AD34" s="7">
        <v>0.72869212962962959</v>
      </c>
      <c r="AE34" s="6">
        <v>8.5399999999999991</v>
      </c>
      <c r="AF34" s="14">
        <f>IF(Table_BF[[#This Row],[TimeIn06]]=0,0,(Table_BF[[#This Row],[TimeOut06]]-IF(Table_BF[[#This Row],[TimeIn06]]&lt;TIME(8,0,0),TIME(8,0,0),Table_BF[[#This Row],[TimeIn06]])-TIME(9,0,0))*24)</f>
        <v>-0.45194444444444493</v>
      </c>
      <c r="AG34" s="7">
        <v>0.35174768518518518</v>
      </c>
      <c r="AH34" s="7">
        <v>0.81819444444444445</v>
      </c>
      <c r="AI34" s="6">
        <v>11.19</v>
      </c>
      <c r="AJ34" s="14">
        <f>IF(Table_BF[[#This Row],[TimeIn07]]=0,0,(Table_BF[[#This Row],[TimeOut07]]-IF(Table_BF[[#This Row],[TimeIn07]]&lt;TIME(8,0,0),TIME(8,0,0),Table_BF[[#This Row],[TimeIn07]])-TIME(9,0,0))*24)</f>
        <v>2.1947222222222225</v>
      </c>
      <c r="AK34" s="7">
        <v>0.37881944444444443</v>
      </c>
      <c r="AL34" s="7">
        <v>0.76973379629629635</v>
      </c>
      <c r="AM34" s="6">
        <v>9.3800000000000008</v>
      </c>
      <c r="AN34" s="14">
        <f>IF(Table_BF[[#This Row],[TimeIn08]]=0,0,(Table_BF[[#This Row],[TimeOut08]]-IF(Table_BF[[#This Row],[TimeIn08]]&lt;TIME(8,0,0),TIME(8,0,0),Table_BF[[#This Row],[TimeIn08]])-TIME(9,0,0))*24)</f>
        <v>0.38194444444444597</v>
      </c>
      <c r="AO34" s="7">
        <v>0.37549768518518517</v>
      </c>
      <c r="AP34" s="7">
        <v>0.87923611111111111</v>
      </c>
      <c r="AQ34" s="6">
        <v>12.08</v>
      </c>
      <c r="AR34" s="14">
        <f>IF(Table_BF[[#This Row],[TimeIn09]]=0,0,(Table_BF[[#This Row],[TimeOut09]]-IF(Table_BF[[#This Row],[TimeIn09]]&lt;TIME(8,0,0),TIME(8,0,0),Table_BF[[#This Row],[TimeIn09]])-TIME(9,0,0))*24)</f>
        <v>3.0897222222222211</v>
      </c>
      <c r="AS34" s="7">
        <v>0.37307870370370372</v>
      </c>
      <c r="AT34" s="7">
        <v>0.8090856481481481</v>
      </c>
      <c r="AU34" s="6">
        <v>10.46</v>
      </c>
      <c r="AV34" s="14">
        <f>IF(Table_BF[[#This Row],[TimeIn10]]=0,0,(Table_BF[[#This Row],[TimeOut10]]-IF(Table_BF[[#This Row],[TimeIn10]]&lt;TIME(8,0,0),TIME(8,0,0),Table_BF[[#This Row],[TimeIn10]])-TIME(9,0,0))*24)</f>
        <v>1.4641666666666651</v>
      </c>
      <c r="AW34" s="7"/>
      <c r="AX34" s="7"/>
      <c r="AY34" s="6"/>
      <c r="AZ34" s="14">
        <f>IF(Table_BF[[#This Row],[TimeIn11]]=0,0,(Table_BF[[#This Row],[TimeOut11]]-IF(Table_BF[[#This Row],[TimeIn11]]&lt;TIME(8,0,0),TIME(8,0,0),Table_BF[[#This Row],[TimeIn11]])-TIME(9,0,0))*24)</f>
        <v>0</v>
      </c>
      <c r="BA34" s="7"/>
      <c r="BB34" s="7"/>
      <c r="BC34" s="6"/>
      <c r="BD34" s="14">
        <f>IF(Table_BF[[#This Row],[TimeIn12]]=0,0,(Table_BF[[#This Row],[TimeOut12]]-IF(Table_BF[[#This Row],[TimeIn12]]&lt;TIME(8,0,0),TIME(8,0,0),Table_BF[[#This Row],[TimeIn12]])-TIME(9,0,0))*24)</f>
        <v>0</v>
      </c>
      <c r="BE34" s="7">
        <v>0.38314814814814813</v>
      </c>
      <c r="BF34" s="7">
        <v>0.75516203703703699</v>
      </c>
      <c r="BG34" s="6">
        <v>8.92</v>
      </c>
      <c r="BH34" s="14">
        <f>IF(Table_BF[[#This Row],[TimeIn13]]=0,0,(Table_BF[[#This Row],[TimeOut13]]-IF(Table_BF[[#This Row],[TimeIn13]]&lt;TIME(8,0,0),TIME(8,0,0),Table_BF[[#This Row],[TimeIn13]])-TIME(9,0,0))*24)</f>
        <v>-7.1666666666667211E-2</v>
      </c>
      <c r="BI34" s="7">
        <v>0.37383101851851852</v>
      </c>
      <c r="BJ34" s="7">
        <v>0.76453703703703701</v>
      </c>
      <c r="BK34" s="6">
        <v>9.3699999999999992</v>
      </c>
      <c r="BL34" s="14">
        <f>IF(Table_BF[[#This Row],[TimeIn14]]=0,0,(Table_BF[[#This Row],[TimeOut14]]-IF(Table_BF[[#This Row],[TimeIn14]]&lt;TIME(8,0,0),TIME(8,0,0),Table_BF[[#This Row],[TimeIn14]])-TIME(9,0,0))*24)</f>
        <v>0.37694444444444386</v>
      </c>
      <c r="BM34" s="7">
        <v>0.36604166666666665</v>
      </c>
      <c r="BN34" s="7">
        <v>0.82806712962962958</v>
      </c>
      <c r="BO34" s="6">
        <v>11.08</v>
      </c>
      <c r="BP34" s="14">
        <f>IF(Table_BF[[#This Row],[TimeIn15]]=0,0,(Table_BF[[#This Row],[TimeOut15]]-IF(Table_BF[[#This Row],[TimeIn15]]&lt;TIME(8,0,0),TIME(8,0,0),Table_BF[[#This Row],[TimeIn15]])-TIME(9,0,0))*24)</f>
        <v>2.0886111111111103</v>
      </c>
      <c r="BQ34" s="7">
        <v>0.36835648148148148</v>
      </c>
      <c r="BR34" s="7">
        <v>0.73784722222222221</v>
      </c>
      <c r="BS34" s="6">
        <v>8.86</v>
      </c>
      <c r="BT34" s="14">
        <f>IF(Table_BF[[#This Row],[TimeIn16]]=0,0,(Table_BF[[#This Row],[TimeOut16]]-IF(Table_BF[[#This Row],[TimeIn16]]&lt;TIME(8,0,0),TIME(8,0,0),Table_BF[[#This Row],[TimeIn16]])-TIME(9,0,0))*24)</f>
        <v>-0.13222222222222246</v>
      </c>
      <c r="BU34" s="7">
        <v>0.37162037037037038</v>
      </c>
      <c r="BV34" s="7">
        <v>0.44505787037037037</v>
      </c>
      <c r="BW34" s="6">
        <v>1.76</v>
      </c>
      <c r="BX34" s="14">
        <f>IF(Table_BF[[#This Row],[TimeIn17]]=0,0,(Table_BF[[#This Row],[TimeOut17]]-IF(Table_BF[[#This Row],[TimeIn17]]&lt;TIME(8,0,0),TIME(8,0,0),Table_BF[[#This Row],[TimeIn17]])-TIME(9,0,0))*24)</f>
        <v>-7.2375000000000007</v>
      </c>
      <c r="BY34" s="7"/>
      <c r="BZ34" s="7"/>
      <c r="CA34" s="6"/>
      <c r="CB34" s="14">
        <f>IF(Table_BF[[#This Row],[TimeIn18]]=0,0,(Table_BF[[#This Row],[TimeOut18]]-IF(Table_BF[[#This Row],[TimeIn18]]&lt;TIME(8,0,0),TIME(8,0,0),Table_BF[[#This Row],[TimeIn18]])-TIME(9,0,0))*24)</f>
        <v>0</v>
      </c>
      <c r="CC34" s="7"/>
      <c r="CD34" s="7"/>
      <c r="CE34" s="6"/>
      <c r="CF34" s="14">
        <f>IF(Table_BF[[#This Row],[TimeIn19]]=0,0,(Table_BF[[#This Row],[TimeOut19]]-IF(Table_BF[[#This Row],[TimeIn19]]&lt;TIME(8,0,0),TIME(8,0,0),Table_BF[[#This Row],[TimeIn19]])-TIME(9,0,0))*24)</f>
        <v>0</v>
      </c>
      <c r="CG34" s="7"/>
      <c r="CH34" s="7"/>
      <c r="CI34" s="6"/>
      <c r="CJ34" s="14">
        <f>IF(Table_BF[[#This Row],[TimeIn20]]=0,0,(Table_BF[[#This Row],[TimeOut20]]-IF(Table_BF[[#This Row],[TimeIn20]]&lt;TIME(8,0,0),TIME(8,0,0),Table_BF[[#This Row],[TimeIn20]])-TIME(9,0,0))*24)</f>
        <v>0</v>
      </c>
      <c r="CK34" s="7"/>
      <c r="CL34" s="7"/>
      <c r="CM34" s="6"/>
      <c r="CN34" s="14">
        <f>IF(Table_BF[[#This Row],[TimeIn21]]=0,0,(Table_BF[[#This Row],[TimeOut21]]-IF(Table_BF[[#This Row],[TimeIn21]]&lt;TIME(8,0,0),TIME(8,0,0),Table_BF[[#This Row],[TimeIn21]])-TIME(9,0,0))*24)</f>
        <v>0</v>
      </c>
      <c r="CO34" s="7"/>
      <c r="CP34" s="7"/>
      <c r="CQ34" s="6"/>
      <c r="CR34" s="14">
        <f>IF(Table_BF[[#This Row],[TimeIn22]]=0,0,(Table_BF[[#This Row],[TimeOut22]]-IF(Table_BF[[#This Row],[TimeIn22]]&lt;TIME(8,0,0),TIME(8,0,0),Table_BF[[#This Row],[TimeIn22]])-TIME(9,0,0))*24)</f>
        <v>0</v>
      </c>
      <c r="CS34" s="7"/>
      <c r="CT34" s="7"/>
      <c r="CU34" s="6"/>
      <c r="CV34" s="14">
        <f>IF(Table_BF[[#This Row],[TimeIn23]]=0,0,(Table_BF[[#This Row],[TimeOut23]]-IF(Table_BF[[#This Row],[TimeIn23]]&lt;TIME(8,0,0),TIME(8,0,0),Table_BF[[#This Row],[TimeIn23]])-TIME(9,0,0))*24)</f>
        <v>0</v>
      </c>
      <c r="CW34" s="7"/>
      <c r="CX34" s="7"/>
      <c r="CY34" s="6"/>
      <c r="CZ34" s="14">
        <f>IF(Table_BF[[#This Row],[TimeIn24]]=0,0,(Table_BF[[#This Row],[TimeOut24]]-IF(Table_BF[[#This Row],[TimeIn24]]&lt;TIME(8,0,0),TIME(8,0,0),Table_BF[[#This Row],[TimeIn24]])-TIME(9,0,0))*24)</f>
        <v>0</v>
      </c>
      <c r="DA34" s="7"/>
      <c r="DB34" s="7"/>
      <c r="DC34" s="6"/>
      <c r="DD34" s="14">
        <f>IF(Table_BF[[#This Row],[TimeIn25]]=0,0,(Table_BF[[#This Row],[TimeOut25]]-IF(Table_BF[[#This Row],[TimeIn25]]&lt;TIME(8,0,0),TIME(8,0,0),Table_BF[[#This Row],[TimeIn25]])-TIME(9,0,0))*24)</f>
        <v>0</v>
      </c>
      <c r="DE34" s="7"/>
      <c r="DF34" s="7"/>
      <c r="DG34" s="6"/>
      <c r="DH34" s="14">
        <f>IF(Table_BF[[#This Row],[TimeIn26]]=0,0,(Table_BF[[#This Row],[TimeOut26]]-IF(Table_BF[[#This Row],[TimeIn26]]&lt;TIME(8,0,0),TIME(8,0,0),Table_BF[[#This Row],[TimeIn26]])-TIME(9,0,0))*24)</f>
        <v>0</v>
      </c>
      <c r="DI34" s="7"/>
      <c r="DJ34" s="7"/>
      <c r="DK34" s="6"/>
      <c r="DL34" s="14">
        <f>IF(Table_BF[[#This Row],[TimeIn27]]=0,0,(Table_BF[[#This Row],[TimeOut27]]-IF(Table_BF[[#This Row],[TimeIn27]]&lt;TIME(8,0,0),TIME(8,0,0),Table_BF[[#This Row],[TimeIn27]])-TIME(9,0,0))*24)</f>
        <v>0</v>
      </c>
      <c r="DM34" s="7"/>
      <c r="DN34" s="7"/>
      <c r="DO34" s="6"/>
      <c r="DP34" s="14">
        <f>IF(Table_BF[[#This Row],[TimeIn28]]=0,0,(Table_BF[[#This Row],[TimeOut28]]-IF(Table_BF[[#This Row],[TimeIn28]]&lt;TIME(8,0,0),TIME(8,0,0),Table_BF[[#This Row],[TimeIn28]])-TIME(9,0,0))*24)</f>
        <v>0</v>
      </c>
      <c r="DQ34" s="7"/>
      <c r="DR34" s="7"/>
      <c r="DS34" s="6"/>
      <c r="DT34" s="14">
        <f>IF(Table_BF[[#This Row],[TimeIn29]]=0,0,(Table_BF[[#This Row],[TimeOut29]]-IF(Table_BF[[#This Row],[TimeIn29]]&lt;TIME(8,0,0),TIME(8,0,0),Table_BF[[#This Row],[TimeIn29]])-TIME(9,0,0))*24)</f>
        <v>0</v>
      </c>
      <c r="DU34" s="7"/>
      <c r="DV34" s="7"/>
      <c r="DW34" s="6"/>
      <c r="DX34" s="14">
        <f>IF(Table_BF[[#This Row],[TimeIn30]]=0,0,(Table_BF[[#This Row],[TimeOut30]]-IF(Table_BF[[#This Row],[TimeIn30]]&lt;TIME(8,0,0),TIME(8,0,0),Table_BF[[#This Row],[TimeIn30]])-TIME(9,0,0))*24)</f>
        <v>0</v>
      </c>
      <c r="DY34" s="7"/>
      <c r="DZ34" s="7"/>
      <c r="EA34" s="6"/>
      <c r="EB34" s="14">
        <f>IF(Table_BF[[#This Row],[TimeIn31]]=0,0,(Table_BF[[#This Row],[TimeOut31]]-IF(Table_BF[[#This Row],[TimeIn31]]&lt;TIME(8,0,0),TIME(8,0,0),Table_BF[[#This Row],[TimeIn31]])-TIME(9,0,0))*24)</f>
        <v>0</v>
      </c>
      <c r="EC34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110.85000000000001</v>
      </c>
      <c r="ED34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2.9269444444444388</v>
      </c>
    </row>
    <row r="35" spans="2:134" ht="15" x14ac:dyDescent="0.25">
      <c r="B35" s="6">
        <v>2017</v>
      </c>
      <c r="C35" s="6">
        <v>3</v>
      </c>
      <c r="D35" s="6" t="s">
        <v>152</v>
      </c>
      <c r="E35" s="6" t="s">
        <v>167</v>
      </c>
      <c r="F35" s="6" t="s">
        <v>227</v>
      </c>
      <c r="G35" s="6" t="s">
        <v>228</v>
      </c>
      <c r="H35" s="6" t="s">
        <v>229</v>
      </c>
      <c r="I35" s="7">
        <v>0.38237268518518519</v>
      </c>
      <c r="J35" s="7">
        <v>0.72918981481481482</v>
      </c>
      <c r="K35" s="6">
        <v>8.32</v>
      </c>
      <c r="L35" s="14">
        <f>IF(Table_BF[[#This Row],[TimeIn01]]=0,0,(Table_BF[[#This Row],[TimeOut01]]-IF(Table_BF[[#This Row],[TimeIn01]]&lt;TIME(8,0,0),TIME(8,0,0),Table_BF[[#This Row],[TimeIn01]])-TIME(9,0,0))*24)</f>
        <v>-0.67638888888888893</v>
      </c>
      <c r="M35" s="7">
        <v>0.38590277777777776</v>
      </c>
      <c r="N35" s="7">
        <v>0.73480324074074077</v>
      </c>
      <c r="O35" s="6">
        <v>8.3699999999999992</v>
      </c>
      <c r="P35" s="14">
        <f>IF(Table_BF[[#This Row],[TimeIn02]]=0,0,(Table_BF[[#This Row],[TimeOut02]]-IF(Table_BF[[#This Row],[TimeIn02]]&lt;TIME(8,0,0),TIME(8,0,0),Table_BF[[#This Row],[TimeIn02]])-TIME(9,0,0))*24)</f>
        <v>-0.62638888888888777</v>
      </c>
      <c r="Q35" s="7">
        <v>0.37416666666666665</v>
      </c>
      <c r="R35" s="7">
        <v>0.7595601851851852</v>
      </c>
      <c r="S35" s="9">
        <v>9.24</v>
      </c>
      <c r="T35" s="14">
        <f>IF(Table_BF[[#This Row],[TimeIn03]]=0,0,(Table_BF[[#This Row],[TimeOut03]]-IF(Table_BF[[#This Row],[TimeIn03]]&lt;TIME(8,0,0),TIME(8,0,0),Table_BF[[#This Row],[TimeIn03]])-TIME(9,0,0))*24)</f>
        <v>0.24944444444444525</v>
      </c>
      <c r="U35" s="7"/>
      <c r="V35" s="7"/>
      <c r="W35" s="9"/>
      <c r="X35" s="14">
        <f>IF(Table_BF[[#This Row],[TimeIn04]]=0,0,(Table_BF[[#This Row],[TimeOut04]]-IF(Table_BF[[#This Row],[TimeIn04]]&lt;TIME(8,0,0),TIME(8,0,0),Table_BF[[#This Row],[TimeIn04]])-TIME(9,0,0))*24)</f>
        <v>0</v>
      </c>
      <c r="Y35" s="7"/>
      <c r="Z35" s="7"/>
      <c r="AA35" s="6"/>
      <c r="AB35" s="14">
        <f>IF(Table_BF[[#This Row],[TimeIn05]]=0,0,(Table_BF[[#This Row],[TimeOut05]]-IF(Table_BF[[#This Row],[TimeIn05]]&lt;TIME(8,0,0),TIME(8,0,0),Table_BF[[#This Row],[TimeIn05]])-TIME(9,0,0))*24)</f>
        <v>0</v>
      </c>
      <c r="AC35" s="7">
        <v>0.39460648148148147</v>
      </c>
      <c r="AD35" s="7">
        <v>0.78753472222222221</v>
      </c>
      <c r="AE35" s="6">
        <v>9.43</v>
      </c>
      <c r="AF35" s="14">
        <f>IF(Table_BF[[#This Row],[TimeIn06]]=0,0,(Table_BF[[#This Row],[TimeOut06]]-IF(Table_BF[[#This Row],[TimeIn06]]&lt;TIME(8,0,0),TIME(8,0,0),Table_BF[[#This Row],[TimeIn06]])-TIME(9,0,0))*24)</f>
        <v>0.43027777777777754</v>
      </c>
      <c r="AG35" s="7">
        <v>0.39991898148148147</v>
      </c>
      <c r="AH35" s="7">
        <v>0.85560185185185189</v>
      </c>
      <c r="AI35" s="6">
        <v>10.93</v>
      </c>
      <c r="AJ35" s="14">
        <f>IF(Table_BF[[#This Row],[TimeIn07]]=0,0,(Table_BF[[#This Row],[TimeOut07]]-IF(Table_BF[[#This Row],[TimeIn07]]&lt;TIME(8,0,0),TIME(8,0,0),Table_BF[[#This Row],[TimeIn07]])-TIME(9,0,0))*24)</f>
        <v>1.93638888888889</v>
      </c>
      <c r="AK35" s="7">
        <v>0.60082175925925929</v>
      </c>
      <c r="AL35" s="7">
        <v>0.80578703703703702</v>
      </c>
      <c r="AM35" s="6">
        <v>4.91</v>
      </c>
      <c r="AN35" s="14">
        <f>IF(Table_BF[[#This Row],[TimeIn08]]=0,0,(Table_BF[[#This Row],[TimeOut08]]-IF(Table_BF[[#This Row],[TimeIn08]]&lt;TIME(8,0,0),TIME(8,0,0),Table_BF[[#This Row],[TimeIn08]])-TIME(9,0,0))*24)</f>
        <v>-4.0808333333333344</v>
      </c>
      <c r="AO35" s="7">
        <v>0.38277777777777777</v>
      </c>
      <c r="AP35" s="7">
        <v>0.8834953703703704</v>
      </c>
      <c r="AQ35" s="6">
        <v>12.01</v>
      </c>
      <c r="AR35" s="14">
        <f>IF(Table_BF[[#This Row],[TimeIn09]]=0,0,(Table_BF[[#This Row],[TimeOut09]]-IF(Table_BF[[#This Row],[TimeIn09]]&lt;TIME(8,0,0),TIME(8,0,0),Table_BF[[#This Row],[TimeIn09]])-TIME(9,0,0))*24)</f>
        <v>3.0172222222222231</v>
      </c>
      <c r="AS35" s="7">
        <v>0.40465277777777775</v>
      </c>
      <c r="AT35" s="7">
        <v>0.87519675925925922</v>
      </c>
      <c r="AU35" s="6">
        <v>11.29</v>
      </c>
      <c r="AV35" s="14">
        <f>IF(Table_BF[[#This Row],[TimeIn10]]=0,0,(Table_BF[[#This Row],[TimeOut10]]-IF(Table_BF[[#This Row],[TimeIn10]]&lt;TIME(8,0,0),TIME(8,0,0),Table_BF[[#This Row],[TimeIn10]])-TIME(9,0,0))*24)</f>
        <v>2.2930555555555552</v>
      </c>
      <c r="AW35" s="7"/>
      <c r="AX35" s="7"/>
      <c r="AY35" s="6"/>
      <c r="AZ35" s="14">
        <f>IF(Table_BF[[#This Row],[TimeIn11]]=0,0,(Table_BF[[#This Row],[TimeOut11]]-IF(Table_BF[[#This Row],[TimeIn11]]&lt;TIME(8,0,0),TIME(8,0,0),Table_BF[[#This Row],[TimeIn11]])-TIME(9,0,0))*24)</f>
        <v>0</v>
      </c>
      <c r="BA35" s="7"/>
      <c r="BB35" s="7"/>
      <c r="BC35" s="6"/>
      <c r="BD35" s="14">
        <f>IF(Table_BF[[#This Row],[TimeIn12]]=0,0,(Table_BF[[#This Row],[TimeOut12]]-IF(Table_BF[[#This Row],[TimeIn12]]&lt;TIME(8,0,0),TIME(8,0,0),Table_BF[[#This Row],[TimeIn12]])-TIME(9,0,0))*24)</f>
        <v>0</v>
      </c>
      <c r="BE35" s="7">
        <v>0.38864583333333336</v>
      </c>
      <c r="BF35" s="7">
        <v>0.83152777777777775</v>
      </c>
      <c r="BG35" s="6">
        <v>10.62</v>
      </c>
      <c r="BH35" s="14">
        <f>IF(Table_BF[[#This Row],[TimeIn13]]=0,0,(Table_BF[[#This Row],[TimeOut13]]-IF(Table_BF[[#This Row],[TimeIn13]]&lt;TIME(8,0,0),TIME(8,0,0),Table_BF[[#This Row],[TimeIn13]])-TIME(9,0,0))*24)</f>
        <v>1.6291666666666655</v>
      </c>
      <c r="BI35" s="7">
        <v>0.37899305555555557</v>
      </c>
      <c r="BJ35" s="7">
        <v>0.7672106481481481</v>
      </c>
      <c r="BK35" s="6">
        <v>9.31</v>
      </c>
      <c r="BL35" s="14">
        <f>IF(Table_BF[[#This Row],[TimeIn14]]=0,0,(Table_BF[[#This Row],[TimeOut14]]-IF(Table_BF[[#This Row],[TimeIn14]]&lt;TIME(8,0,0),TIME(8,0,0),Table_BF[[#This Row],[TimeIn14]])-TIME(9,0,0))*24)</f>
        <v>0.31722222222222074</v>
      </c>
      <c r="BM35" s="7">
        <v>0.38583333333333331</v>
      </c>
      <c r="BN35" s="7">
        <v>0.78038194444444442</v>
      </c>
      <c r="BO35" s="6">
        <v>9.4600000000000009</v>
      </c>
      <c r="BP35" s="14">
        <f>IF(Table_BF[[#This Row],[TimeIn15]]=0,0,(Table_BF[[#This Row],[TimeOut15]]-IF(Table_BF[[#This Row],[TimeIn15]]&lt;TIME(8,0,0),TIME(8,0,0),Table_BF[[#This Row],[TimeIn15]])-TIME(9,0,0))*24)</f>
        <v>0.46916666666666673</v>
      </c>
      <c r="BQ35" s="7">
        <v>0.38425925925925924</v>
      </c>
      <c r="BR35" s="7">
        <v>0.76697916666666666</v>
      </c>
      <c r="BS35" s="6">
        <v>9.18</v>
      </c>
      <c r="BT35" s="14">
        <f>IF(Table_BF[[#This Row],[TimeIn16]]=0,0,(Table_BF[[#This Row],[TimeOut16]]-IF(Table_BF[[#This Row],[TimeIn16]]&lt;TIME(8,0,0),TIME(8,0,0),Table_BF[[#This Row],[TimeIn16]])-TIME(9,0,0))*24)</f>
        <v>0.18527777777777787</v>
      </c>
      <c r="BU35" s="7">
        <v>0.31049768518518517</v>
      </c>
      <c r="BV35" s="7">
        <v>0.7459837962962963</v>
      </c>
      <c r="BW35" s="6">
        <v>10.45</v>
      </c>
      <c r="BX35" s="14">
        <f>IF(Table_BF[[#This Row],[TimeIn17]]=0,0,(Table_BF[[#This Row],[TimeOut17]]-IF(Table_BF[[#This Row],[TimeIn17]]&lt;TIME(8,0,0),TIME(8,0,0),Table_BF[[#This Row],[TimeIn17]])-TIME(9,0,0))*24)</f>
        <v>0.90361111111111159</v>
      </c>
      <c r="BY35" s="7"/>
      <c r="BZ35" s="7"/>
      <c r="CA35" s="6"/>
      <c r="CB35" s="14">
        <f>IF(Table_BF[[#This Row],[TimeIn18]]=0,0,(Table_BF[[#This Row],[TimeOut18]]-IF(Table_BF[[#This Row],[TimeIn18]]&lt;TIME(8,0,0),TIME(8,0,0),Table_BF[[#This Row],[TimeIn18]])-TIME(9,0,0))*24)</f>
        <v>0</v>
      </c>
      <c r="CC35" s="7"/>
      <c r="CD35" s="7"/>
      <c r="CE35" s="6"/>
      <c r="CF35" s="14">
        <f>IF(Table_BF[[#This Row],[TimeIn19]]=0,0,(Table_BF[[#This Row],[TimeOut19]]-IF(Table_BF[[#This Row],[TimeIn19]]&lt;TIME(8,0,0),TIME(8,0,0),Table_BF[[#This Row],[TimeIn19]])-TIME(9,0,0))*24)</f>
        <v>0</v>
      </c>
      <c r="CG35" s="7"/>
      <c r="CH35" s="7"/>
      <c r="CI35" s="6"/>
      <c r="CJ35" s="14">
        <f>IF(Table_BF[[#This Row],[TimeIn20]]=0,0,(Table_BF[[#This Row],[TimeOut20]]-IF(Table_BF[[#This Row],[TimeIn20]]&lt;TIME(8,0,0),TIME(8,0,0),Table_BF[[#This Row],[TimeIn20]])-TIME(9,0,0))*24)</f>
        <v>0</v>
      </c>
      <c r="CK35" s="7"/>
      <c r="CL35" s="7"/>
      <c r="CM35" s="6"/>
      <c r="CN35" s="14">
        <f>IF(Table_BF[[#This Row],[TimeIn21]]=0,0,(Table_BF[[#This Row],[TimeOut21]]-IF(Table_BF[[#This Row],[TimeIn21]]&lt;TIME(8,0,0),TIME(8,0,0),Table_BF[[#This Row],[TimeIn21]])-TIME(9,0,0))*24)</f>
        <v>0</v>
      </c>
      <c r="CO35" s="7"/>
      <c r="CP35" s="7"/>
      <c r="CQ35" s="6"/>
      <c r="CR35" s="14">
        <f>IF(Table_BF[[#This Row],[TimeIn22]]=0,0,(Table_BF[[#This Row],[TimeOut22]]-IF(Table_BF[[#This Row],[TimeIn22]]&lt;TIME(8,0,0),TIME(8,0,0),Table_BF[[#This Row],[TimeIn22]])-TIME(9,0,0))*24)</f>
        <v>0</v>
      </c>
      <c r="CS35" s="7"/>
      <c r="CT35" s="7"/>
      <c r="CU35" s="6"/>
      <c r="CV35" s="14">
        <f>IF(Table_BF[[#This Row],[TimeIn23]]=0,0,(Table_BF[[#This Row],[TimeOut23]]-IF(Table_BF[[#This Row],[TimeIn23]]&lt;TIME(8,0,0),TIME(8,0,0),Table_BF[[#This Row],[TimeIn23]])-TIME(9,0,0))*24)</f>
        <v>0</v>
      </c>
      <c r="CW35" s="7"/>
      <c r="CX35" s="7"/>
      <c r="CY35" s="6"/>
      <c r="CZ35" s="14">
        <f>IF(Table_BF[[#This Row],[TimeIn24]]=0,0,(Table_BF[[#This Row],[TimeOut24]]-IF(Table_BF[[#This Row],[TimeIn24]]&lt;TIME(8,0,0),TIME(8,0,0),Table_BF[[#This Row],[TimeIn24]])-TIME(9,0,0))*24)</f>
        <v>0</v>
      </c>
      <c r="DA35" s="7"/>
      <c r="DB35" s="7"/>
      <c r="DC35" s="6"/>
      <c r="DD35" s="14">
        <f>IF(Table_BF[[#This Row],[TimeIn25]]=0,0,(Table_BF[[#This Row],[TimeOut25]]-IF(Table_BF[[#This Row],[TimeIn25]]&lt;TIME(8,0,0),TIME(8,0,0),Table_BF[[#This Row],[TimeIn25]])-TIME(9,0,0))*24)</f>
        <v>0</v>
      </c>
      <c r="DE35" s="7"/>
      <c r="DF35" s="7"/>
      <c r="DG35" s="6"/>
      <c r="DH35" s="14">
        <f>IF(Table_BF[[#This Row],[TimeIn26]]=0,0,(Table_BF[[#This Row],[TimeOut26]]-IF(Table_BF[[#This Row],[TimeIn26]]&lt;TIME(8,0,0),TIME(8,0,0),Table_BF[[#This Row],[TimeIn26]])-TIME(9,0,0))*24)</f>
        <v>0</v>
      </c>
      <c r="DI35" s="7"/>
      <c r="DJ35" s="7"/>
      <c r="DK35" s="6"/>
      <c r="DL35" s="14">
        <f>IF(Table_BF[[#This Row],[TimeIn27]]=0,0,(Table_BF[[#This Row],[TimeOut27]]-IF(Table_BF[[#This Row],[TimeIn27]]&lt;TIME(8,0,0),TIME(8,0,0),Table_BF[[#This Row],[TimeIn27]])-TIME(9,0,0))*24)</f>
        <v>0</v>
      </c>
      <c r="DM35" s="7"/>
      <c r="DN35" s="7"/>
      <c r="DO35" s="6"/>
      <c r="DP35" s="14">
        <f>IF(Table_BF[[#This Row],[TimeIn28]]=0,0,(Table_BF[[#This Row],[TimeOut28]]-IF(Table_BF[[#This Row],[TimeIn28]]&lt;TIME(8,0,0),TIME(8,0,0),Table_BF[[#This Row],[TimeIn28]])-TIME(9,0,0))*24)</f>
        <v>0</v>
      </c>
      <c r="DQ35" s="7"/>
      <c r="DR35" s="7"/>
      <c r="DS35" s="6"/>
      <c r="DT35" s="14">
        <f>IF(Table_BF[[#This Row],[TimeIn29]]=0,0,(Table_BF[[#This Row],[TimeOut29]]-IF(Table_BF[[#This Row],[TimeIn29]]&lt;TIME(8,0,0),TIME(8,0,0),Table_BF[[#This Row],[TimeIn29]])-TIME(9,0,0))*24)</f>
        <v>0</v>
      </c>
      <c r="DU35" s="7"/>
      <c r="DV35" s="7"/>
      <c r="DW35" s="6"/>
      <c r="DX35" s="14">
        <f>IF(Table_BF[[#This Row],[TimeIn30]]=0,0,(Table_BF[[#This Row],[TimeOut30]]-IF(Table_BF[[#This Row],[TimeIn30]]&lt;TIME(8,0,0),TIME(8,0,0),Table_BF[[#This Row],[TimeIn30]])-TIME(9,0,0))*24)</f>
        <v>0</v>
      </c>
      <c r="DY35" s="7"/>
      <c r="DZ35" s="7"/>
      <c r="EA35" s="6"/>
      <c r="EB35" s="14">
        <f>IF(Table_BF[[#This Row],[TimeIn31]]=0,0,(Table_BF[[#This Row],[TimeOut31]]-IF(Table_BF[[#This Row],[TimeIn31]]&lt;TIME(8,0,0),TIME(8,0,0),Table_BF[[#This Row],[TimeIn31]])-TIME(9,0,0))*24)</f>
        <v>0</v>
      </c>
      <c r="EC35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123.52000000000002</v>
      </c>
      <c r="ED35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6.0472222222222225</v>
      </c>
    </row>
    <row r="36" spans="2:134" ht="15" x14ac:dyDescent="0.25">
      <c r="B36" s="6">
        <v>2017</v>
      </c>
      <c r="C36" s="6">
        <v>3</v>
      </c>
      <c r="D36" s="6" t="s">
        <v>171</v>
      </c>
      <c r="E36" s="6" t="s">
        <v>226</v>
      </c>
      <c r="F36" s="6" t="s">
        <v>261</v>
      </c>
      <c r="G36" s="6" t="s">
        <v>262</v>
      </c>
      <c r="H36" s="6" t="s">
        <v>147</v>
      </c>
      <c r="I36" s="7">
        <v>0.36260416666666667</v>
      </c>
      <c r="J36" s="7">
        <v>0.67777777777777781</v>
      </c>
      <c r="K36" s="6">
        <v>7.56</v>
      </c>
      <c r="L36" s="14">
        <f>IF(Table_BF[[#This Row],[TimeIn01]]=0,0,(Table_BF[[#This Row],[TimeOut01]]-IF(Table_BF[[#This Row],[TimeIn01]]&lt;TIME(8,0,0),TIME(8,0,0),Table_BF[[#This Row],[TimeIn01]])-TIME(9,0,0))*24)</f>
        <v>-1.4358333333333326</v>
      </c>
      <c r="M36" s="7"/>
      <c r="N36" s="7"/>
      <c r="O36" s="6"/>
      <c r="P36" s="14">
        <f>IF(Table_BF[[#This Row],[TimeIn02]]=0,0,(Table_BF[[#This Row],[TimeOut02]]-IF(Table_BF[[#This Row],[TimeIn02]]&lt;TIME(8,0,0),TIME(8,0,0),Table_BF[[#This Row],[TimeIn02]])-TIME(9,0,0))*24)</f>
        <v>0</v>
      </c>
      <c r="Q36" s="7"/>
      <c r="R36" s="7"/>
      <c r="S36" s="9"/>
      <c r="T36" s="14">
        <f>IF(Table_BF[[#This Row],[TimeIn03]]=0,0,(Table_BF[[#This Row],[TimeOut03]]-IF(Table_BF[[#This Row],[TimeIn03]]&lt;TIME(8,0,0),TIME(8,0,0),Table_BF[[#This Row],[TimeIn03]])-TIME(9,0,0))*24)</f>
        <v>0</v>
      </c>
      <c r="U36" s="7"/>
      <c r="V36" s="7"/>
      <c r="W36" s="9"/>
      <c r="X36" s="14">
        <f>IF(Table_BF[[#This Row],[TimeIn04]]=0,0,(Table_BF[[#This Row],[TimeOut04]]-IF(Table_BF[[#This Row],[TimeIn04]]&lt;TIME(8,0,0),TIME(8,0,0),Table_BF[[#This Row],[TimeIn04]])-TIME(9,0,0))*24)</f>
        <v>0</v>
      </c>
      <c r="Y36" s="7"/>
      <c r="Z36" s="7"/>
      <c r="AA36" s="6"/>
      <c r="AB36" s="14">
        <f>IF(Table_BF[[#This Row],[TimeIn05]]=0,0,(Table_BF[[#This Row],[TimeOut05]]-IF(Table_BF[[#This Row],[TimeIn05]]&lt;TIME(8,0,0),TIME(8,0,0),Table_BF[[#This Row],[TimeIn05]])-TIME(9,0,0))*24)</f>
        <v>0</v>
      </c>
      <c r="AC36" s="7"/>
      <c r="AD36" s="7"/>
      <c r="AE36" s="6"/>
      <c r="AF36" s="14">
        <f>IF(Table_BF[[#This Row],[TimeIn06]]=0,0,(Table_BF[[#This Row],[TimeOut06]]-IF(Table_BF[[#This Row],[TimeIn06]]&lt;TIME(8,0,0),TIME(8,0,0),Table_BF[[#This Row],[TimeIn06]])-TIME(9,0,0))*24)</f>
        <v>0</v>
      </c>
      <c r="AG36" s="7"/>
      <c r="AH36" s="7"/>
      <c r="AI36" s="6"/>
      <c r="AJ36" s="14">
        <f>IF(Table_BF[[#This Row],[TimeIn07]]=0,0,(Table_BF[[#This Row],[TimeOut07]]-IF(Table_BF[[#This Row],[TimeIn07]]&lt;TIME(8,0,0),TIME(8,0,0),Table_BF[[#This Row],[TimeIn07]])-TIME(9,0,0))*24)</f>
        <v>0</v>
      </c>
      <c r="AK36" s="7">
        <v>0.37399305555555556</v>
      </c>
      <c r="AL36" s="7">
        <v>0.85369212962962959</v>
      </c>
      <c r="AM36" s="6">
        <v>11.51</v>
      </c>
      <c r="AN36" s="14">
        <f>IF(Table_BF[[#This Row],[TimeIn08]]=0,0,(Table_BF[[#This Row],[TimeOut08]]-IF(Table_BF[[#This Row],[TimeIn08]]&lt;TIME(8,0,0),TIME(8,0,0),Table_BF[[#This Row],[TimeIn08]])-TIME(9,0,0))*24)</f>
        <v>2.5127777777777767</v>
      </c>
      <c r="AO36" s="7">
        <v>0.38026620370370373</v>
      </c>
      <c r="AP36" s="7">
        <v>0.76526620370370368</v>
      </c>
      <c r="AQ36" s="6">
        <v>9.24</v>
      </c>
      <c r="AR36" s="14">
        <f>IF(Table_BF[[#This Row],[TimeIn09]]=0,0,(Table_BF[[#This Row],[TimeOut09]]-IF(Table_BF[[#This Row],[TimeIn09]]&lt;TIME(8,0,0),TIME(8,0,0),Table_BF[[#This Row],[TimeIn09]])-TIME(9,0,0))*24)</f>
        <v>0.23999999999999888</v>
      </c>
      <c r="AS36" s="7">
        <v>0.37634259259259262</v>
      </c>
      <c r="AT36" s="7">
        <v>0.68146990740740743</v>
      </c>
      <c r="AU36" s="6">
        <v>7.32</v>
      </c>
      <c r="AV36" s="14">
        <f>IF(Table_BF[[#This Row],[TimeIn10]]=0,0,(Table_BF[[#This Row],[TimeOut10]]-IF(Table_BF[[#This Row],[TimeIn10]]&lt;TIME(8,0,0),TIME(8,0,0),Table_BF[[#This Row],[TimeIn10]])-TIME(9,0,0))*24)</f>
        <v>-1.6769444444444446</v>
      </c>
      <c r="AW36" s="7">
        <v>0.40384259259259259</v>
      </c>
      <c r="AX36" s="7">
        <v>0.53038194444444442</v>
      </c>
      <c r="AY36" s="6">
        <v>3.03</v>
      </c>
      <c r="AZ36" s="14">
        <f>IF(Table_BF[[#This Row],[TimeIn11]]=0,0,(Table_BF[[#This Row],[TimeOut11]]-IF(Table_BF[[#This Row],[TimeIn11]]&lt;TIME(8,0,0),TIME(8,0,0),Table_BF[[#This Row],[TimeIn11]])-TIME(9,0,0))*24)</f>
        <v>-5.963055555555556</v>
      </c>
      <c r="BA36" s="7"/>
      <c r="BB36" s="7"/>
      <c r="BC36" s="6"/>
      <c r="BD36" s="14">
        <f>IF(Table_BF[[#This Row],[TimeIn12]]=0,0,(Table_BF[[#This Row],[TimeOut12]]-IF(Table_BF[[#This Row],[TimeIn12]]&lt;TIME(8,0,0),TIME(8,0,0),Table_BF[[#This Row],[TimeIn12]])-TIME(9,0,0))*24)</f>
        <v>0</v>
      </c>
      <c r="BE36" s="7">
        <v>0.40891203703703705</v>
      </c>
      <c r="BF36" s="7">
        <v>0.88371527777777781</v>
      </c>
      <c r="BG36" s="6">
        <v>11.39</v>
      </c>
      <c r="BH36" s="14">
        <f>IF(Table_BF[[#This Row],[TimeIn13]]=0,0,(Table_BF[[#This Row],[TimeOut13]]-IF(Table_BF[[#This Row],[TimeIn13]]&lt;TIME(8,0,0),TIME(8,0,0),Table_BF[[#This Row],[TimeIn13]])-TIME(9,0,0))*24)</f>
        <v>2.3952777777777783</v>
      </c>
      <c r="BI36" s="7">
        <v>0.40210648148148148</v>
      </c>
      <c r="BJ36" s="7">
        <v>0.89342592592592596</v>
      </c>
      <c r="BK36" s="6">
        <v>11.79</v>
      </c>
      <c r="BL36" s="14">
        <f>IF(Table_BF[[#This Row],[TimeIn14]]=0,0,(Table_BF[[#This Row],[TimeOut14]]-IF(Table_BF[[#This Row],[TimeIn14]]&lt;TIME(8,0,0),TIME(8,0,0),Table_BF[[#This Row],[TimeIn14]])-TIME(9,0,0))*24)</f>
        <v>2.7916666666666674</v>
      </c>
      <c r="BM36" s="7">
        <v>0.43238425925925927</v>
      </c>
      <c r="BN36" s="7">
        <v>0.87244212962962964</v>
      </c>
      <c r="BO36" s="6">
        <v>10.56</v>
      </c>
      <c r="BP36" s="14">
        <f>IF(Table_BF[[#This Row],[TimeIn15]]=0,0,(Table_BF[[#This Row],[TimeOut15]]-IF(Table_BF[[#This Row],[TimeIn15]]&lt;TIME(8,0,0),TIME(8,0,0),Table_BF[[#This Row],[TimeIn15]])-TIME(9,0,0))*24)</f>
        <v>1.5613888888888887</v>
      </c>
      <c r="BQ36" s="7">
        <v>0.38337962962962963</v>
      </c>
      <c r="BR36" s="7">
        <v>0.8674884259259259</v>
      </c>
      <c r="BS36" s="6">
        <v>11.61</v>
      </c>
      <c r="BT36" s="14">
        <f>IF(Table_BF[[#This Row],[TimeIn16]]=0,0,(Table_BF[[#This Row],[TimeOut16]]-IF(Table_BF[[#This Row],[TimeIn16]]&lt;TIME(8,0,0),TIME(8,0,0),Table_BF[[#This Row],[TimeIn16]])-TIME(9,0,0))*24)</f>
        <v>2.6186111111111106</v>
      </c>
      <c r="BU36" s="7">
        <v>0.39819444444444446</v>
      </c>
      <c r="BV36" s="7">
        <v>0.90534722222222219</v>
      </c>
      <c r="BW36" s="6">
        <v>12.17</v>
      </c>
      <c r="BX36" s="14">
        <f>IF(Table_BF[[#This Row],[TimeIn17]]=0,0,(Table_BF[[#This Row],[TimeOut17]]-IF(Table_BF[[#This Row],[TimeIn17]]&lt;TIME(8,0,0),TIME(8,0,0),Table_BF[[#This Row],[TimeIn17]])-TIME(9,0,0))*24)</f>
        <v>3.1716666666666669</v>
      </c>
      <c r="BY36" s="7"/>
      <c r="BZ36" s="7"/>
      <c r="CA36" s="6"/>
      <c r="CB36" s="14">
        <f>IF(Table_BF[[#This Row],[TimeIn18]]=0,0,(Table_BF[[#This Row],[TimeOut18]]-IF(Table_BF[[#This Row],[TimeIn18]]&lt;TIME(8,0,0),TIME(8,0,0),Table_BF[[#This Row],[TimeIn18]])-TIME(9,0,0))*24)</f>
        <v>0</v>
      </c>
      <c r="CC36" s="7"/>
      <c r="CD36" s="7"/>
      <c r="CE36" s="6"/>
      <c r="CF36" s="14">
        <f>IF(Table_BF[[#This Row],[TimeIn19]]=0,0,(Table_BF[[#This Row],[TimeOut19]]-IF(Table_BF[[#This Row],[TimeIn19]]&lt;TIME(8,0,0),TIME(8,0,0),Table_BF[[#This Row],[TimeIn19]])-TIME(9,0,0))*24)</f>
        <v>0</v>
      </c>
      <c r="CG36" s="7">
        <v>0.4433449074074074</v>
      </c>
      <c r="CH36" s="7">
        <v>0.57291666666666663</v>
      </c>
      <c r="CI36" s="6">
        <v>3.1</v>
      </c>
      <c r="CJ36" s="14">
        <f>IF(Table_BF[[#This Row],[TimeIn20]]=0,0,(Table_BF[[#This Row],[TimeOut20]]-IF(Table_BF[[#This Row],[TimeIn20]]&lt;TIME(8,0,0),TIME(8,0,0),Table_BF[[#This Row],[TimeIn20]])-TIME(9,0,0))*24)</f>
        <v>-5.8902777777777784</v>
      </c>
      <c r="CK36" s="7"/>
      <c r="CL36" s="7"/>
      <c r="CM36" s="6"/>
      <c r="CN36" s="14">
        <f>IF(Table_BF[[#This Row],[TimeIn21]]=0,0,(Table_BF[[#This Row],[TimeOut21]]-IF(Table_BF[[#This Row],[TimeIn21]]&lt;TIME(8,0,0),TIME(8,0,0),Table_BF[[#This Row],[TimeIn21]])-TIME(9,0,0))*24)</f>
        <v>0</v>
      </c>
      <c r="CO36" s="7"/>
      <c r="CP36" s="7"/>
      <c r="CQ36" s="6"/>
      <c r="CR36" s="14">
        <f>IF(Table_BF[[#This Row],[TimeIn22]]=0,0,(Table_BF[[#This Row],[TimeOut22]]-IF(Table_BF[[#This Row],[TimeIn22]]&lt;TIME(8,0,0),TIME(8,0,0),Table_BF[[#This Row],[TimeIn22]])-TIME(9,0,0))*24)</f>
        <v>0</v>
      </c>
      <c r="CS36" s="7"/>
      <c r="CT36" s="7"/>
      <c r="CU36" s="6"/>
      <c r="CV36" s="14">
        <f>IF(Table_BF[[#This Row],[TimeIn23]]=0,0,(Table_BF[[#This Row],[TimeOut23]]-IF(Table_BF[[#This Row],[TimeIn23]]&lt;TIME(8,0,0),TIME(8,0,0),Table_BF[[#This Row],[TimeIn23]])-TIME(9,0,0))*24)</f>
        <v>0</v>
      </c>
      <c r="CW36" s="7"/>
      <c r="CX36" s="7"/>
      <c r="CY36" s="6"/>
      <c r="CZ36" s="14">
        <f>IF(Table_BF[[#This Row],[TimeIn24]]=0,0,(Table_BF[[#This Row],[TimeOut24]]-IF(Table_BF[[#This Row],[TimeIn24]]&lt;TIME(8,0,0),TIME(8,0,0),Table_BF[[#This Row],[TimeIn24]])-TIME(9,0,0))*24)</f>
        <v>0</v>
      </c>
      <c r="DA36" s="7"/>
      <c r="DB36" s="7"/>
      <c r="DC36" s="6"/>
      <c r="DD36" s="14">
        <f>IF(Table_BF[[#This Row],[TimeIn25]]=0,0,(Table_BF[[#This Row],[TimeOut25]]-IF(Table_BF[[#This Row],[TimeIn25]]&lt;TIME(8,0,0),TIME(8,0,0),Table_BF[[#This Row],[TimeIn25]])-TIME(9,0,0))*24)</f>
        <v>0</v>
      </c>
      <c r="DE36" s="7"/>
      <c r="DF36" s="7"/>
      <c r="DG36" s="6"/>
      <c r="DH36" s="14">
        <f>IF(Table_BF[[#This Row],[TimeIn26]]=0,0,(Table_BF[[#This Row],[TimeOut26]]-IF(Table_BF[[#This Row],[TimeIn26]]&lt;TIME(8,0,0),TIME(8,0,0),Table_BF[[#This Row],[TimeIn26]])-TIME(9,0,0))*24)</f>
        <v>0</v>
      </c>
      <c r="DI36" s="7"/>
      <c r="DJ36" s="7"/>
      <c r="DK36" s="6"/>
      <c r="DL36" s="14">
        <f>IF(Table_BF[[#This Row],[TimeIn27]]=0,0,(Table_BF[[#This Row],[TimeOut27]]-IF(Table_BF[[#This Row],[TimeIn27]]&lt;TIME(8,0,0),TIME(8,0,0),Table_BF[[#This Row],[TimeIn27]])-TIME(9,0,0))*24)</f>
        <v>0</v>
      </c>
      <c r="DM36" s="7"/>
      <c r="DN36" s="7"/>
      <c r="DO36" s="6"/>
      <c r="DP36" s="14">
        <f>IF(Table_BF[[#This Row],[TimeIn28]]=0,0,(Table_BF[[#This Row],[TimeOut28]]-IF(Table_BF[[#This Row],[TimeIn28]]&lt;TIME(8,0,0),TIME(8,0,0),Table_BF[[#This Row],[TimeIn28]])-TIME(9,0,0))*24)</f>
        <v>0</v>
      </c>
      <c r="DQ36" s="7"/>
      <c r="DR36" s="7"/>
      <c r="DS36" s="6"/>
      <c r="DT36" s="14">
        <f>IF(Table_BF[[#This Row],[TimeIn29]]=0,0,(Table_BF[[#This Row],[TimeOut29]]-IF(Table_BF[[#This Row],[TimeIn29]]&lt;TIME(8,0,0),TIME(8,0,0),Table_BF[[#This Row],[TimeIn29]])-TIME(9,0,0))*24)</f>
        <v>0</v>
      </c>
      <c r="DU36" s="7"/>
      <c r="DV36" s="7"/>
      <c r="DW36" s="6"/>
      <c r="DX36" s="14">
        <f>IF(Table_BF[[#This Row],[TimeIn30]]=0,0,(Table_BF[[#This Row],[TimeOut30]]-IF(Table_BF[[#This Row],[TimeIn30]]&lt;TIME(8,0,0),TIME(8,0,0),Table_BF[[#This Row],[TimeIn30]])-TIME(9,0,0))*24)</f>
        <v>0</v>
      </c>
      <c r="DY36" s="7"/>
      <c r="DZ36" s="7"/>
      <c r="EA36" s="6"/>
      <c r="EB36" s="14">
        <f>IF(Table_BF[[#This Row],[TimeIn31]]=0,0,(Table_BF[[#This Row],[TimeOut31]]-IF(Table_BF[[#This Row],[TimeIn31]]&lt;TIME(8,0,0),TIME(8,0,0),Table_BF[[#This Row],[TimeIn31]])-TIME(9,0,0))*24)</f>
        <v>0</v>
      </c>
      <c r="EC36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99.28</v>
      </c>
      <c r="ED36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0.32527777777777578</v>
      </c>
    </row>
    <row r="37" spans="2:134" ht="15" x14ac:dyDescent="0.25">
      <c r="B37" s="6">
        <v>2017</v>
      </c>
      <c r="C37" s="6">
        <v>3</v>
      </c>
      <c r="D37" s="6" t="s">
        <v>171</v>
      </c>
      <c r="E37" s="6" t="s">
        <v>172</v>
      </c>
      <c r="F37" s="6" t="s">
        <v>289</v>
      </c>
      <c r="G37" s="6" t="s">
        <v>290</v>
      </c>
      <c r="H37" s="6" t="s">
        <v>291</v>
      </c>
      <c r="I37" s="7"/>
      <c r="J37" s="7"/>
      <c r="K37" s="6"/>
      <c r="L37" s="14">
        <f>IF(Table_BF[[#This Row],[TimeIn01]]=0,0,(Table_BF[[#This Row],[TimeOut01]]-IF(Table_BF[[#This Row],[TimeIn01]]&lt;TIME(8,0,0),TIME(8,0,0),Table_BF[[#This Row],[TimeIn01]])-TIME(9,0,0))*24)</f>
        <v>0</v>
      </c>
      <c r="M37" s="7">
        <v>0.36329861111111111</v>
      </c>
      <c r="N37" s="7">
        <v>0.74429398148148151</v>
      </c>
      <c r="O37" s="6">
        <v>9.14</v>
      </c>
      <c r="P37" s="14">
        <f>IF(Table_BF[[#This Row],[TimeIn02]]=0,0,(Table_BF[[#This Row],[TimeOut02]]-IF(Table_BF[[#This Row],[TimeIn02]]&lt;TIME(8,0,0),TIME(8,0,0),Table_BF[[#This Row],[TimeIn02]])-TIME(9,0,0))*24)</f>
        <v>0.14388888888888962</v>
      </c>
      <c r="Q37" s="7">
        <v>0.34513888888888888</v>
      </c>
      <c r="R37" s="7">
        <v>0.95083333333333331</v>
      </c>
      <c r="S37" s="9">
        <v>14.53</v>
      </c>
      <c r="T37" s="14">
        <f>IF(Table_BF[[#This Row],[TimeIn03]]=0,0,(Table_BF[[#This Row],[TimeOut03]]-IF(Table_BF[[#This Row],[TimeIn03]]&lt;TIME(8,0,0),TIME(8,0,0),Table_BF[[#This Row],[TimeIn03]])-TIME(9,0,0))*24)</f>
        <v>5.5366666666666662</v>
      </c>
      <c r="U37" s="7"/>
      <c r="V37" s="7"/>
      <c r="W37" s="9"/>
      <c r="X37" s="14">
        <f>IF(Table_BF[[#This Row],[TimeIn04]]=0,0,(Table_BF[[#This Row],[TimeOut04]]-IF(Table_BF[[#This Row],[TimeIn04]]&lt;TIME(8,0,0),TIME(8,0,0),Table_BF[[#This Row],[TimeIn04]])-TIME(9,0,0))*24)</f>
        <v>0</v>
      </c>
      <c r="Y37" s="7"/>
      <c r="Z37" s="7"/>
      <c r="AA37" s="6"/>
      <c r="AB37" s="14">
        <f>IF(Table_BF[[#This Row],[TimeIn05]]=0,0,(Table_BF[[#This Row],[TimeOut05]]-IF(Table_BF[[#This Row],[TimeIn05]]&lt;TIME(8,0,0),TIME(8,0,0),Table_BF[[#This Row],[TimeIn05]])-TIME(9,0,0))*24)</f>
        <v>0</v>
      </c>
      <c r="AC37" s="7">
        <v>0.45193287037037039</v>
      </c>
      <c r="AD37" s="7">
        <v>0.78262731481481485</v>
      </c>
      <c r="AE37" s="6">
        <v>7.93</v>
      </c>
      <c r="AF37" s="14">
        <f>IF(Table_BF[[#This Row],[TimeIn06]]=0,0,(Table_BF[[#This Row],[TimeOut06]]-IF(Table_BF[[#This Row],[TimeIn06]]&lt;TIME(8,0,0),TIME(8,0,0),Table_BF[[#This Row],[TimeIn06]])-TIME(9,0,0))*24)</f>
        <v>-1.063333333333333</v>
      </c>
      <c r="AG37" s="7">
        <v>0.36462962962962964</v>
      </c>
      <c r="AH37" s="7">
        <v>0.83506944444444442</v>
      </c>
      <c r="AI37" s="6">
        <v>11.29</v>
      </c>
      <c r="AJ37" s="14">
        <f>IF(Table_BF[[#This Row],[TimeIn07]]=0,0,(Table_BF[[#This Row],[TimeOut07]]-IF(Table_BF[[#This Row],[TimeIn07]]&lt;TIME(8,0,0),TIME(8,0,0),Table_BF[[#This Row],[TimeIn07]])-TIME(9,0,0))*24)</f>
        <v>2.2905555555555548</v>
      </c>
      <c r="AK37" s="7"/>
      <c r="AL37" s="7"/>
      <c r="AM37" s="6"/>
      <c r="AN37" s="14">
        <f>IF(Table_BF[[#This Row],[TimeIn08]]=0,0,(Table_BF[[#This Row],[TimeOut08]]-IF(Table_BF[[#This Row],[TimeIn08]]&lt;TIME(8,0,0),TIME(8,0,0),Table_BF[[#This Row],[TimeIn08]])-TIME(9,0,0))*24)</f>
        <v>0</v>
      </c>
      <c r="AO37" s="7"/>
      <c r="AP37" s="7"/>
      <c r="AQ37" s="6"/>
      <c r="AR37" s="14">
        <f>IF(Table_BF[[#This Row],[TimeIn09]]=0,0,(Table_BF[[#This Row],[TimeOut09]]-IF(Table_BF[[#This Row],[TimeIn09]]&lt;TIME(8,0,0),TIME(8,0,0),Table_BF[[#This Row],[TimeIn09]])-TIME(9,0,0))*24)</f>
        <v>0</v>
      </c>
      <c r="AS37" s="7"/>
      <c r="AT37" s="7"/>
      <c r="AU37" s="6"/>
      <c r="AV37" s="14">
        <f>IF(Table_BF[[#This Row],[TimeIn10]]=0,0,(Table_BF[[#This Row],[TimeOut10]]-IF(Table_BF[[#This Row],[TimeIn10]]&lt;TIME(8,0,0),TIME(8,0,0),Table_BF[[#This Row],[TimeIn10]])-TIME(9,0,0))*24)</f>
        <v>0</v>
      </c>
      <c r="AW37" s="7"/>
      <c r="AX37" s="7"/>
      <c r="AY37" s="6"/>
      <c r="AZ37" s="14">
        <f>IF(Table_BF[[#This Row],[TimeIn11]]=0,0,(Table_BF[[#This Row],[TimeOut11]]-IF(Table_BF[[#This Row],[TimeIn11]]&lt;TIME(8,0,0),TIME(8,0,0),Table_BF[[#This Row],[TimeIn11]])-TIME(9,0,0))*24)</f>
        <v>0</v>
      </c>
      <c r="BA37" s="7"/>
      <c r="BB37" s="7"/>
      <c r="BC37" s="6"/>
      <c r="BD37" s="14">
        <f>IF(Table_BF[[#This Row],[TimeIn12]]=0,0,(Table_BF[[#This Row],[TimeOut12]]-IF(Table_BF[[#This Row],[TimeIn12]]&lt;TIME(8,0,0),TIME(8,0,0),Table_BF[[#This Row],[TimeIn12]])-TIME(9,0,0))*24)</f>
        <v>0</v>
      </c>
      <c r="BE37" s="7">
        <v>0.33913194444444444</v>
      </c>
      <c r="BF37" s="7">
        <v>0.74203703703703705</v>
      </c>
      <c r="BG37" s="6">
        <v>9.66</v>
      </c>
      <c r="BH37" s="14">
        <f>IF(Table_BF[[#This Row],[TimeIn13]]=0,0,(Table_BF[[#This Row],[TimeOut13]]-IF(Table_BF[[#This Row],[TimeIn13]]&lt;TIME(8,0,0),TIME(8,0,0),Table_BF[[#This Row],[TimeIn13]])-TIME(9,0,0))*24)</f>
        <v>0.66972222222222255</v>
      </c>
      <c r="BI37" s="7">
        <v>0.34684027777777776</v>
      </c>
      <c r="BJ37" s="7">
        <v>0.86951388888888892</v>
      </c>
      <c r="BK37" s="6">
        <v>12.54</v>
      </c>
      <c r="BL37" s="14">
        <f>IF(Table_BF[[#This Row],[TimeIn14]]=0,0,(Table_BF[[#This Row],[TimeOut14]]-IF(Table_BF[[#This Row],[TimeIn14]]&lt;TIME(8,0,0),TIME(8,0,0),Table_BF[[#This Row],[TimeIn14]])-TIME(9,0,0))*24)</f>
        <v>3.5441666666666691</v>
      </c>
      <c r="BM37" s="7">
        <v>0.34966435185185185</v>
      </c>
      <c r="BN37" s="7">
        <v>0.87864583333333335</v>
      </c>
      <c r="BO37" s="6">
        <v>12.69</v>
      </c>
      <c r="BP37" s="14">
        <f>IF(Table_BF[[#This Row],[TimeIn15]]=0,0,(Table_BF[[#This Row],[TimeOut15]]-IF(Table_BF[[#This Row],[TimeIn15]]&lt;TIME(8,0,0),TIME(8,0,0),Table_BF[[#This Row],[TimeIn15]])-TIME(9,0,0))*24)</f>
        <v>3.6955555555555559</v>
      </c>
      <c r="BQ37" s="7"/>
      <c r="BR37" s="7"/>
      <c r="BS37" s="6"/>
      <c r="BT37" s="14">
        <f>IF(Table_BF[[#This Row],[TimeIn16]]=0,0,(Table_BF[[#This Row],[TimeOut16]]-IF(Table_BF[[#This Row],[TimeIn16]]&lt;TIME(8,0,0),TIME(8,0,0),Table_BF[[#This Row],[TimeIn16]])-TIME(9,0,0))*24)</f>
        <v>0</v>
      </c>
      <c r="BU37" s="7">
        <v>0.35609953703703706</v>
      </c>
      <c r="BV37" s="7">
        <v>0.81937499999999996</v>
      </c>
      <c r="BW37" s="6">
        <v>11.11</v>
      </c>
      <c r="BX37" s="14">
        <f>IF(Table_BF[[#This Row],[TimeIn17]]=0,0,(Table_BF[[#This Row],[TimeOut17]]-IF(Table_BF[[#This Row],[TimeIn17]]&lt;TIME(8,0,0),TIME(8,0,0),Table_BF[[#This Row],[TimeIn17]])-TIME(9,0,0))*24)</f>
        <v>2.1186111111111097</v>
      </c>
      <c r="BY37" s="7"/>
      <c r="BZ37" s="7"/>
      <c r="CA37" s="6"/>
      <c r="CB37" s="14">
        <f>IF(Table_BF[[#This Row],[TimeIn18]]=0,0,(Table_BF[[#This Row],[TimeOut18]]-IF(Table_BF[[#This Row],[TimeIn18]]&lt;TIME(8,0,0),TIME(8,0,0),Table_BF[[#This Row],[TimeIn18]])-TIME(9,0,0))*24)</f>
        <v>0</v>
      </c>
      <c r="CC37" s="7"/>
      <c r="CD37" s="7"/>
      <c r="CE37" s="6"/>
      <c r="CF37" s="14">
        <f>IF(Table_BF[[#This Row],[TimeIn19]]=0,0,(Table_BF[[#This Row],[TimeOut19]]-IF(Table_BF[[#This Row],[TimeIn19]]&lt;TIME(8,0,0),TIME(8,0,0),Table_BF[[#This Row],[TimeIn19]])-TIME(9,0,0))*24)</f>
        <v>0</v>
      </c>
      <c r="CG37" s="7">
        <v>0.36987268518518518</v>
      </c>
      <c r="CH37" s="7">
        <v>0.53892361111111109</v>
      </c>
      <c r="CI37" s="6">
        <v>4.05</v>
      </c>
      <c r="CJ37" s="14">
        <f>IF(Table_BF[[#This Row],[TimeIn20]]=0,0,(Table_BF[[#This Row],[TimeOut20]]-IF(Table_BF[[#This Row],[TimeIn20]]&lt;TIME(8,0,0),TIME(8,0,0),Table_BF[[#This Row],[TimeIn20]])-TIME(9,0,0))*24)</f>
        <v>-4.9427777777777777</v>
      </c>
      <c r="CK37" s="7"/>
      <c r="CL37" s="7"/>
      <c r="CM37" s="6"/>
      <c r="CN37" s="14">
        <f>IF(Table_BF[[#This Row],[TimeIn21]]=0,0,(Table_BF[[#This Row],[TimeOut21]]-IF(Table_BF[[#This Row],[TimeIn21]]&lt;TIME(8,0,0),TIME(8,0,0),Table_BF[[#This Row],[TimeIn21]])-TIME(9,0,0))*24)</f>
        <v>0</v>
      </c>
      <c r="CO37" s="7"/>
      <c r="CP37" s="7"/>
      <c r="CQ37" s="6"/>
      <c r="CR37" s="14">
        <f>IF(Table_BF[[#This Row],[TimeIn22]]=0,0,(Table_BF[[#This Row],[TimeOut22]]-IF(Table_BF[[#This Row],[TimeIn22]]&lt;TIME(8,0,0),TIME(8,0,0),Table_BF[[#This Row],[TimeIn22]])-TIME(9,0,0))*24)</f>
        <v>0</v>
      </c>
      <c r="CS37" s="7"/>
      <c r="CT37" s="7"/>
      <c r="CU37" s="6"/>
      <c r="CV37" s="14">
        <f>IF(Table_BF[[#This Row],[TimeIn23]]=0,0,(Table_BF[[#This Row],[TimeOut23]]-IF(Table_BF[[#This Row],[TimeIn23]]&lt;TIME(8,0,0),TIME(8,0,0),Table_BF[[#This Row],[TimeIn23]])-TIME(9,0,0))*24)</f>
        <v>0</v>
      </c>
      <c r="CW37" s="7"/>
      <c r="CX37" s="7"/>
      <c r="CY37" s="6"/>
      <c r="CZ37" s="14">
        <f>IF(Table_BF[[#This Row],[TimeIn24]]=0,0,(Table_BF[[#This Row],[TimeOut24]]-IF(Table_BF[[#This Row],[TimeIn24]]&lt;TIME(8,0,0),TIME(8,0,0),Table_BF[[#This Row],[TimeIn24]])-TIME(9,0,0))*24)</f>
        <v>0</v>
      </c>
      <c r="DA37" s="7"/>
      <c r="DB37" s="7"/>
      <c r="DC37" s="6"/>
      <c r="DD37" s="14">
        <f>IF(Table_BF[[#This Row],[TimeIn25]]=0,0,(Table_BF[[#This Row],[TimeOut25]]-IF(Table_BF[[#This Row],[TimeIn25]]&lt;TIME(8,0,0),TIME(8,0,0),Table_BF[[#This Row],[TimeIn25]])-TIME(9,0,0))*24)</f>
        <v>0</v>
      </c>
      <c r="DE37" s="7"/>
      <c r="DF37" s="7"/>
      <c r="DG37" s="6"/>
      <c r="DH37" s="14">
        <f>IF(Table_BF[[#This Row],[TimeIn26]]=0,0,(Table_BF[[#This Row],[TimeOut26]]-IF(Table_BF[[#This Row],[TimeIn26]]&lt;TIME(8,0,0),TIME(8,0,0),Table_BF[[#This Row],[TimeIn26]])-TIME(9,0,0))*24)</f>
        <v>0</v>
      </c>
      <c r="DI37" s="7"/>
      <c r="DJ37" s="7"/>
      <c r="DK37" s="6"/>
      <c r="DL37" s="14">
        <f>IF(Table_BF[[#This Row],[TimeIn27]]=0,0,(Table_BF[[#This Row],[TimeOut27]]-IF(Table_BF[[#This Row],[TimeIn27]]&lt;TIME(8,0,0),TIME(8,0,0),Table_BF[[#This Row],[TimeIn27]])-TIME(9,0,0))*24)</f>
        <v>0</v>
      </c>
      <c r="DM37" s="7"/>
      <c r="DN37" s="7"/>
      <c r="DO37" s="6"/>
      <c r="DP37" s="14">
        <f>IF(Table_BF[[#This Row],[TimeIn28]]=0,0,(Table_BF[[#This Row],[TimeOut28]]-IF(Table_BF[[#This Row],[TimeIn28]]&lt;TIME(8,0,0),TIME(8,0,0),Table_BF[[#This Row],[TimeIn28]])-TIME(9,0,0))*24)</f>
        <v>0</v>
      </c>
      <c r="DQ37" s="7"/>
      <c r="DR37" s="7"/>
      <c r="DS37" s="6"/>
      <c r="DT37" s="14">
        <f>IF(Table_BF[[#This Row],[TimeIn29]]=0,0,(Table_BF[[#This Row],[TimeOut29]]-IF(Table_BF[[#This Row],[TimeIn29]]&lt;TIME(8,0,0),TIME(8,0,0),Table_BF[[#This Row],[TimeIn29]])-TIME(9,0,0))*24)</f>
        <v>0</v>
      </c>
      <c r="DU37" s="7"/>
      <c r="DV37" s="7"/>
      <c r="DW37" s="6"/>
      <c r="DX37" s="14">
        <f>IF(Table_BF[[#This Row],[TimeIn30]]=0,0,(Table_BF[[#This Row],[TimeOut30]]-IF(Table_BF[[#This Row],[TimeIn30]]&lt;TIME(8,0,0),TIME(8,0,0),Table_BF[[#This Row],[TimeIn30]])-TIME(9,0,0))*24)</f>
        <v>0</v>
      </c>
      <c r="DY37" s="7"/>
      <c r="DZ37" s="7"/>
      <c r="EA37" s="6"/>
      <c r="EB37" s="14">
        <f>IF(Table_BF[[#This Row],[TimeIn31]]=0,0,(Table_BF[[#This Row],[TimeOut31]]-IF(Table_BF[[#This Row],[TimeIn31]]&lt;TIME(8,0,0),TIME(8,0,0),Table_BF[[#This Row],[TimeIn31]])-TIME(9,0,0))*24)</f>
        <v>0</v>
      </c>
      <c r="EC37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92.94</v>
      </c>
      <c r="ED37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11.993055555555559</v>
      </c>
    </row>
    <row r="38" spans="2:134" s="10" customFormat="1" ht="15" x14ac:dyDescent="0.25">
      <c r="B38" s="6">
        <v>2017</v>
      </c>
      <c r="C38" s="6">
        <v>3</v>
      </c>
      <c r="D38" s="6" t="s">
        <v>171</v>
      </c>
      <c r="E38" s="6" t="s">
        <v>110</v>
      </c>
      <c r="F38" s="6" t="s">
        <v>307</v>
      </c>
      <c r="G38" s="6" t="s">
        <v>160</v>
      </c>
      <c r="H38" s="6" t="s">
        <v>173</v>
      </c>
      <c r="I38" s="7">
        <v>0.36962962962962964</v>
      </c>
      <c r="J38" s="7">
        <v>0.85140046296296301</v>
      </c>
      <c r="K38" s="6">
        <v>11.56</v>
      </c>
      <c r="L38" s="14">
        <f>IF(Table_BF[[#This Row],[TimeIn01]]=0,0,(Table_BF[[#This Row],[TimeOut01]]-IF(Table_BF[[#This Row],[TimeIn01]]&lt;TIME(8,0,0),TIME(8,0,0),Table_BF[[#This Row],[TimeIn01]])-TIME(9,0,0))*24)</f>
        <v>2.5625000000000009</v>
      </c>
      <c r="M38" s="7">
        <v>0.35899305555555555</v>
      </c>
      <c r="N38" s="7">
        <v>0.80756944444444445</v>
      </c>
      <c r="O38" s="6">
        <v>10.76</v>
      </c>
      <c r="P38" s="14">
        <f>IF(Table_BF[[#This Row],[TimeIn02]]=0,0,(Table_BF[[#This Row],[TimeOut02]]-IF(Table_BF[[#This Row],[TimeIn02]]&lt;TIME(8,0,0),TIME(8,0,0),Table_BF[[#This Row],[TimeIn02]])-TIME(9,0,0))*24)</f>
        <v>1.7658333333333336</v>
      </c>
      <c r="Q38" s="7">
        <v>0.36245370370370372</v>
      </c>
      <c r="R38" s="7">
        <v>0.78042824074074069</v>
      </c>
      <c r="S38" s="9">
        <v>10.029999999999999</v>
      </c>
      <c r="T38" s="14">
        <f>IF(Table_BF[[#This Row],[TimeIn03]]=0,0,(Table_BF[[#This Row],[TimeOut03]]-IF(Table_BF[[#This Row],[TimeIn03]]&lt;TIME(8,0,0),TIME(8,0,0),Table_BF[[#This Row],[TimeIn03]])-TIME(9,0,0))*24)</f>
        <v>1.0313888888888871</v>
      </c>
      <c r="U38" s="7"/>
      <c r="V38" s="7"/>
      <c r="W38" s="9"/>
      <c r="X38" s="14">
        <f>IF(Table_BF[[#This Row],[TimeIn04]]=0,0,(Table_BF[[#This Row],[TimeOut04]]-IF(Table_BF[[#This Row],[TimeIn04]]&lt;TIME(8,0,0),TIME(8,0,0),Table_BF[[#This Row],[TimeIn04]])-TIME(9,0,0))*24)</f>
        <v>0</v>
      </c>
      <c r="Y38" s="7"/>
      <c r="Z38" s="7"/>
      <c r="AA38" s="6"/>
      <c r="AB38" s="14">
        <f>IF(Table_BF[[#This Row],[TimeIn05]]=0,0,(Table_BF[[#This Row],[TimeOut05]]-IF(Table_BF[[#This Row],[TimeIn05]]&lt;TIME(8,0,0),TIME(8,0,0),Table_BF[[#This Row],[TimeIn05]])-TIME(9,0,0))*24)</f>
        <v>0</v>
      </c>
      <c r="AC38" s="7">
        <v>0.36594907407407407</v>
      </c>
      <c r="AD38" s="7">
        <v>0.77300925925925923</v>
      </c>
      <c r="AE38" s="6">
        <v>9.76</v>
      </c>
      <c r="AF38" s="14">
        <f>IF(Table_BF[[#This Row],[TimeIn06]]=0,0,(Table_BF[[#This Row],[TimeOut06]]-IF(Table_BF[[#This Row],[TimeIn06]]&lt;TIME(8,0,0),TIME(8,0,0),Table_BF[[#This Row],[TimeIn06]])-TIME(9,0,0))*24)</f>
        <v>0.76944444444444393</v>
      </c>
      <c r="AG38" s="7"/>
      <c r="AH38" s="7"/>
      <c r="AI38" s="6"/>
      <c r="AJ38" s="14">
        <f>IF(Table_BF[[#This Row],[TimeIn07]]=0,0,(Table_BF[[#This Row],[TimeOut07]]-IF(Table_BF[[#This Row],[TimeIn07]]&lt;TIME(8,0,0),TIME(8,0,0),Table_BF[[#This Row],[TimeIn07]])-TIME(9,0,0))*24)</f>
        <v>0</v>
      </c>
      <c r="AK38" s="7">
        <v>0.36730324074074072</v>
      </c>
      <c r="AL38" s="7">
        <v>0.85569444444444442</v>
      </c>
      <c r="AM38" s="6">
        <v>11.72</v>
      </c>
      <c r="AN38" s="14">
        <f>IF(Table_BF[[#This Row],[TimeIn08]]=0,0,(Table_BF[[#This Row],[TimeOut08]]-IF(Table_BF[[#This Row],[TimeIn08]]&lt;TIME(8,0,0),TIME(8,0,0),Table_BF[[#This Row],[TimeIn08]])-TIME(9,0,0))*24)</f>
        <v>2.7213888888888889</v>
      </c>
      <c r="AO38" s="7">
        <v>0.35629629629629628</v>
      </c>
      <c r="AP38" s="7">
        <v>0.76734953703703701</v>
      </c>
      <c r="AQ38" s="6">
        <v>9.86</v>
      </c>
      <c r="AR38" s="14">
        <f>IF(Table_BF[[#This Row],[TimeIn09]]=0,0,(Table_BF[[#This Row],[TimeOut09]]-IF(Table_BF[[#This Row],[TimeIn09]]&lt;TIME(8,0,0),TIME(8,0,0),Table_BF[[#This Row],[TimeIn09]])-TIME(9,0,0))*24)</f>
        <v>0.86527777777777759</v>
      </c>
      <c r="AS38" s="7">
        <v>0.36515046296296294</v>
      </c>
      <c r="AT38" s="7">
        <v>0.76954861111111106</v>
      </c>
      <c r="AU38" s="6">
        <v>9.6999999999999993</v>
      </c>
      <c r="AV38" s="14">
        <f>IF(Table_BF[[#This Row],[TimeIn10]]=0,0,(Table_BF[[#This Row],[TimeOut10]]-IF(Table_BF[[#This Row],[TimeIn10]]&lt;TIME(8,0,0),TIME(8,0,0),Table_BF[[#This Row],[TimeIn10]])-TIME(9,0,0))*24)</f>
        <v>0.70555555555555483</v>
      </c>
      <c r="AW38" s="7"/>
      <c r="AX38" s="7"/>
      <c r="AY38" s="6"/>
      <c r="AZ38" s="14">
        <f>IF(Table_BF[[#This Row],[TimeIn11]]=0,0,(Table_BF[[#This Row],[TimeOut11]]-IF(Table_BF[[#This Row],[TimeIn11]]&lt;TIME(8,0,0),TIME(8,0,0),Table_BF[[#This Row],[TimeIn11]])-TIME(9,0,0))*24)</f>
        <v>0</v>
      </c>
      <c r="BA38" s="7"/>
      <c r="BB38" s="7"/>
      <c r="BC38" s="6"/>
      <c r="BD38" s="14">
        <f>IF(Table_BF[[#This Row],[TimeIn12]]=0,0,(Table_BF[[#This Row],[TimeOut12]]-IF(Table_BF[[#This Row],[TimeIn12]]&lt;TIME(8,0,0),TIME(8,0,0),Table_BF[[#This Row],[TimeIn12]])-TIME(9,0,0))*24)</f>
        <v>0</v>
      </c>
      <c r="BE38" s="7">
        <v>0.36060185185185184</v>
      </c>
      <c r="BF38" s="7">
        <v>0.79362268518518519</v>
      </c>
      <c r="BG38" s="6">
        <v>10.39</v>
      </c>
      <c r="BH38" s="14">
        <f>IF(Table_BF[[#This Row],[TimeIn13]]=0,0,(Table_BF[[#This Row],[TimeOut13]]-IF(Table_BF[[#This Row],[TimeIn13]]&lt;TIME(8,0,0),TIME(8,0,0),Table_BF[[#This Row],[TimeIn13]])-TIME(9,0,0))*24)</f>
        <v>1.3925000000000005</v>
      </c>
      <c r="BI38" s="7">
        <v>0.35896990740740742</v>
      </c>
      <c r="BJ38" s="7">
        <v>0.77818287037037037</v>
      </c>
      <c r="BK38" s="6">
        <v>10.06</v>
      </c>
      <c r="BL38" s="14">
        <f>IF(Table_BF[[#This Row],[TimeIn14]]=0,0,(Table_BF[[#This Row],[TimeOut14]]-IF(Table_BF[[#This Row],[TimeIn14]]&lt;TIME(8,0,0),TIME(8,0,0),Table_BF[[#This Row],[TimeIn14]])-TIME(9,0,0))*24)</f>
        <v>1.0611111111111109</v>
      </c>
      <c r="BM38" s="7">
        <v>0.36861111111111111</v>
      </c>
      <c r="BN38" s="7">
        <v>0.87895833333333329</v>
      </c>
      <c r="BO38" s="6">
        <v>12.24</v>
      </c>
      <c r="BP38" s="14">
        <f>IF(Table_BF[[#This Row],[TimeIn15]]=0,0,(Table_BF[[#This Row],[TimeOut15]]-IF(Table_BF[[#This Row],[TimeIn15]]&lt;TIME(8,0,0),TIME(8,0,0),Table_BF[[#This Row],[TimeIn15]])-TIME(9,0,0))*24)</f>
        <v>3.2483333333333322</v>
      </c>
      <c r="BQ38" s="7">
        <v>0.35577546296296297</v>
      </c>
      <c r="BR38" s="7">
        <v>0.75082175925925931</v>
      </c>
      <c r="BS38" s="6">
        <v>9.48</v>
      </c>
      <c r="BT38" s="14">
        <f>IF(Table_BF[[#This Row],[TimeIn16]]=0,0,(Table_BF[[#This Row],[TimeOut16]]-IF(Table_BF[[#This Row],[TimeIn16]]&lt;TIME(8,0,0),TIME(8,0,0),Table_BF[[#This Row],[TimeIn16]])-TIME(9,0,0))*24)</f>
        <v>0.48111111111111216</v>
      </c>
      <c r="BU38" s="7">
        <v>0.36098379629629629</v>
      </c>
      <c r="BV38" s="7">
        <v>0.78027777777777774</v>
      </c>
      <c r="BW38" s="6">
        <v>10.06</v>
      </c>
      <c r="BX38" s="14">
        <f>IF(Table_BF[[#This Row],[TimeIn17]]=0,0,(Table_BF[[#This Row],[TimeOut17]]-IF(Table_BF[[#This Row],[TimeIn17]]&lt;TIME(8,0,0),TIME(8,0,0),Table_BF[[#This Row],[TimeIn17]])-TIME(9,0,0))*24)</f>
        <v>1.0630555555555548</v>
      </c>
      <c r="BY38" s="7"/>
      <c r="BZ38" s="7"/>
      <c r="CA38" s="6"/>
      <c r="CB38" s="14">
        <f>IF(Table_BF[[#This Row],[TimeIn18]]=0,0,(Table_BF[[#This Row],[TimeOut18]]-IF(Table_BF[[#This Row],[TimeIn18]]&lt;TIME(8,0,0),TIME(8,0,0),Table_BF[[#This Row],[TimeIn18]])-TIME(9,0,0))*24)</f>
        <v>0</v>
      </c>
      <c r="CC38" s="7"/>
      <c r="CD38" s="7"/>
      <c r="CE38" s="6"/>
      <c r="CF38" s="14">
        <f>IF(Table_BF[[#This Row],[TimeIn19]]=0,0,(Table_BF[[#This Row],[TimeOut19]]-IF(Table_BF[[#This Row],[TimeIn19]]&lt;TIME(8,0,0),TIME(8,0,0),Table_BF[[#This Row],[TimeIn19]])-TIME(9,0,0))*24)</f>
        <v>0</v>
      </c>
      <c r="CG38" s="7">
        <v>0.36990740740740741</v>
      </c>
      <c r="CH38" s="7">
        <v>0.6219675925925926</v>
      </c>
      <c r="CI38" s="6">
        <v>6.04</v>
      </c>
      <c r="CJ38" s="14">
        <f>IF(Table_BF[[#This Row],[TimeIn20]]=0,0,(Table_BF[[#This Row],[TimeOut20]]-IF(Table_BF[[#This Row],[TimeIn20]]&lt;TIME(8,0,0),TIME(8,0,0),Table_BF[[#This Row],[TimeIn20]])-TIME(9,0,0))*24)</f>
        <v>-2.9505555555555554</v>
      </c>
      <c r="CK38" s="7"/>
      <c r="CL38" s="7"/>
      <c r="CM38" s="6"/>
      <c r="CN38" s="14">
        <f>IF(Table_BF[[#This Row],[TimeIn21]]=0,0,(Table_BF[[#This Row],[TimeOut21]]-IF(Table_BF[[#This Row],[TimeIn21]]&lt;TIME(8,0,0),TIME(8,0,0),Table_BF[[#This Row],[TimeIn21]])-TIME(9,0,0))*24)</f>
        <v>0</v>
      </c>
      <c r="CO38" s="7"/>
      <c r="CP38" s="7"/>
      <c r="CQ38" s="6"/>
      <c r="CR38" s="14">
        <f>IF(Table_BF[[#This Row],[TimeIn22]]=0,0,(Table_BF[[#This Row],[TimeOut22]]-IF(Table_BF[[#This Row],[TimeIn22]]&lt;TIME(8,0,0),TIME(8,0,0),Table_BF[[#This Row],[TimeIn22]])-TIME(9,0,0))*24)</f>
        <v>0</v>
      </c>
      <c r="CS38" s="7"/>
      <c r="CT38" s="7"/>
      <c r="CU38" s="6"/>
      <c r="CV38" s="14">
        <f>IF(Table_BF[[#This Row],[TimeIn23]]=0,0,(Table_BF[[#This Row],[TimeOut23]]-IF(Table_BF[[#This Row],[TimeIn23]]&lt;TIME(8,0,0),TIME(8,0,0),Table_BF[[#This Row],[TimeIn23]])-TIME(9,0,0))*24)</f>
        <v>0</v>
      </c>
      <c r="CW38" s="7"/>
      <c r="CX38" s="7"/>
      <c r="CY38" s="6"/>
      <c r="CZ38" s="14">
        <f>IF(Table_BF[[#This Row],[TimeIn24]]=0,0,(Table_BF[[#This Row],[TimeOut24]]-IF(Table_BF[[#This Row],[TimeIn24]]&lt;TIME(8,0,0),TIME(8,0,0),Table_BF[[#This Row],[TimeIn24]])-TIME(9,0,0))*24)</f>
        <v>0</v>
      </c>
      <c r="DA38" s="7"/>
      <c r="DB38" s="7"/>
      <c r="DC38" s="6"/>
      <c r="DD38" s="14">
        <f>IF(Table_BF[[#This Row],[TimeIn25]]=0,0,(Table_BF[[#This Row],[TimeOut25]]-IF(Table_BF[[#This Row],[TimeIn25]]&lt;TIME(8,0,0),TIME(8,0,0),Table_BF[[#This Row],[TimeIn25]])-TIME(9,0,0))*24)</f>
        <v>0</v>
      </c>
      <c r="DE38" s="7"/>
      <c r="DF38" s="7"/>
      <c r="DG38" s="6"/>
      <c r="DH38" s="14">
        <f>IF(Table_BF[[#This Row],[TimeIn26]]=0,0,(Table_BF[[#This Row],[TimeOut26]]-IF(Table_BF[[#This Row],[TimeIn26]]&lt;TIME(8,0,0),TIME(8,0,0),Table_BF[[#This Row],[TimeIn26]])-TIME(9,0,0))*24)</f>
        <v>0</v>
      </c>
      <c r="DI38" s="7"/>
      <c r="DJ38" s="7"/>
      <c r="DK38" s="6"/>
      <c r="DL38" s="14">
        <f>IF(Table_BF[[#This Row],[TimeIn27]]=0,0,(Table_BF[[#This Row],[TimeOut27]]-IF(Table_BF[[#This Row],[TimeIn27]]&lt;TIME(8,0,0),TIME(8,0,0),Table_BF[[#This Row],[TimeIn27]])-TIME(9,0,0))*24)</f>
        <v>0</v>
      </c>
      <c r="DM38" s="7"/>
      <c r="DN38" s="7"/>
      <c r="DO38" s="6"/>
      <c r="DP38" s="14">
        <f>IF(Table_BF[[#This Row],[TimeIn28]]=0,0,(Table_BF[[#This Row],[TimeOut28]]-IF(Table_BF[[#This Row],[TimeIn28]]&lt;TIME(8,0,0),TIME(8,0,0),Table_BF[[#This Row],[TimeIn28]])-TIME(9,0,0))*24)</f>
        <v>0</v>
      </c>
      <c r="DQ38" s="7"/>
      <c r="DR38" s="7"/>
      <c r="DS38" s="6"/>
      <c r="DT38" s="14">
        <f>IF(Table_BF[[#This Row],[TimeIn29]]=0,0,(Table_BF[[#This Row],[TimeOut29]]-IF(Table_BF[[#This Row],[TimeIn29]]&lt;TIME(8,0,0),TIME(8,0,0),Table_BF[[#This Row],[TimeIn29]])-TIME(9,0,0))*24)</f>
        <v>0</v>
      </c>
      <c r="DU38" s="7"/>
      <c r="DV38" s="7"/>
      <c r="DW38" s="6"/>
      <c r="DX38" s="14">
        <f>IF(Table_BF[[#This Row],[TimeIn30]]=0,0,(Table_BF[[#This Row],[TimeOut30]]-IF(Table_BF[[#This Row],[TimeIn30]]&lt;TIME(8,0,0),TIME(8,0,0),Table_BF[[#This Row],[TimeIn30]])-TIME(9,0,0))*24)</f>
        <v>0</v>
      </c>
      <c r="DY38" s="7"/>
      <c r="DZ38" s="7"/>
      <c r="EA38" s="6"/>
      <c r="EB38" s="14">
        <f>IF(Table_BF[[#This Row],[TimeIn31]]=0,0,(Table_BF[[#This Row],[TimeOut31]]-IF(Table_BF[[#This Row],[TimeIn31]]&lt;TIME(8,0,0),TIME(8,0,0),Table_BF[[#This Row],[TimeIn31]])-TIME(9,0,0))*24)</f>
        <v>0</v>
      </c>
      <c r="EC38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131.66</v>
      </c>
      <c r="ED3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14.716944444444444</v>
      </c>
    </row>
    <row r="39" spans="2:134" ht="15" x14ac:dyDescent="0.25">
      <c r="B39" s="6">
        <v>2017</v>
      </c>
      <c r="C39" s="6">
        <v>3</v>
      </c>
      <c r="D39" s="6" t="s">
        <v>171</v>
      </c>
      <c r="E39" s="6" t="s">
        <v>110</v>
      </c>
      <c r="F39" s="6" t="s">
        <v>208</v>
      </c>
      <c r="G39" s="6" t="s">
        <v>209</v>
      </c>
      <c r="H39" s="6" t="s">
        <v>210</v>
      </c>
      <c r="I39" s="7">
        <v>0.37796296296296295</v>
      </c>
      <c r="J39" s="7">
        <v>0.86687499999999995</v>
      </c>
      <c r="K39" s="6">
        <v>11.73</v>
      </c>
      <c r="L39" s="14">
        <f>IF(Table_BF[[#This Row],[TimeIn01]]=0,0,(Table_BF[[#This Row],[TimeOut01]]-IF(Table_BF[[#This Row],[TimeIn01]]&lt;TIME(8,0,0),TIME(8,0,0),Table_BF[[#This Row],[TimeIn01]])-TIME(9,0,0))*24)</f>
        <v>2.7338888888888881</v>
      </c>
      <c r="M39" s="7">
        <v>0.36478009259259259</v>
      </c>
      <c r="N39" s="7">
        <v>0.84862268518518513</v>
      </c>
      <c r="O39" s="6">
        <v>11.61</v>
      </c>
      <c r="P39" s="14">
        <f>IF(Table_BF[[#This Row],[TimeIn02]]=0,0,(Table_BF[[#This Row],[TimeOut02]]-IF(Table_BF[[#This Row],[TimeIn02]]&lt;TIME(8,0,0),TIME(8,0,0),Table_BF[[#This Row],[TimeIn02]])-TIME(9,0,0))*24)</f>
        <v>2.6122222222222211</v>
      </c>
      <c r="Q39" s="7">
        <v>0.37372685185185184</v>
      </c>
      <c r="R39" s="7">
        <v>0.78034722222222219</v>
      </c>
      <c r="S39" s="9">
        <v>9.75</v>
      </c>
      <c r="T39" s="14">
        <f>IF(Table_BF[[#This Row],[TimeIn03]]=0,0,(Table_BF[[#This Row],[TimeOut03]]-IF(Table_BF[[#This Row],[TimeIn03]]&lt;TIME(8,0,0),TIME(8,0,0),Table_BF[[#This Row],[TimeIn03]])-TIME(9,0,0))*24)</f>
        <v>0.7588888888888885</v>
      </c>
      <c r="U39" s="7">
        <v>0.44466435185185182</v>
      </c>
      <c r="V39" s="7">
        <v>0.62930555555555556</v>
      </c>
      <c r="W39" s="9">
        <v>4.43</v>
      </c>
      <c r="X39" s="14">
        <f>IF(Table_BF[[#This Row],[TimeIn04]]=0,0,(Table_BF[[#This Row],[TimeOut04]]-IF(Table_BF[[#This Row],[TimeIn04]]&lt;TIME(8,0,0),TIME(8,0,0),Table_BF[[#This Row],[TimeIn04]])-TIME(9,0,0))*24)</f>
        <v>-4.5686111111111103</v>
      </c>
      <c r="Y39" s="7"/>
      <c r="Z39" s="7"/>
      <c r="AA39" s="6"/>
      <c r="AB39" s="14">
        <f>IF(Table_BF[[#This Row],[TimeIn05]]=0,0,(Table_BF[[#This Row],[TimeOut05]]-IF(Table_BF[[#This Row],[TimeIn05]]&lt;TIME(8,0,0),TIME(8,0,0),Table_BF[[#This Row],[TimeIn05]])-TIME(9,0,0))*24)</f>
        <v>0</v>
      </c>
      <c r="AC39" s="7"/>
      <c r="AD39" s="7"/>
      <c r="AE39" s="6"/>
      <c r="AF39" s="14">
        <f>IF(Table_BF[[#This Row],[TimeIn06]]=0,0,(Table_BF[[#This Row],[TimeOut06]]-IF(Table_BF[[#This Row],[TimeIn06]]&lt;TIME(8,0,0),TIME(8,0,0),Table_BF[[#This Row],[TimeIn06]])-TIME(9,0,0))*24)</f>
        <v>0</v>
      </c>
      <c r="AG39" s="7">
        <v>0.37656250000000002</v>
      </c>
      <c r="AH39" s="7">
        <v>0.82276620370370368</v>
      </c>
      <c r="AI39" s="6">
        <v>10.7</v>
      </c>
      <c r="AJ39" s="14">
        <f>IF(Table_BF[[#This Row],[TimeIn07]]=0,0,(Table_BF[[#This Row],[TimeOut07]]-IF(Table_BF[[#This Row],[TimeIn07]]&lt;TIME(8,0,0),TIME(8,0,0),Table_BF[[#This Row],[TimeIn07]])-TIME(9,0,0))*24)</f>
        <v>1.7088888888888878</v>
      </c>
      <c r="AK39" s="7">
        <v>0.37337962962962962</v>
      </c>
      <c r="AL39" s="7">
        <v>0.73928240740740736</v>
      </c>
      <c r="AM39" s="6">
        <v>8.7799999999999994</v>
      </c>
      <c r="AN39" s="14">
        <f>IF(Table_BF[[#This Row],[TimeIn08]]=0,0,(Table_BF[[#This Row],[TimeOut08]]-IF(Table_BF[[#This Row],[TimeIn08]]&lt;TIME(8,0,0),TIME(8,0,0),Table_BF[[#This Row],[TimeIn08]])-TIME(9,0,0))*24)</f>
        <v>-0.21833333333333416</v>
      </c>
      <c r="AO39" s="7">
        <v>0.36410879629629628</v>
      </c>
      <c r="AP39" s="7">
        <v>0.78635416666666669</v>
      </c>
      <c r="AQ39" s="6">
        <v>10.130000000000001</v>
      </c>
      <c r="AR39" s="14">
        <f>IF(Table_BF[[#This Row],[TimeIn09]]=0,0,(Table_BF[[#This Row],[TimeOut09]]-IF(Table_BF[[#This Row],[TimeIn09]]&lt;TIME(8,0,0),TIME(8,0,0),Table_BF[[#This Row],[TimeIn09]])-TIME(9,0,0))*24)</f>
        <v>1.1338888888888898</v>
      </c>
      <c r="AS39" s="7">
        <v>0.36899305555555556</v>
      </c>
      <c r="AT39" s="7">
        <v>0.81270833333333337</v>
      </c>
      <c r="AU39" s="6">
        <v>10.64</v>
      </c>
      <c r="AV39" s="14">
        <f>IF(Table_BF[[#This Row],[TimeIn10]]=0,0,(Table_BF[[#This Row],[TimeOut10]]-IF(Table_BF[[#This Row],[TimeIn10]]&lt;TIME(8,0,0),TIME(8,0,0),Table_BF[[#This Row],[TimeIn10]])-TIME(9,0,0))*24)</f>
        <v>1.6491666666666673</v>
      </c>
      <c r="AW39" s="7"/>
      <c r="AX39" s="7"/>
      <c r="AY39" s="6"/>
      <c r="AZ39" s="14">
        <f>IF(Table_BF[[#This Row],[TimeIn11]]=0,0,(Table_BF[[#This Row],[TimeOut11]]-IF(Table_BF[[#This Row],[TimeIn11]]&lt;TIME(8,0,0),TIME(8,0,0),Table_BF[[#This Row],[TimeIn11]])-TIME(9,0,0))*24)</f>
        <v>0</v>
      </c>
      <c r="BA39" s="7"/>
      <c r="BB39" s="7"/>
      <c r="BC39" s="6"/>
      <c r="BD39" s="14">
        <f>IF(Table_BF[[#This Row],[TimeIn12]]=0,0,(Table_BF[[#This Row],[TimeOut12]]-IF(Table_BF[[#This Row],[TimeIn12]]&lt;TIME(8,0,0),TIME(8,0,0),Table_BF[[#This Row],[TimeIn12]])-TIME(9,0,0))*24)</f>
        <v>0</v>
      </c>
      <c r="BE39" s="7">
        <v>0.36730324074074072</v>
      </c>
      <c r="BF39" s="7">
        <v>0.81211805555555561</v>
      </c>
      <c r="BG39" s="6">
        <v>10.67</v>
      </c>
      <c r="BH39" s="14">
        <f>IF(Table_BF[[#This Row],[TimeIn13]]=0,0,(Table_BF[[#This Row],[TimeOut13]]-IF(Table_BF[[#This Row],[TimeIn13]]&lt;TIME(8,0,0),TIME(8,0,0),Table_BF[[#This Row],[TimeIn13]])-TIME(9,0,0))*24)</f>
        <v>1.6755555555555572</v>
      </c>
      <c r="BI39" s="7">
        <v>0.3739351851851852</v>
      </c>
      <c r="BJ39" s="7">
        <v>0.68283564814814812</v>
      </c>
      <c r="BK39" s="6">
        <v>7.41</v>
      </c>
      <c r="BL39" s="14">
        <f>IF(Table_BF[[#This Row],[TimeIn14]]=0,0,(Table_BF[[#This Row],[TimeOut14]]-IF(Table_BF[[#This Row],[TimeIn14]]&lt;TIME(8,0,0),TIME(8,0,0),Table_BF[[#This Row],[TimeIn14]])-TIME(9,0,0))*24)</f>
        <v>-1.58638888888889</v>
      </c>
      <c r="BM39" s="7">
        <v>0.37017361111111113</v>
      </c>
      <c r="BN39" s="7">
        <v>0.79449074074074078</v>
      </c>
      <c r="BO39" s="6">
        <v>10.18</v>
      </c>
      <c r="BP39" s="14">
        <f>IF(Table_BF[[#This Row],[TimeIn15]]=0,0,(Table_BF[[#This Row],[TimeOut15]]-IF(Table_BF[[#This Row],[TimeIn15]]&lt;TIME(8,0,0),TIME(8,0,0),Table_BF[[#This Row],[TimeIn15]])-TIME(9,0,0))*24)</f>
        <v>1.1836111111111114</v>
      </c>
      <c r="BQ39" s="7">
        <v>0.37410879629629629</v>
      </c>
      <c r="BR39" s="7">
        <v>0.78260416666666666</v>
      </c>
      <c r="BS39" s="6">
        <v>9.8000000000000007</v>
      </c>
      <c r="BT39" s="14">
        <f>IF(Table_BF[[#This Row],[TimeIn16]]=0,0,(Table_BF[[#This Row],[TimeOut16]]-IF(Table_BF[[#This Row],[TimeIn16]]&lt;TIME(8,0,0),TIME(8,0,0),Table_BF[[#This Row],[TimeIn16]])-TIME(9,0,0))*24)</f>
        <v>0.80388888888888888</v>
      </c>
      <c r="BU39" s="7">
        <v>0.37791666666666668</v>
      </c>
      <c r="BV39" s="7">
        <v>0.8185648148148148</v>
      </c>
      <c r="BW39" s="6">
        <v>10.57</v>
      </c>
      <c r="BX39" s="14">
        <f>IF(Table_BF[[#This Row],[TimeIn17]]=0,0,(Table_BF[[#This Row],[TimeOut17]]-IF(Table_BF[[#This Row],[TimeIn17]]&lt;TIME(8,0,0),TIME(8,0,0),Table_BF[[#This Row],[TimeIn17]])-TIME(9,0,0))*24)</f>
        <v>1.5755555555555549</v>
      </c>
      <c r="BY39" s="7"/>
      <c r="BZ39" s="7"/>
      <c r="CA39" s="6"/>
      <c r="CB39" s="14">
        <f>IF(Table_BF[[#This Row],[TimeIn18]]=0,0,(Table_BF[[#This Row],[TimeOut18]]-IF(Table_BF[[#This Row],[TimeIn18]]&lt;TIME(8,0,0),TIME(8,0,0),Table_BF[[#This Row],[TimeIn18]])-TIME(9,0,0))*24)</f>
        <v>0</v>
      </c>
      <c r="CC39" s="7"/>
      <c r="CD39" s="7"/>
      <c r="CE39" s="6"/>
      <c r="CF39" s="14">
        <f>IF(Table_BF[[#This Row],[TimeIn19]]=0,0,(Table_BF[[#This Row],[TimeOut19]]-IF(Table_BF[[#This Row],[TimeIn19]]&lt;TIME(8,0,0),TIME(8,0,0),Table_BF[[#This Row],[TimeIn19]])-TIME(9,0,0))*24)</f>
        <v>0</v>
      </c>
      <c r="CG39" s="7">
        <v>0.38468750000000002</v>
      </c>
      <c r="CH39" s="7">
        <v>0.48792824074074076</v>
      </c>
      <c r="CI39" s="6">
        <v>2.4700000000000002</v>
      </c>
      <c r="CJ39" s="14">
        <f>IF(Table_BF[[#This Row],[TimeIn20]]=0,0,(Table_BF[[#This Row],[TimeOut20]]-IF(Table_BF[[#This Row],[TimeIn20]]&lt;TIME(8,0,0),TIME(8,0,0),Table_BF[[#This Row],[TimeIn20]])-TIME(9,0,0))*24)</f>
        <v>-6.5222222222222221</v>
      </c>
      <c r="CK39" s="7"/>
      <c r="CL39" s="7"/>
      <c r="CM39" s="6"/>
      <c r="CN39" s="14">
        <f>IF(Table_BF[[#This Row],[TimeIn21]]=0,0,(Table_BF[[#This Row],[TimeOut21]]-IF(Table_BF[[#This Row],[TimeIn21]]&lt;TIME(8,0,0),TIME(8,0,0),Table_BF[[#This Row],[TimeIn21]])-TIME(9,0,0))*24)</f>
        <v>0</v>
      </c>
      <c r="CO39" s="7"/>
      <c r="CP39" s="7"/>
      <c r="CQ39" s="6"/>
      <c r="CR39" s="14">
        <f>IF(Table_BF[[#This Row],[TimeIn22]]=0,0,(Table_BF[[#This Row],[TimeOut22]]-IF(Table_BF[[#This Row],[TimeIn22]]&lt;TIME(8,0,0),TIME(8,0,0),Table_BF[[#This Row],[TimeIn22]])-TIME(9,0,0))*24)</f>
        <v>0</v>
      </c>
      <c r="CS39" s="7"/>
      <c r="CT39" s="7"/>
      <c r="CU39" s="6"/>
      <c r="CV39" s="14">
        <f>IF(Table_BF[[#This Row],[TimeIn23]]=0,0,(Table_BF[[#This Row],[TimeOut23]]-IF(Table_BF[[#This Row],[TimeIn23]]&lt;TIME(8,0,0),TIME(8,0,0),Table_BF[[#This Row],[TimeIn23]])-TIME(9,0,0))*24)</f>
        <v>0</v>
      </c>
      <c r="CW39" s="7"/>
      <c r="CX39" s="7"/>
      <c r="CY39" s="6"/>
      <c r="CZ39" s="14">
        <f>IF(Table_BF[[#This Row],[TimeIn24]]=0,0,(Table_BF[[#This Row],[TimeOut24]]-IF(Table_BF[[#This Row],[TimeIn24]]&lt;TIME(8,0,0),TIME(8,0,0),Table_BF[[#This Row],[TimeIn24]])-TIME(9,0,0))*24)</f>
        <v>0</v>
      </c>
      <c r="DA39" s="7"/>
      <c r="DB39" s="7"/>
      <c r="DC39" s="6"/>
      <c r="DD39" s="14">
        <f>IF(Table_BF[[#This Row],[TimeIn25]]=0,0,(Table_BF[[#This Row],[TimeOut25]]-IF(Table_BF[[#This Row],[TimeIn25]]&lt;TIME(8,0,0),TIME(8,0,0),Table_BF[[#This Row],[TimeIn25]])-TIME(9,0,0))*24)</f>
        <v>0</v>
      </c>
      <c r="DE39" s="7"/>
      <c r="DF39" s="7"/>
      <c r="DG39" s="6"/>
      <c r="DH39" s="14">
        <f>IF(Table_BF[[#This Row],[TimeIn26]]=0,0,(Table_BF[[#This Row],[TimeOut26]]-IF(Table_BF[[#This Row],[TimeIn26]]&lt;TIME(8,0,0),TIME(8,0,0),Table_BF[[#This Row],[TimeIn26]])-TIME(9,0,0))*24)</f>
        <v>0</v>
      </c>
      <c r="DI39" s="7"/>
      <c r="DJ39" s="7"/>
      <c r="DK39" s="6"/>
      <c r="DL39" s="14">
        <f>IF(Table_BF[[#This Row],[TimeIn27]]=0,0,(Table_BF[[#This Row],[TimeOut27]]-IF(Table_BF[[#This Row],[TimeIn27]]&lt;TIME(8,0,0),TIME(8,0,0),Table_BF[[#This Row],[TimeIn27]])-TIME(9,0,0))*24)</f>
        <v>0</v>
      </c>
      <c r="DM39" s="7"/>
      <c r="DN39" s="7"/>
      <c r="DO39" s="6"/>
      <c r="DP39" s="14">
        <f>IF(Table_BF[[#This Row],[TimeIn28]]=0,0,(Table_BF[[#This Row],[TimeOut28]]-IF(Table_BF[[#This Row],[TimeIn28]]&lt;TIME(8,0,0),TIME(8,0,0),Table_BF[[#This Row],[TimeIn28]])-TIME(9,0,0))*24)</f>
        <v>0</v>
      </c>
      <c r="DQ39" s="7"/>
      <c r="DR39" s="7"/>
      <c r="DS39" s="6"/>
      <c r="DT39" s="14">
        <f>IF(Table_BF[[#This Row],[TimeIn29]]=0,0,(Table_BF[[#This Row],[TimeOut29]]-IF(Table_BF[[#This Row],[TimeIn29]]&lt;TIME(8,0,0),TIME(8,0,0),Table_BF[[#This Row],[TimeIn29]])-TIME(9,0,0))*24)</f>
        <v>0</v>
      </c>
      <c r="DU39" s="7"/>
      <c r="DV39" s="7"/>
      <c r="DW39" s="6"/>
      <c r="DX39" s="14">
        <f>IF(Table_BF[[#This Row],[TimeIn30]]=0,0,(Table_BF[[#This Row],[TimeOut30]]-IF(Table_BF[[#This Row],[TimeIn30]]&lt;TIME(8,0,0),TIME(8,0,0),Table_BF[[#This Row],[TimeIn30]])-TIME(9,0,0))*24)</f>
        <v>0</v>
      </c>
      <c r="DY39" s="7"/>
      <c r="DZ39" s="7"/>
      <c r="EA39" s="6"/>
      <c r="EB39" s="14">
        <f>IF(Table_BF[[#This Row],[TimeIn31]]=0,0,(Table_BF[[#This Row],[TimeOut31]]-IF(Table_BF[[#This Row],[TimeIn31]]&lt;TIME(8,0,0),TIME(8,0,0),Table_BF[[#This Row],[TimeIn31]])-TIME(9,0,0))*24)</f>
        <v>0</v>
      </c>
      <c r="EC3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128.87</v>
      </c>
      <c r="ED3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2.9399999999999982</v>
      </c>
    </row>
    <row r="40" spans="2:134" ht="15" x14ac:dyDescent="0.25">
      <c r="B40" s="6">
        <v>2017</v>
      </c>
      <c r="C40" s="6">
        <v>3</v>
      </c>
      <c r="D40" s="6" t="s">
        <v>171</v>
      </c>
      <c r="E40" s="6" t="s">
        <v>110</v>
      </c>
      <c r="F40" s="6" t="s">
        <v>174</v>
      </c>
      <c r="G40" s="6" t="s">
        <v>175</v>
      </c>
      <c r="H40" s="6" t="s">
        <v>147</v>
      </c>
      <c r="I40" s="7">
        <v>0.3379861111111111</v>
      </c>
      <c r="J40" s="7">
        <v>0.69078703703703703</v>
      </c>
      <c r="K40" s="6">
        <v>8.4600000000000009</v>
      </c>
      <c r="L40" s="14">
        <f>IF(Table_BF[[#This Row],[TimeIn01]]=0,0,(Table_BF[[#This Row],[TimeOut01]]-IF(Table_BF[[#This Row],[TimeIn01]]&lt;TIME(8,0,0),TIME(8,0,0),Table_BF[[#This Row],[TimeIn01]])-TIME(9,0,0))*24)</f>
        <v>-0.53277777777777757</v>
      </c>
      <c r="M40" s="7">
        <v>0.34630787037037036</v>
      </c>
      <c r="N40" s="7">
        <v>0.75097222222222226</v>
      </c>
      <c r="O40" s="6">
        <v>9.7100000000000009</v>
      </c>
      <c r="P40" s="14">
        <f>IF(Table_BF[[#This Row],[TimeIn02]]=0,0,(Table_BF[[#This Row],[TimeOut02]]-IF(Table_BF[[#This Row],[TimeIn02]]&lt;TIME(8,0,0),TIME(8,0,0),Table_BF[[#This Row],[TimeIn02]])-TIME(9,0,0))*24)</f>
        <v>0.7119444444444456</v>
      </c>
      <c r="Q40" s="7">
        <v>0.34434027777777776</v>
      </c>
      <c r="R40" s="7">
        <v>0.76549768518518524</v>
      </c>
      <c r="S40" s="9">
        <v>10.1</v>
      </c>
      <c r="T40" s="14">
        <f>IF(Table_BF[[#This Row],[TimeIn03]]=0,0,(Table_BF[[#This Row],[TimeOut03]]-IF(Table_BF[[#This Row],[TimeIn03]]&lt;TIME(8,0,0),TIME(8,0,0),Table_BF[[#This Row],[TimeIn03]])-TIME(9,0,0))*24)</f>
        <v>1.1077777777777795</v>
      </c>
      <c r="U40" s="7"/>
      <c r="V40" s="7"/>
      <c r="W40" s="9"/>
      <c r="X40" s="14">
        <f>IF(Table_BF[[#This Row],[TimeIn04]]=0,0,(Table_BF[[#This Row],[TimeOut04]]-IF(Table_BF[[#This Row],[TimeIn04]]&lt;TIME(8,0,0),TIME(8,0,0),Table_BF[[#This Row],[TimeIn04]])-TIME(9,0,0))*24)</f>
        <v>0</v>
      </c>
      <c r="Y40" s="7"/>
      <c r="Z40" s="7"/>
      <c r="AA40" s="6"/>
      <c r="AB40" s="14">
        <f>IF(Table_BF[[#This Row],[TimeIn05]]=0,0,(Table_BF[[#This Row],[TimeOut05]]-IF(Table_BF[[#This Row],[TimeIn05]]&lt;TIME(8,0,0),TIME(8,0,0),Table_BF[[#This Row],[TimeIn05]])-TIME(9,0,0))*24)</f>
        <v>0</v>
      </c>
      <c r="AC40" s="7">
        <v>0.3450462962962963</v>
      </c>
      <c r="AD40" s="7">
        <v>0.74806712962962962</v>
      </c>
      <c r="AE40" s="6">
        <v>9.67</v>
      </c>
      <c r="AF40" s="14">
        <f>IF(Table_BF[[#This Row],[TimeIn06]]=0,0,(Table_BF[[#This Row],[TimeOut06]]-IF(Table_BF[[#This Row],[TimeIn06]]&lt;TIME(8,0,0),TIME(8,0,0),Table_BF[[#This Row],[TimeIn06]])-TIME(9,0,0))*24)</f>
        <v>0.67249999999999988</v>
      </c>
      <c r="AG40" s="7">
        <v>0.34046296296296297</v>
      </c>
      <c r="AH40" s="7">
        <v>0.7224652777777778</v>
      </c>
      <c r="AI40" s="6">
        <v>9.16</v>
      </c>
      <c r="AJ40" s="14">
        <f>IF(Table_BF[[#This Row],[TimeIn07]]=0,0,(Table_BF[[#This Row],[TimeOut07]]-IF(Table_BF[[#This Row],[TimeIn07]]&lt;TIME(8,0,0),TIME(8,0,0),Table_BF[[#This Row],[TimeIn07]])-TIME(9,0,0))*24)</f>
        <v>0.16805555555555607</v>
      </c>
      <c r="AK40" s="7">
        <v>0.34224537037037039</v>
      </c>
      <c r="AL40" s="7">
        <v>0.74635416666666665</v>
      </c>
      <c r="AM40" s="6">
        <v>9.69</v>
      </c>
      <c r="AN40" s="14">
        <f>IF(Table_BF[[#This Row],[TimeIn08]]=0,0,(Table_BF[[#This Row],[TimeOut08]]-IF(Table_BF[[#This Row],[TimeIn08]]&lt;TIME(8,0,0),TIME(8,0,0),Table_BF[[#This Row],[TimeIn08]])-TIME(9,0,0))*24)</f>
        <v>0.69861111111111018</v>
      </c>
      <c r="AO40" s="7">
        <v>0.34165509259259258</v>
      </c>
      <c r="AP40" s="7">
        <v>0.74460648148148145</v>
      </c>
      <c r="AQ40" s="6">
        <v>9.67</v>
      </c>
      <c r="AR40" s="14">
        <f>IF(Table_BF[[#This Row],[TimeIn09]]=0,0,(Table_BF[[#This Row],[TimeOut09]]-IF(Table_BF[[#This Row],[TimeIn09]]&lt;TIME(8,0,0),TIME(8,0,0),Table_BF[[#This Row],[TimeIn09]])-TIME(9,0,0))*24)</f>
        <v>0.67083333333333295</v>
      </c>
      <c r="AS40" s="7">
        <v>0.33545138888888887</v>
      </c>
      <c r="AT40" s="7">
        <v>0.6814351851851852</v>
      </c>
      <c r="AU40" s="6">
        <v>8.3000000000000007</v>
      </c>
      <c r="AV40" s="14">
        <f>IF(Table_BF[[#This Row],[TimeIn10]]=0,0,(Table_BF[[#This Row],[TimeOut10]]-IF(Table_BF[[#This Row],[TimeIn10]]&lt;TIME(8,0,0),TIME(8,0,0),Table_BF[[#This Row],[TimeIn10]])-TIME(9,0,0))*24)</f>
        <v>-0.69638888888888806</v>
      </c>
      <c r="AW40" s="7"/>
      <c r="AX40" s="7"/>
      <c r="AY40" s="6"/>
      <c r="AZ40" s="14">
        <f>IF(Table_BF[[#This Row],[TimeIn11]]=0,0,(Table_BF[[#This Row],[TimeOut11]]-IF(Table_BF[[#This Row],[TimeIn11]]&lt;TIME(8,0,0),TIME(8,0,0),Table_BF[[#This Row],[TimeIn11]])-TIME(9,0,0))*24)</f>
        <v>0</v>
      </c>
      <c r="BA40" s="7"/>
      <c r="BB40" s="7"/>
      <c r="BC40" s="6"/>
      <c r="BD40" s="14">
        <f>IF(Table_BF[[#This Row],[TimeIn12]]=0,0,(Table_BF[[#This Row],[TimeOut12]]-IF(Table_BF[[#This Row],[TimeIn12]]&lt;TIME(8,0,0),TIME(8,0,0),Table_BF[[#This Row],[TimeIn12]])-TIME(9,0,0))*24)</f>
        <v>0</v>
      </c>
      <c r="BE40" s="7">
        <v>0.34105324074074073</v>
      </c>
      <c r="BF40" s="7">
        <v>0.75739583333333338</v>
      </c>
      <c r="BG40" s="6">
        <v>9.99</v>
      </c>
      <c r="BH40" s="14">
        <f>IF(Table_BF[[#This Row],[TimeIn13]]=0,0,(Table_BF[[#This Row],[TimeOut13]]-IF(Table_BF[[#This Row],[TimeIn13]]&lt;TIME(8,0,0),TIME(8,0,0),Table_BF[[#This Row],[TimeIn13]])-TIME(9,0,0))*24)</f>
        <v>0.99222222222222367</v>
      </c>
      <c r="BI40" s="7">
        <v>0.33938657407407408</v>
      </c>
      <c r="BJ40" s="7">
        <v>0.74300925925925931</v>
      </c>
      <c r="BK40" s="6">
        <v>9.68</v>
      </c>
      <c r="BL40" s="14">
        <f>IF(Table_BF[[#This Row],[TimeIn14]]=0,0,(Table_BF[[#This Row],[TimeOut14]]-IF(Table_BF[[#This Row],[TimeIn14]]&lt;TIME(8,0,0),TIME(8,0,0),Table_BF[[#This Row],[TimeIn14]])-TIME(9,0,0))*24)</f>
        <v>0.68694444444444569</v>
      </c>
      <c r="BM40" s="7">
        <v>0.33579861111111109</v>
      </c>
      <c r="BN40" s="7">
        <v>0.74300925925925931</v>
      </c>
      <c r="BO40" s="6">
        <v>9.77</v>
      </c>
      <c r="BP40" s="14">
        <f>IF(Table_BF[[#This Row],[TimeIn15]]=0,0,(Table_BF[[#This Row],[TimeOut15]]-IF(Table_BF[[#This Row],[TimeIn15]]&lt;TIME(8,0,0),TIME(8,0,0),Table_BF[[#This Row],[TimeIn15]])-TIME(9,0,0))*24)</f>
        <v>0.77305555555555738</v>
      </c>
      <c r="BQ40" s="7">
        <v>0.34508101851851852</v>
      </c>
      <c r="BR40" s="7">
        <v>0.74280092592592595</v>
      </c>
      <c r="BS40" s="6">
        <v>9.5399999999999991</v>
      </c>
      <c r="BT40" s="14">
        <f>IF(Table_BF[[#This Row],[TimeIn16]]=0,0,(Table_BF[[#This Row],[TimeOut16]]-IF(Table_BF[[#This Row],[TimeIn16]]&lt;TIME(8,0,0),TIME(8,0,0),Table_BF[[#This Row],[TimeIn16]])-TIME(9,0,0))*24)</f>
        <v>0.54527777777777819</v>
      </c>
      <c r="BU40" s="7">
        <v>0.34126157407407409</v>
      </c>
      <c r="BV40" s="7">
        <v>0.73577546296296292</v>
      </c>
      <c r="BW40" s="6">
        <v>9.4600000000000009</v>
      </c>
      <c r="BX40" s="14">
        <f>IF(Table_BF[[#This Row],[TimeIn17]]=0,0,(Table_BF[[#This Row],[TimeOut17]]-IF(Table_BF[[#This Row],[TimeIn17]]&lt;TIME(8,0,0),TIME(8,0,0),Table_BF[[#This Row],[TimeIn17]])-TIME(9,0,0))*24)</f>
        <v>0.46833333333333194</v>
      </c>
      <c r="BY40" s="7"/>
      <c r="BZ40" s="7"/>
      <c r="CA40" s="6"/>
      <c r="CB40" s="14">
        <f>IF(Table_BF[[#This Row],[TimeIn18]]=0,0,(Table_BF[[#This Row],[TimeOut18]]-IF(Table_BF[[#This Row],[TimeIn18]]&lt;TIME(8,0,0),TIME(8,0,0),Table_BF[[#This Row],[TimeIn18]])-TIME(9,0,0))*24)</f>
        <v>0</v>
      </c>
      <c r="CC40" s="7"/>
      <c r="CD40" s="7"/>
      <c r="CE40" s="6"/>
      <c r="CF40" s="14">
        <f>IF(Table_BF[[#This Row],[TimeIn19]]=0,0,(Table_BF[[#This Row],[TimeOut19]]-IF(Table_BF[[#This Row],[TimeIn19]]&lt;TIME(8,0,0),TIME(8,0,0),Table_BF[[#This Row],[TimeIn19]])-TIME(9,0,0))*24)</f>
        <v>0</v>
      </c>
      <c r="CG40" s="7">
        <v>0.35853009259259261</v>
      </c>
      <c r="CH40" s="7">
        <v>0.56783564814814813</v>
      </c>
      <c r="CI40" s="6">
        <v>5.0199999999999996</v>
      </c>
      <c r="CJ40" s="14">
        <f>IF(Table_BF[[#This Row],[TimeIn20]]=0,0,(Table_BF[[#This Row],[TimeOut20]]-IF(Table_BF[[#This Row],[TimeIn20]]&lt;TIME(8,0,0),TIME(8,0,0),Table_BF[[#This Row],[TimeIn20]])-TIME(9,0,0))*24)</f>
        <v>-3.9766666666666675</v>
      </c>
      <c r="CK40" s="7"/>
      <c r="CL40" s="7"/>
      <c r="CM40" s="6"/>
      <c r="CN40" s="14">
        <f>IF(Table_BF[[#This Row],[TimeIn21]]=0,0,(Table_BF[[#This Row],[TimeOut21]]-IF(Table_BF[[#This Row],[TimeIn21]]&lt;TIME(8,0,0),TIME(8,0,0),Table_BF[[#This Row],[TimeIn21]])-TIME(9,0,0))*24)</f>
        <v>0</v>
      </c>
      <c r="CO40" s="7"/>
      <c r="CP40" s="7"/>
      <c r="CQ40" s="6"/>
      <c r="CR40" s="14">
        <f>IF(Table_BF[[#This Row],[TimeIn22]]=0,0,(Table_BF[[#This Row],[TimeOut22]]-IF(Table_BF[[#This Row],[TimeIn22]]&lt;TIME(8,0,0),TIME(8,0,0),Table_BF[[#This Row],[TimeIn22]])-TIME(9,0,0))*24)</f>
        <v>0</v>
      </c>
      <c r="CS40" s="7"/>
      <c r="CT40" s="7"/>
      <c r="CU40" s="6"/>
      <c r="CV40" s="14">
        <f>IF(Table_BF[[#This Row],[TimeIn23]]=0,0,(Table_BF[[#This Row],[TimeOut23]]-IF(Table_BF[[#This Row],[TimeIn23]]&lt;TIME(8,0,0),TIME(8,0,0),Table_BF[[#This Row],[TimeIn23]])-TIME(9,0,0))*24)</f>
        <v>0</v>
      </c>
      <c r="CW40" s="7"/>
      <c r="CX40" s="7"/>
      <c r="CY40" s="6"/>
      <c r="CZ40" s="14">
        <f>IF(Table_BF[[#This Row],[TimeIn24]]=0,0,(Table_BF[[#This Row],[TimeOut24]]-IF(Table_BF[[#This Row],[TimeIn24]]&lt;TIME(8,0,0),TIME(8,0,0),Table_BF[[#This Row],[TimeIn24]])-TIME(9,0,0))*24)</f>
        <v>0</v>
      </c>
      <c r="DA40" s="7"/>
      <c r="DB40" s="7"/>
      <c r="DC40" s="6"/>
      <c r="DD40" s="14">
        <f>IF(Table_BF[[#This Row],[TimeIn25]]=0,0,(Table_BF[[#This Row],[TimeOut25]]-IF(Table_BF[[#This Row],[TimeIn25]]&lt;TIME(8,0,0),TIME(8,0,0),Table_BF[[#This Row],[TimeIn25]])-TIME(9,0,0))*24)</f>
        <v>0</v>
      </c>
      <c r="DE40" s="7"/>
      <c r="DF40" s="7"/>
      <c r="DG40" s="6"/>
      <c r="DH40" s="14">
        <f>IF(Table_BF[[#This Row],[TimeIn26]]=0,0,(Table_BF[[#This Row],[TimeOut26]]-IF(Table_BF[[#This Row],[TimeIn26]]&lt;TIME(8,0,0),TIME(8,0,0),Table_BF[[#This Row],[TimeIn26]])-TIME(9,0,0))*24)</f>
        <v>0</v>
      </c>
      <c r="DI40" s="7"/>
      <c r="DJ40" s="7"/>
      <c r="DK40" s="6"/>
      <c r="DL40" s="14">
        <f>IF(Table_BF[[#This Row],[TimeIn27]]=0,0,(Table_BF[[#This Row],[TimeOut27]]-IF(Table_BF[[#This Row],[TimeIn27]]&lt;TIME(8,0,0),TIME(8,0,0),Table_BF[[#This Row],[TimeIn27]])-TIME(9,0,0))*24)</f>
        <v>0</v>
      </c>
      <c r="DM40" s="7"/>
      <c r="DN40" s="7"/>
      <c r="DO40" s="6"/>
      <c r="DP40" s="14">
        <f>IF(Table_BF[[#This Row],[TimeIn28]]=0,0,(Table_BF[[#This Row],[TimeOut28]]-IF(Table_BF[[#This Row],[TimeIn28]]&lt;TIME(8,0,0),TIME(8,0,0),Table_BF[[#This Row],[TimeIn28]])-TIME(9,0,0))*24)</f>
        <v>0</v>
      </c>
      <c r="DQ40" s="7"/>
      <c r="DR40" s="7"/>
      <c r="DS40" s="6"/>
      <c r="DT40" s="14">
        <f>IF(Table_BF[[#This Row],[TimeIn29]]=0,0,(Table_BF[[#This Row],[TimeOut29]]-IF(Table_BF[[#This Row],[TimeIn29]]&lt;TIME(8,0,0),TIME(8,0,0),Table_BF[[#This Row],[TimeIn29]])-TIME(9,0,0))*24)</f>
        <v>0</v>
      </c>
      <c r="DU40" s="7"/>
      <c r="DV40" s="7"/>
      <c r="DW40" s="6"/>
      <c r="DX40" s="14">
        <f>IF(Table_BF[[#This Row],[TimeIn30]]=0,0,(Table_BF[[#This Row],[TimeOut30]]-IF(Table_BF[[#This Row],[TimeIn30]]&lt;TIME(8,0,0),TIME(8,0,0),Table_BF[[#This Row],[TimeIn30]])-TIME(9,0,0))*24)</f>
        <v>0</v>
      </c>
      <c r="DY40" s="7"/>
      <c r="DZ40" s="7"/>
      <c r="EA40" s="6"/>
      <c r="EB40" s="14">
        <f>IF(Table_BF[[#This Row],[TimeIn31]]=0,0,(Table_BF[[#This Row],[TimeOut31]]-IF(Table_BF[[#This Row],[TimeIn31]]&lt;TIME(8,0,0),TIME(8,0,0),Table_BF[[#This Row],[TimeIn31]])-TIME(9,0,0))*24)</f>
        <v>0</v>
      </c>
      <c r="EC40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128.22000000000003</v>
      </c>
      <c r="ED40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2.289722222222228</v>
      </c>
    </row>
    <row r="41" spans="2:134" ht="15" x14ac:dyDescent="0.25">
      <c r="B41" s="6">
        <v>2017</v>
      </c>
      <c r="C41" s="6">
        <v>3</v>
      </c>
      <c r="D41" s="6" t="s">
        <v>171</v>
      </c>
      <c r="E41" s="6" t="s">
        <v>110</v>
      </c>
      <c r="F41" s="6" t="s">
        <v>211</v>
      </c>
      <c r="G41" s="6" t="s">
        <v>212</v>
      </c>
      <c r="H41" s="6" t="s">
        <v>213</v>
      </c>
      <c r="I41" s="7">
        <v>0.36115740740740743</v>
      </c>
      <c r="J41" s="7">
        <v>0.7357407407407407</v>
      </c>
      <c r="K41" s="6">
        <v>8.99</v>
      </c>
      <c r="L41" s="14">
        <f>IF(Table_BF[[#This Row],[TimeIn01]]=0,0,(Table_BF[[#This Row],[TimeOut01]]-IF(Table_BF[[#This Row],[TimeIn01]]&lt;TIME(8,0,0),TIME(8,0,0),Table_BF[[#This Row],[TimeIn01]])-TIME(9,0,0))*24)</f>
        <v>-1.0000000000001563E-2</v>
      </c>
      <c r="M41" s="7">
        <v>0.3725</v>
      </c>
      <c r="N41" s="7">
        <v>0.80412037037037032</v>
      </c>
      <c r="O41" s="6">
        <v>10.35</v>
      </c>
      <c r="P41" s="14">
        <f>IF(Table_BF[[#This Row],[TimeIn02]]=0,0,(Table_BF[[#This Row],[TimeOut02]]-IF(Table_BF[[#This Row],[TimeIn02]]&lt;TIME(8,0,0),TIME(8,0,0),Table_BF[[#This Row],[TimeIn02]])-TIME(9,0,0))*24)</f>
        <v>1.3588888888888877</v>
      </c>
      <c r="Q41" s="7">
        <v>0.37584490740740739</v>
      </c>
      <c r="R41" s="7">
        <v>0.77298611111111115</v>
      </c>
      <c r="S41" s="9">
        <v>9.5299999999999994</v>
      </c>
      <c r="T41" s="14">
        <f>IF(Table_BF[[#This Row],[TimeIn03]]=0,0,(Table_BF[[#This Row],[TimeOut03]]-IF(Table_BF[[#This Row],[TimeIn03]]&lt;TIME(8,0,0),TIME(8,0,0),Table_BF[[#This Row],[TimeIn03]])-TIME(9,0,0))*24)</f>
        <v>0.53138888888889024</v>
      </c>
      <c r="U41" s="7"/>
      <c r="V41" s="7"/>
      <c r="W41" s="9"/>
      <c r="X41" s="14">
        <f>IF(Table_BF[[#This Row],[TimeIn04]]=0,0,(Table_BF[[#This Row],[TimeOut04]]-IF(Table_BF[[#This Row],[TimeIn04]]&lt;TIME(8,0,0),TIME(8,0,0),Table_BF[[#This Row],[TimeIn04]])-TIME(9,0,0))*24)</f>
        <v>0</v>
      </c>
      <c r="Y41" s="7"/>
      <c r="Z41" s="7"/>
      <c r="AA41" s="6"/>
      <c r="AB41" s="14">
        <f>IF(Table_BF[[#This Row],[TimeIn05]]=0,0,(Table_BF[[#This Row],[TimeOut05]]-IF(Table_BF[[#This Row],[TimeIn05]]&lt;TIME(8,0,0),TIME(8,0,0),Table_BF[[#This Row],[TimeIn05]])-TIME(9,0,0))*24)</f>
        <v>0</v>
      </c>
      <c r="AC41" s="7">
        <v>0.3787152777777778</v>
      </c>
      <c r="AD41" s="7">
        <v>0.76513888888888892</v>
      </c>
      <c r="AE41" s="6">
        <v>9.27</v>
      </c>
      <c r="AF41" s="14">
        <f>IF(Table_BF[[#This Row],[TimeIn06]]=0,0,(Table_BF[[#This Row],[TimeOut06]]-IF(Table_BF[[#This Row],[TimeIn06]]&lt;TIME(8,0,0),TIME(8,0,0),Table_BF[[#This Row],[TimeIn06]])-TIME(9,0,0))*24)</f>
        <v>0.27416666666666689</v>
      </c>
      <c r="AG41" s="7">
        <v>0.35498842592592594</v>
      </c>
      <c r="AH41" s="7">
        <v>0.7414236111111111</v>
      </c>
      <c r="AI41" s="6">
        <v>9.27</v>
      </c>
      <c r="AJ41" s="14">
        <f>IF(Table_BF[[#This Row],[TimeIn07]]=0,0,(Table_BF[[#This Row],[TimeOut07]]-IF(Table_BF[[#This Row],[TimeIn07]]&lt;TIME(8,0,0),TIME(8,0,0),Table_BF[[#This Row],[TimeIn07]])-TIME(9,0,0))*24)</f>
        <v>0.27444444444444382</v>
      </c>
      <c r="AK41" s="7">
        <v>0.36357638888888888</v>
      </c>
      <c r="AL41" s="7">
        <v>0.74633101851851846</v>
      </c>
      <c r="AM41" s="6">
        <v>9.18</v>
      </c>
      <c r="AN41" s="14">
        <f>IF(Table_BF[[#This Row],[TimeIn08]]=0,0,(Table_BF[[#This Row],[TimeOut08]]-IF(Table_BF[[#This Row],[TimeIn08]]&lt;TIME(8,0,0),TIME(8,0,0),Table_BF[[#This Row],[TimeIn08]])-TIME(9,0,0))*24)</f>
        <v>0.18611111111111001</v>
      </c>
      <c r="AO41" s="7">
        <v>0.36103009259259261</v>
      </c>
      <c r="AP41" s="7">
        <v>0.76528935185185187</v>
      </c>
      <c r="AQ41" s="6">
        <v>9.6999999999999993</v>
      </c>
      <c r="AR41" s="14">
        <f>IF(Table_BF[[#This Row],[TimeIn09]]=0,0,(Table_BF[[#This Row],[TimeOut09]]-IF(Table_BF[[#This Row],[TimeIn09]]&lt;TIME(8,0,0),TIME(8,0,0),Table_BF[[#This Row],[TimeIn09]])-TIME(9,0,0))*24)</f>
        <v>0.7022222222222223</v>
      </c>
      <c r="AS41" s="7">
        <v>0.37244212962962964</v>
      </c>
      <c r="AT41" s="7">
        <v>0.75754629629629633</v>
      </c>
      <c r="AU41" s="6">
        <v>9.24</v>
      </c>
      <c r="AV41" s="14">
        <f>IF(Table_BF[[#This Row],[TimeIn10]]=0,0,(Table_BF[[#This Row],[TimeOut10]]-IF(Table_BF[[#This Row],[TimeIn10]]&lt;TIME(8,0,0),TIME(8,0,0),Table_BF[[#This Row],[TimeIn10]])-TIME(9,0,0))*24)</f>
        <v>0.2425000000000006</v>
      </c>
      <c r="AW41" s="7"/>
      <c r="AX41" s="7"/>
      <c r="AY41" s="6"/>
      <c r="AZ41" s="14">
        <f>IF(Table_BF[[#This Row],[TimeIn11]]=0,0,(Table_BF[[#This Row],[TimeOut11]]-IF(Table_BF[[#This Row],[TimeIn11]]&lt;TIME(8,0,0),TIME(8,0,0),Table_BF[[#This Row],[TimeIn11]])-TIME(9,0,0))*24)</f>
        <v>0</v>
      </c>
      <c r="BA41" s="7"/>
      <c r="BB41" s="7"/>
      <c r="BC41" s="6"/>
      <c r="BD41" s="14">
        <f>IF(Table_BF[[#This Row],[TimeIn12]]=0,0,(Table_BF[[#This Row],[TimeOut12]]-IF(Table_BF[[#This Row],[TimeIn12]]&lt;TIME(8,0,0),TIME(8,0,0),Table_BF[[#This Row],[TimeIn12]])-TIME(9,0,0))*24)</f>
        <v>0</v>
      </c>
      <c r="BE41" s="7">
        <v>0.36798611111111112</v>
      </c>
      <c r="BF41" s="7">
        <v>0.75744212962962965</v>
      </c>
      <c r="BG41" s="6">
        <v>9.34</v>
      </c>
      <c r="BH41" s="14">
        <f>IF(Table_BF[[#This Row],[TimeIn13]]=0,0,(Table_BF[[#This Row],[TimeOut13]]-IF(Table_BF[[#This Row],[TimeIn13]]&lt;TIME(8,0,0),TIME(8,0,0),Table_BF[[#This Row],[TimeIn13]])-TIME(9,0,0))*24)</f>
        <v>0.3469444444444445</v>
      </c>
      <c r="BI41" s="7">
        <v>0.37319444444444444</v>
      </c>
      <c r="BJ41" s="7">
        <v>0.77820601851851856</v>
      </c>
      <c r="BK41" s="6">
        <v>9.7200000000000006</v>
      </c>
      <c r="BL41" s="14">
        <f>IF(Table_BF[[#This Row],[TimeIn14]]=0,0,(Table_BF[[#This Row],[TimeOut14]]-IF(Table_BF[[#This Row],[TimeIn14]]&lt;TIME(8,0,0),TIME(8,0,0),Table_BF[[#This Row],[TimeIn14]])-TIME(9,0,0))*24)</f>
        <v>0.7202777777777789</v>
      </c>
      <c r="BM41" s="7">
        <v>0.36422453703703705</v>
      </c>
      <c r="BN41" s="7">
        <v>0.76238425925925923</v>
      </c>
      <c r="BO41" s="6">
        <v>9.5500000000000007</v>
      </c>
      <c r="BP41" s="14">
        <f>IF(Table_BF[[#This Row],[TimeIn15]]=0,0,(Table_BF[[#This Row],[TimeOut15]]-IF(Table_BF[[#This Row],[TimeIn15]]&lt;TIME(8,0,0),TIME(8,0,0),Table_BF[[#This Row],[TimeIn15]])-TIME(9,0,0))*24)</f>
        <v>0.55583333333333229</v>
      </c>
      <c r="BQ41" s="7">
        <v>0.38186342592592593</v>
      </c>
      <c r="BR41" s="7">
        <v>0.75396990740740744</v>
      </c>
      <c r="BS41" s="6">
        <v>8.93</v>
      </c>
      <c r="BT41" s="14">
        <f>IF(Table_BF[[#This Row],[TimeIn16]]=0,0,(Table_BF[[#This Row],[TimeOut16]]-IF(Table_BF[[#This Row],[TimeIn16]]&lt;TIME(8,0,0),TIME(8,0,0),Table_BF[[#This Row],[TimeIn16]])-TIME(9,0,0))*24)</f>
        <v>-6.9444444444443754E-2</v>
      </c>
      <c r="BU41" s="7">
        <v>0.36586805555555557</v>
      </c>
      <c r="BV41" s="7">
        <v>0.73717592592592596</v>
      </c>
      <c r="BW41" s="6">
        <v>8.91</v>
      </c>
      <c r="BX41" s="14">
        <f>IF(Table_BF[[#This Row],[TimeIn17]]=0,0,(Table_BF[[#This Row],[TimeOut17]]-IF(Table_BF[[#This Row],[TimeIn17]]&lt;TIME(8,0,0),TIME(8,0,0),Table_BF[[#This Row],[TimeIn17]])-TIME(9,0,0))*24)</f>
        <v>-8.8611111111110752E-2</v>
      </c>
      <c r="BY41" s="7"/>
      <c r="BZ41" s="7"/>
      <c r="CA41" s="6"/>
      <c r="CB41" s="14">
        <f>IF(Table_BF[[#This Row],[TimeIn18]]=0,0,(Table_BF[[#This Row],[TimeOut18]]-IF(Table_BF[[#This Row],[TimeIn18]]&lt;TIME(8,0,0),TIME(8,0,0),Table_BF[[#This Row],[TimeIn18]])-TIME(9,0,0))*24)</f>
        <v>0</v>
      </c>
      <c r="CC41" s="7"/>
      <c r="CD41" s="7"/>
      <c r="CE41" s="6"/>
      <c r="CF41" s="14">
        <f>IF(Table_BF[[#This Row],[TimeIn19]]=0,0,(Table_BF[[#This Row],[TimeOut19]]-IF(Table_BF[[#This Row],[TimeIn19]]&lt;TIME(8,0,0),TIME(8,0,0),Table_BF[[#This Row],[TimeIn19]])-TIME(9,0,0))*24)</f>
        <v>0</v>
      </c>
      <c r="CG41" s="7">
        <v>0.37269675925925927</v>
      </c>
      <c r="CH41" s="7">
        <v>0.60199074074074077</v>
      </c>
      <c r="CI41" s="6">
        <v>5.5</v>
      </c>
      <c r="CJ41" s="14">
        <f>IF(Table_BF[[#This Row],[TimeIn20]]=0,0,(Table_BF[[#This Row],[TimeOut20]]-IF(Table_BF[[#This Row],[TimeIn20]]&lt;TIME(8,0,0),TIME(8,0,0),Table_BF[[#This Row],[TimeIn20]])-TIME(9,0,0))*24)</f>
        <v>-3.496944444444444</v>
      </c>
      <c r="CK41" s="7"/>
      <c r="CL41" s="7"/>
      <c r="CM41" s="6"/>
      <c r="CN41" s="14">
        <f>IF(Table_BF[[#This Row],[TimeIn21]]=0,0,(Table_BF[[#This Row],[TimeOut21]]-IF(Table_BF[[#This Row],[TimeIn21]]&lt;TIME(8,0,0),TIME(8,0,0),Table_BF[[#This Row],[TimeIn21]])-TIME(9,0,0))*24)</f>
        <v>0</v>
      </c>
      <c r="CO41" s="7"/>
      <c r="CP41" s="7"/>
      <c r="CQ41" s="6"/>
      <c r="CR41" s="14">
        <f>IF(Table_BF[[#This Row],[TimeIn22]]=0,0,(Table_BF[[#This Row],[TimeOut22]]-IF(Table_BF[[#This Row],[TimeIn22]]&lt;TIME(8,0,0),TIME(8,0,0),Table_BF[[#This Row],[TimeIn22]])-TIME(9,0,0))*24)</f>
        <v>0</v>
      </c>
      <c r="CS41" s="7"/>
      <c r="CT41" s="7"/>
      <c r="CU41" s="6"/>
      <c r="CV41" s="14">
        <f>IF(Table_BF[[#This Row],[TimeIn23]]=0,0,(Table_BF[[#This Row],[TimeOut23]]-IF(Table_BF[[#This Row],[TimeIn23]]&lt;TIME(8,0,0),TIME(8,0,0),Table_BF[[#This Row],[TimeIn23]])-TIME(9,0,0))*24)</f>
        <v>0</v>
      </c>
      <c r="CW41" s="7"/>
      <c r="CX41" s="7"/>
      <c r="CY41" s="6"/>
      <c r="CZ41" s="14">
        <f>IF(Table_BF[[#This Row],[TimeIn24]]=0,0,(Table_BF[[#This Row],[TimeOut24]]-IF(Table_BF[[#This Row],[TimeIn24]]&lt;TIME(8,0,0),TIME(8,0,0),Table_BF[[#This Row],[TimeIn24]])-TIME(9,0,0))*24)</f>
        <v>0</v>
      </c>
      <c r="DA41" s="7"/>
      <c r="DB41" s="7"/>
      <c r="DC41" s="6"/>
      <c r="DD41" s="14">
        <f>IF(Table_BF[[#This Row],[TimeIn25]]=0,0,(Table_BF[[#This Row],[TimeOut25]]-IF(Table_BF[[#This Row],[TimeIn25]]&lt;TIME(8,0,0),TIME(8,0,0),Table_BF[[#This Row],[TimeIn25]])-TIME(9,0,0))*24)</f>
        <v>0</v>
      </c>
      <c r="DE41" s="7"/>
      <c r="DF41" s="7"/>
      <c r="DG41" s="6"/>
      <c r="DH41" s="14">
        <f>IF(Table_BF[[#This Row],[TimeIn26]]=0,0,(Table_BF[[#This Row],[TimeOut26]]-IF(Table_BF[[#This Row],[TimeIn26]]&lt;TIME(8,0,0),TIME(8,0,0),Table_BF[[#This Row],[TimeIn26]])-TIME(9,0,0))*24)</f>
        <v>0</v>
      </c>
      <c r="DI41" s="7"/>
      <c r="DJ41" s="7"/>
      <c r="DK41" s="6"/>
      <c r="DL41" s="14">
        <f>IF(Table_BF[[#This Row],[TimeIn27]]=0,0,(Table_BF[[#This Row],[TimeOut27]]-IF(Table_BF[[#This Row],[TimeIn27]]&lt;TIME(8,0,0),TIME(8,0,0),Table_BF[[#This Row],[TimeIn27]])-TIME(9,0,0))*24)</f>
        <v>0</v>
      </c>
      <c r="DM41" s="7"/>
      <c r="DN41" s="7"/>
      <c r="DO41" s="6"/>
      <c r="DP41" s="14">
        <f>IF(Table_BF[[#This Row],[TimeIn28]]=0,0,(Table_BF[[#This Row],[TimeOut28]]-IF(Table_BF[[#This Row],[TimeIn28]]&lt;TIME(8,0,0),TIME(8,0,0),Table_BF[[#This Row],[TimeIn28]])-TIME(9,0,0))*24)</f>
        <v>0</v>
      </c>
      <c r="DQ41" s="7"/>
      <c r="DR41" s="7"/>
      <c r="DS41" s="6"/>
      <c r="DT41" s="14">
        <f>IF(Table_BF[[#This Row],[TimeIn29]]=0,0,(Table_BF[[#This Row],[TimeOut29]]-IF(Table_BF[[#This Row],[TimeIn29]]&lt;TIME(8,0,0),TIME(8,0,0),Table_BF[[#This Row],[TimeIn29]])-TIME(9,0,0))*24)</f>
        <v>0</v>
      </c>
      <c r="DU41" s="7"/>
      <c r="DV41" s="7"/>
      <c r="DW41" s="6"/>
      <c r="DX41" s="14">
        <f>IF(Table_BF[[#This Row],[TimeIn30]]=0,0,(Table_BF[[#This Row],[TimeOut30]]-IF(Table_BF[[#This Row],[TimeIn30]]&lt;TIME(8,0,0),TIME(8,0,0),Table_BF[[#This Row],[TimeIn30]])-TIME(9,0,0))*24)</f>
        <v>0</v>
      </c>
      <c r="DY41" s="7"/>
      <c r="DZ41" s="7"/>
      <c r="EA41" s="6"/>
      <c r="EB41" s="14">
        <f>IF(Table_BF[[#This Row],[TimeIn31]]=0,0,(Table_BF[[#This Row],[TimeOut31]]-IF(Table_BF[[#This Row],[TimeIn31]]&lt;TIME(8,0,0),TIME(8,0,0),Table_BF[[#This Row],[TimeIn31]])-TIME(9,0,0))*24)</f>
        <v>0</v>
      </c>
      <c r="EC41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127.47999999999999</v>
      </c>
      <c r="ED41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1.5277777777777772</v>
      </c>
    </row>
    <row r="42" spans="2:134" ht="15" x14ac:dyDescent="0.25">
      <c r="B42" s="6">
        <v>2017</v>
      </c>
      <c r="C42" s="6">
        <v>3</v>
      </c>
      <c r="D42" s="6" t="s">
        <v>171</v>
      </c>
      <c r="E42" s="6" t="s">
        <v>110</v>
      </c>
      <c r="F42" s="6" t="s">
        <v>176</v>
      </c>
      <c r="G42" s="6" t="s">
        <v>160</v>
      </c>
      <c r="H42" s="6" t="s">
        <v>177</v>
      </c>
      <c r="I42" s="7">
        <v>0.3566435185185185</v>
      </c>
      <c r="J42" s="7">
        <v>0.7053935185185185</v>
      </c>
      <c r="K42" s="6">
        <v>8.3699999999999992</v>
      </c>
      <c r="L42" s="14">
        <f>IF(Table_BF[[#This Row],[TimeIn01]]=0,0,(Table_BF[[#This Row],[TimeOut01]]-IF(Table_BF[[#This Row],[TimeIn01]]&lt;TIME(8,0,0),TIME(8,0,0),Table_BF[[#This Row],[TimeIn01]])-TIME(9,0,0))*24)</f>
        <v>-0.62999999999999989</v>
      </c>
      <c r="M42" s="7"/>
      <c r="N42" s="7"/>
      <c r="O42" s="6"/>
      <c r="P42" s="14">
        <f>IF(Table_BF[[#This Row],[TimeIn02]]=0,0,(Table_BF[[#This Row],[TimeOut02]]-IF(Table_BF[[#This Row],[TimeIn02]]&lt;TIME(8,0,0),TIME(8,0,0),Table_BF[[#This Row],[TimeIn02]])-TIME(9,0,0))*24)</f>
        <v>0</v>
      </c>
      <c r="Q42" s="7"/>
      <c r="R42" s="7"/>
      <c r="S42" s="9"/>
      <c r="T42" s="14">
        <f>IF(Table_BF[[#This Row],[TimeIn03]]=0,0,(Table_BF[[#This Row],[TimeOut03]]-IF(Table_BF[[#This Row],[TimeIn03]]&lt;TIME(8,0,0),TIME(8,0,0),Table_BF[[#This Row],[TimeIn03]])-TIME(9,0,0))*24)</f>
        <v>0</v>
      </c>
      <c r="U42" s="7"/>
      <c r="V42" s="7"/>
      <c r="W42" s="9"/>
      <c r="X42" s="14">
        <f>IF(Table_BF[[#This Row],[TimeIn04]]=0,0,(Table_BF[[#This Row],[TimeOut04]]-IF(Table_BF[[#This Row],[TimeIn04]]&lt;TIME(8,0,0),TIME(8,0,0),Table_BF[[#This Row],[TimeIn04]])-TIME(9,0,0))*24)</f>
        <v>0</v>
      </c>
      <c r="Y42" s="7"/>
      <c r="Z42" s="7"/>
      <c r="AA42" s="6"/>
      <c r="AB42" s="14">
        <f>IF(Table_BF[[#This Row],[TimeIn05]]=0,0,(Table_BF[[#This Row],[TimeOut05]]-IF(Table_BF[[#This Row],[TimeIn05]]&lt;TIME(8,0,0),TIME(8,0,0),Table_BF[[#This Row],[TimeIn05]])-TIME(9,0,0))*24)</f>
        <v>0</v>
      </c>
      <c r="AC42" s="7">
        <v>0.36303240740740739</v>
      </c>
      <c r="AD42" s="7">
        <v>0.76166666666666671</v>
      </c>
      <c r="AE42" s="6">
        <v>9.56</v>
      </c>
      <c r="AF42" s="14">
        <f>IF(Table_BF[[#This Row],[TimeIn06]]=0,0,(Table_BF[[#This Row],[TimeOut06]]-IF(Table_BF[[#This Row],[TimeIn06]]&lt;TIME(8,0,0),TIME(8,0,0),Table_BF[[#This Row],[TimeIn06]])-TIME(9,0,0))*24)</f>
        <v>0.56722222222222385</v>
      </c>
      <c r="AG42" s="7">
        <v>0.3747685185185185</v>
      </c>
      <c r="AH42" s="7">
        <v>0.75</v>
      </c>
      <c r="AI42" s="6">
        <v>9</v>
      </c>
      <c r="AJ42" s="14">
        <f>IF(Table_BF[[#This Row],[TimeIn07]]=0,0,(Table_BF[[#This Row],[TimeOut07]]-IF(Table_BF[[#This Row],[TimeIn07]]&lt;TIME(8,0,0),TIME(8,0,0),Table_BF[[#This Row],[TimeIn07]])-TIME(9,0,0))*24)</f>
        <v>5.5555555555559799E-3</v>
      </c>
      <c r="AK42" s="7">
        <v>0.37513888888888891</v>
      </c>
      <c r="AL42" s="7">
        <v>0.75533564814814813</v>
      </c>
      <c r="AM42" s="6">
        <v>9.1199999999999992</v>
      </c>
      <c r="AN42" s="14">
        <f>IF(Table_BF[[#This Row],[TimeIn08]]=0,0,(Table_BF[[#This Row],[TimeOut08]]-IF(Table_BF[[#This Row],[TimeIn08]]&lt;TIME(8,0,0),TIME(8,0,0),Table_BF[[#This Row],[TimeIn08]])-TIME(9,0,0))*24)</f>
        <v>0.12472222222222129</v>
      </c>
      <c r="AO42" s="7">
        <v>0.37646990740740743</v>
      </c>
      <c r="AP42" s="7">
        <v>0.75579861111111113</v>
      </c>
      <c r="AQ42" s="6">
        <v>9.1</v>
      </c>
      <c r="AR42" s="14">
        <f>IF(Table_BF[[#This Row],[TimeIn09]]=0,0,(Table_BF[[#This Row],[TimeOut09]]-IF(Table_BF[[#This Row],[TimeIn09]]&lt;TIME(8,0,0),TIME(8,0,0),Table_BF[[#This Row],[TimeIn09]])-TIME(9,0,0))*24)</f>
        <v>0.1038888888888887</v>
      </c>
      <c r="AS42" s="7">
        <v>0.37240740740740741</v>
      </c>
      <c r="AT42" s="7">
        <v>0.74940972222222224</v>
      </c>
      <c r="AU42" s="6">
        <v>9.0399999999999991</v>
      </c>
      <c r="AV42" s="14">
        <f>IF(Table_BF[[#This Row],[TimeIn10]]=0,0,(Table_BF[[#This Row],[TimeOut10]]-IF(Table_BF[[#This Row],[TimeIn10]]&lt;TIME(8,0,0),TIME(8,0,0),Table_BF[[#This Row],[TimeIn10]])-TIME(9,0,0))*24)</f>
        <v>4.8055555555555962E-2</v>
      </c>
      <c r="AW42" s="7"/>
      <c r="AX42" s="7"/>
      <c r="AY42" s="6"/>
      <c r="AZ42" s="14">
        <f>IF(Table_BF[[#This Row],[TimeIn11]]=0,0,(Table_BF[[#This Row],[TimeOut11]]-IF(Table_BF[[#This Row],[TimeIn11]]&lt;TIME(8,0,0),TIME(8,0,0),Table_BF[[#This Row],[TimeIn11]])-TIME(9,0,0))*24)</f>
        <v>0</v>
      </c>
      <c r="BA42" s="7"/>
      <c r="BB42" s="7"/>
      <c r="BC42" s="6"/>
      <c r="BD42" s="14">
        <f>IF(Table_BF[[#This Row],[TimeIn12]]=0,0,(Table_BF[[#This Row],[TimeOut12]]-IF(Table_BF[[#This Row],[TimeIn12]]&lt;TIME(8,0,0),TIME(8,0,0),Table_BF[[#This Row],[TimeIn12]])-TIME(9,0,0))*24)</f>
        <v>0</v>
      </c>
      <c r="BE42" s="7">
        <v>0.36212962962962963</v>
      </c>
      <c r="BF42" s="7">
        <v>0.74528935185185186</v>
      </c>
      <c r="BG42" s="6">
        <v>9.19</v>
      </c>
      <c r="BH42" s="14">
        <f>IF(Table_BF[[#This Row],[TimeIn13]]=0,0,(Table_BF[[#This Row],[TimeOut13]]-IF(Table_BF[[#This Row],[TimeIn13]]&lt;TIME(8,0,0),TIME(8,0,0),Table_BF[[#This Row],[TimeIn13]])-TIME(9,0,0))*24)</f>
        <v>0.1958333333333333</v>
      </c>
      <c r="BI42" s="7">
        <v>0.36956018518518519</v>
      </c>
      <c r="BJ42" s="7">
        <v>0.74587962962962961</v>
      </c>
      <c r="BK42" s="6">
        <v>9.0299999999999994</v>
      </c>
      <c r="BL42" s="14">
        <f>IF(Table_BF[[#This Row],[TimeIn14]]=0,0,(Table_BF[[#This Row],[TimeOut14]]-IF(Table_BF[[#This Row],[TimeIn14]]&lt;TIME(8,0,0),TIME(8,0,0),Table_BF[[#This Row],[TimeIn14]])-TIME(9,0,0))*24)</f>
        <v>3.1666666666666288E-2</v>
      </c>
      <c r="BM42" s="7">
        <v>0.37309027777777776</v>
      </c>
      <c r="BN42" s="7">
        <v>0.75225694444444446</v>
      </c>
      <c r="BO42" s="6">
        <v>9.1</v>
      </c>
      <c r="BP42" s="14">
        <f>IF(Table_BF[[#This Row],[TimeIn15]]=0,0,(Table_BF[[#This Row],[TimeOut15]]-IF(Table_BF[[#This Row],[TimeIn15]]&lt;TIME(8,0,0),TIME(8,0,0),Table_BF[[#This Row],[TimeIn15]])-TIME(9,0,0))*24)</f>
        <v>0.10000000000000098</v>
      </c>
      <c r="BQ42" s="7">
        <v>0.37935185185185183</v>
      </c>
      <c r="BR42" s="7">
        <v>0.75146990740740738</v>
      </c>
      <c r="BS42" s="6">
        <v>8.93</v>
      </c>
      <c r="BT42" s="14">
        <f>IF(Table_BF[[#This Row],[TimeIn16]]=0,0,(Table_BF[[#This Row],[TimeOut16]]-IF(Table_BF[[#This Row],[TimeIn16]]&lt;TIME(8,0,0),TIME(8,0,0),Table_BF[[#This Row],[TimeIn16]])-TIME(9,0,0))*24)</f>
        <v>-6.9166666666666821E-2</v>
      </c>
      <c r="BU42" s="7">
        <v>0.37225694444444446</v>
      </c>
      <c r="BV42" s="7">
        <v>0.75001157407407404</v>
      </c>
      <c r="BW42" s="6">
        <v>9.06</v>
      </c>
      <c r="BX42" s="14">
        <f>IF(Table_BF[[#This Row],[TimeIn17]]=0,0,(Table_BF[[#This Row],[TimeOut17]]-IF(Table_BF[[#This Row],[TimeIn17]]&lt;TIME(8,0,0),TIME(8,0,0),Table_BF[[#This Row],[TimeIn17]])-TIME(9,0,0))*24)</f>
        <v>6.6111111111109899E-2</v>
      </c>
      <c r="BY42" s="7"/>
      <c r="BZ42" s="7"/>
      <c r="CA42" s="6"/>
      <c r="CB42" s="14">
        <f>IF(Table_BF[[#This Row],[TimeIn18]]=0,0,(Table_BF[[#This Row],[TimeOut18]]-IF(Table_BF[[#This Row],[TimeIn18]]&lt;TIME(8,0,0),TIME(8,0,0),Table_BF[[#This Row],[TimeIn18]])-TIME(9,0,0))*24)</f>
        <v>0</v>
      </c>
      <c r="CC42" s="7"/>
      <c r="CD42" s="7"/>
      <c r="CE42" s="6"/>
      <c r="CF42" s="14">
        <f>IF(Table_BF[[#This Row],[TimeIn19]]=0,0,(Table_BF[[#This Row],[TimeOut19]]-IF(Table_BF[[#This Row],[TimeIn19]]&lt;TIME(8,0,0),TIME(8,0,0),Table_BF[[#This Row],[TimeIn19]])-TIME(9,0,0))*24)</f>
        <v>0</v>
      </c>
      <c r="CG42" s="7"/>
      <c r="CH42" s="7"/>
      <c r="CI42" s="6"/>
      <c r="CJ42" s="14">
        <f>IF(Table_BF[[#This Row],[TimeIn20]]=0,0,(Table_BF[[#This Row],[TimeOut20]]-IF(Table_BF[[#This Row],[TimeIn20]]&lt;TIME(8,0,0),TIME(8,0,0),Table_BF[[#This Row],[TimeIn20]])-TIME(9,0,0))*24)</f>
        <v>0</v>
      </c>
      <c r="CK42" s="7"/>
      <c r="CL42" s="7"/>
      <c r="CM42" s="6"/>
      <c r="CN42" s="14">
        <f>IF(Table_BF[[#This Row],[TimeIn21]]=0,0,(Table_BF[[#This Row],[TimeOut21]]-IF(Table_BF[[#This Row],[TimeIn21]]&lt;TIME(8,0,0),TIME(8,0,0),Table_BF[[#This Row],[TimeIn21]])-TIME(9,0,0))*24)</f>
        <v>0</v>
      </c>
      <c r="CO42" s="7"/>
      <c r="CP42" s="7"/>
      <c r="CQ42" s="6"/>
      <c r="CR42" s="14">
        <f>IF(Table_BF[[#This Row],[TimeIn22]]=0,0,(Table_BF[[#This Row],[TimeOut22]]-IF(Table_BF[[#This Row],[TimeIn22]]&lt;TIME(8,0,0),TIME(8,0,0),Table_BF[[#This Row],[TimeIn22]])-TIME(9,0,0))*24)</f>
        <v>0</v>
      </c>
      <c r="CS42" s="7"/>
      <c r="CT42" s="7"/>
      <c r="CU42" s="6"/>
      <c r="CV42" s="14">
        <f>IF(Table_BF[[#This Row],[TimeIn23]]=0,0,(Table_BF[[#This Row],[TimeOut23]]-IF(Table_BF[[#This Row],[TimeIn23]]&lt;TIME(8,0,0),TIME(8,0,0),Table_BF[[#This Row],[TimeIn23]])-TIME(9,0,0))*24)</f>
        <v>0</v>
      </c>
      <c r="CW42" s="7"/>
      <c r="CX42" s="7"/>
      <c r="CY42" s="6"/>
      <c r="CZ42" s="14">
        <f>IF(Table_BF[[#This Row],[TimeIn24]]=0,0,(Table_BF[[#This Row],[TimeOut24]]-IF(Table_BF[[#This Row],[TimeIn24]]&lt;TIME(8,0,0),TIME(8,0,0),Table_BF[[#This Row],[TimeIn24]])-TIME(9,0,0))*24)</f>
        <v>0</v>
      </c>
      <c r="DA42" s="7"/>
      <c r="DB42" s="7"/>
      <c r="DC42" s="6"/>
      <c r="DD42" s="14">
        <f>IF(Table_BF[[#This Row],[TimeIn25]]=0,0,(Table_BF[[#This Row],[TimeOut25]]-IF(Table_BF[[#This Row],[TimeIn25]]&lt;TIME(8,0,0),TIME(8,0,0),Table_BF[[#This Row],[TimeIn25]])-TIME(9,0,0))*24)</f>
        <v>0</v>
      </c>
      <c r="DE42" s="7"/>
      <c r="DF42" s="7"/>
      <c r="DG42" s="6"/>
      <c r="DH42" s="14">
        <f>IF(Table_BF[[#This Row],[TimeIn26]]=0,0,(Table_BF[[#This Row],[TimeOut26]]-IF(Table_BF[[#This Row],[TimeIn26]]&lt;TIME(8,0,0),TIME(8,0,0),Table_BF[[#This Row],[TimeIn26]])-TIME(9,0,0))*24)</f>
        <v>0</v>
      </c>
      <c r="DI42" s="7"/>
      <c r="DJ42" s="7"/>
      <c r="DK42" s="6"/>
      <c r="DL42" s="14">
        <f>IF(Table_BF[[#This Row],[TimeIn27]]=0,0,(Table_BF[[#This Row],[TimeOut27]]-IF(Table_BF[[#This Row],[TimeIn27]]&lt;TIME(8,0,0),TIME(8,0,0),Table_BF[[#This Row],[TimeIn27]])-TIME(9,0,0))*24)</f>
        <v>0</v>
      </c>
      <c r="DM42" s="7"/>
      <c r="DN42" s="7"/>
      <c r="DO42" s="6"/>
      <c r="DP42" s="14">
        <f>IF(Table_BF[[#This Row],[TimeIn28]]=0,0,(Table_BF[[#This Row],[TimeOut28]]-IF(Table_BF[[#This Row],[TimeIn28]]&lt;TIME(8,0,0),TIME(8,0,0),Table_BF[[#This Row],[TimeIn28]])-TIME(9,0,0))*24)</f>
        <v>0</v>
      </c>
      <c r="DQ42" s="7"/>
      <c r="DR42" s="7"/>
      <c r="DS42" s="6"/>
      <c r="DT42" s="14">
        <f>IF(Table_BF[[#This Row],[TimeIn29]]=0,0,(Table_BF[[#This Row],[TimeOut29]]-IF(Table_BF[[#This Row],[TimeIn29]]&lt;TIME(8,0,0),TIME(8,0,0),Table_BF[[#This Row],[TimeIn29]])-TIME(9,0,0))*24)</f>
        <v>0</v>
      </c>
      <c r="DU42" s="7"/>
      <c r="DV42" s="7"/>
      <c r="DW42" s="6"/>
      <c r="DX42" s="14">
        <f>IF(Table_BF[[#This Row],[TimeIn30]]=0,0,(Table_BF[[#This Row],[TimeOut30]]-IF(Table_BF[[#This Row],[TimeIn30]]&lt;TIME(8,0,0),TIME(8,0,0),Table_BF[[#This Row],[TimeIn30]])-TIME(9,0,0))*24)</f>
        <v>0</v>
      </c>
      <c r="DY42" s="7"/>
      <c r="DZ42" s="7"/>
      <c r="EA42" s="6"/>
      <c r="EB42" s="14">
        <f>IF(Table_BF[[#This Row],[TimeIn31]]=0,0,(Table_BF[[#This Row],[TimeOut31]]-IF(Table_BF[[#This Row],[TimeIn31]]&lt;TIME(8,0,0),TIME(8,0,0),Table_BF[[#This Row],[TimeIn31]])-TIME(9,0,0))*24)</f>
        <v>0</v>
      </c>
      <c r="EC42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99.5</v>
      </c>
      <c r="ED42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0.54388888888888953</v>
      </c>
    </row>
    <row r="43" spans="2:134" ht="15" x14ac:dyDescent="0.25">
      <c r="B43" s="6">
        <v>2017</v>
      </c>
      <c r="C43" s="6">
        <v>3</v>
      </c>
      <c r="D43" s="6" t="s">
        <v>171</v>
      </c>
      <c r="E43" s="6" t="s">
        <v>167</v>
      </c>
      <c r="F43" s="6" t="s">
        <v>178</v>
      </c>
      <c r="G43" s="6" t="s">
        <v>179</v>
      </c>
      <c r="H43" s="6" t="s">
        <v>147</v>
      </c>
      <c r="I43" s="7">
        <v>0.34862268518518519</v>
      </c>
      <c r="J43" s="7">
        <v>0.77906249999999999</v>
      </c>
      <c r="K43" s="6">
        <v>10.33</v>
      </c>
      <c r="L43" s="14">
        <f>IF(Table_BF[[#This Row],[TimeIn01]]=0,0,(Table_BF[[#This Row],[TimeOut01]]-IF(Table_BF[[#This Row],[TimeIn01]]&lt;TIME(8,0,0),TIME(8,0,0),Table_BF[[#This Row],[TimeIn01]])-TIME(9,0,0))*24)</f>
        <v>1.3305555555555553</v>
      </c>
      <c r="M43" s="7">
        <v>0.37592592592592594</v>
      </c>
      <c r="N43" s="7">
        <v>0.8074189814814815</v>
      </c>
      <c r="O43" s="6">
        <v>10.35</v>
      </c>
      <c r="P43" s="14">
        <f>IF(Table_BF[[#This Row],[TimeIn02]]=0,0,(Table_BF[[#This Row],[TimeOut02]]-IF(Table_BF[[#This Row],[TimeIn02]]&lt;TIME(8,0,0),TIME(8,0,0),Table_BF[[#This Row],[TimeIn02]])-TIME(9,0,0))*24)</f>
        <v>1.3558333333333334</v>
      </c>
      <c r="Q43" s="7">
        <v>0.34554398148148147</v>
      </c>
      <c r="R43" s="7">
        <v>0.77979166666666666</v>
      </c>
      <c r="S43" s="9">
        <v>10.42</v>
      </c>
      <c r="T43" s="14">
        <f>IF(Table_BF[[#This Row],[TimeIn03]]=0,0,(Table_BF[[#This Row],[TimeOut03]]-IF(Table_BF[[#This Row],[TimeIn03]]&lt;TIME(8,0,0),TIME(8,0,0),Table_BF[[#This Row],[TimeIn03]])-TIME(9,0,0))*24)</f>
        <v>1.4219444444444447</v>
      </c>
      <c r="U43" s="7"/>
      <c r="V43" s="7"/>
      <c r="W43" s="9"/>
      <c r="X43" s="14">
        <f>IF(Table_BF[[#This Row],[TimeIn04]]=0,0,(Table_BF[[#This Row],[TimeOut04]]-IF(Table_BF[[#This Row],[TimeIn04]]&lt;TIME(8,0,0),TIME(8,0,0),Table_BF[[#This Row],[TimeIn04]])-TIME(9,0,0))*24)</f>
        <v>0</v>
      </c>
      <c r="Y43" s="7"/>
      <c r="Z43" s="7"/>
      <c r="AA43" s="6"/>
      <c r="AB43" s="14">
        <f>IF(Table_BF[[#This Row],[TimeIn05]]=0,0,(Table_BF[[#This Row],[TimeOut05]]-IF(Table_BF[[#This Row],[TimeIn05]]&lt;TIME(8,0,0),TIME(8,0,0),Table_BF[[#This Row],[TimeIn05]])-TIME(9,0,0))*24)</f>
        <v>0</v>
      </c>
      <c r="AC43" s="7">
        <v>0.43715277777777778</v>
      </c>
      <c r="AD43" s="7">
        <v>0.77303240740740742</v>
      </c>
      <c r="AE43" s="6">
        <v>8.06</v>
      </c>
      <c r="AF43" s="14">
        <f>IF(Table_BF[[#This Row],[TimeIn06]]=0,0,(Table_BF[[#This Row],[TimeOut06]]-IF(Table_BF[[#This Row],[TimeIn06]]&lt;TIME(8,0,0),TIME(8,0,0),Table_BF[[#This Row],[TimeIn06]])-TIME(9,0,0))*24)</f>
        <v>-0.93888888888888866</v>
      </c>
      <c r="AG43" s="7">
        <v>0.35619212962962965</v>
      </c>
      <c r="AH43" s="7">
        <v>0.84008101851851846</v>
      </c>
      <c r="AI43" s="6">
        <v>11.61</v>
      </c>
      <c r="AJ43" s="14">
        <f>IF(Table_BF[[#This Row],[TimeIn07]]=0,0,(Table_BF[[#This Row],[TimeOut07]]-IF(Table_BF[[#This Row],[TimeIn07]]&lt;TIME(8,0,0),TIME(8,0,0),Table_BF[[#This Row],[TimeIn07]])-TIME(9,0,0))*24)</f>
        <v>2.6133333333333315</v>
      </c>
      <c r="AK43" s="7">
        <v>0.34232638888888889</v>
      </c>
      <c r="AL43" s="7">
        <v>0.78664351851851855</v>
      </c>
      <c r="AM43" s="6">
        <v>10.66</v>
      </c>
      <c r="AN43" s="14">
        <f>IF(Table_BF[[#This Row],[TimeIn08]]=0,0,(Table_BF[[#This Row],[TimeOut08]]-IF(Table_BF[[#This Row],[TimeIn08]]&lt;TIME(8,0,0),TIME(8,0,0),Table_BF[[#This Row],[TimeIn08]])-TIME(9,0,0))*24)</f>
        <v>1.6636111111111118</v>
      </c>
      <c r="AO43" s="7">
        <v>0.34815972222222225</v>
      </c>
      <c r="AP43" s="7">
        <v>0.81376157407407412</v>
      </c>
      <c r="AQ43" s="6">
        <v>11.17</v>
      </c>
      <c r="AR43" s="14">
        <f>IF(Table_BF[[#This Row],[TimeIn09]]=0,0,(Table_BF[[#This Row],[TimeOut09]]-IF(Table_BF[[#This Row],[TimeIn09]]&lt;TIME(8,0,0),TIME(8,0,0),Table_BF[[#This Row],[TimeIn09]])-TIME(9,0,0))*24)</f>
        <v>2.1744444444444451</v>
      </c>
      <c r="AS43" s="7">
        <v>0.34356481481481482</v>
      </c>
      <c r="AT43" s="7">
        <v>0.76923611111111112</v>
      </c>
      <c r="AU43" s="6">
        <v>10.210000000000001</v>
      </c>
      <c r="AV43" s="14">
        <f>IF(Table_BF[[#This Row],[TimeIn10]]=0,0,(Table_BF[[#This Row],[TimeOut10]]-IF(Table_BF[[#This Row],[TimeIn10]]&lt;TIME(8,0,0),TIME(8,0,0),Table_BF[[#This Row],[TimeIn10]])-TIME(9,0,0))*24)</f>
        <v>1.2161111111111111</v>
      </c>
      <c r="AW43" s="7"/>
      <c r="AX43" s="7"/>
      <c r="AY43" s="6"/>
      <c r="AZ43" s="14">
        <f>IF(Table_BF[[#This Row],[TimeIn11]]=0,0,(Table_BF[[#This Row],[TimeOut11]]-IF(Table_BF[[#This Row],[TimeIn11]]&lt;TIME(8,0,0),TIME(8,0,0),Table_BF[[#This Row],[TimeIn11]])-TIME(9,0,0))*24)</f>
        <v>0</v>
      </c>
      <c r="BA43" s="7"/>
      <c r="BB43" s="7"/>
      <c r="BC43" s="6"/>
      <c r="BD43" s="14">
        <f>IF(Table_BF[[#This Row],[TimeIn12]]=0,0,(Table_BF[[#This Row],[TimeOut12]]-IF(Table_BF[[#This Row],[TimeIn12]]&lt;TIME(8,0,0),TIME(8,0,0),Table_BF[[#This Row],[TimeIn12]])-TIME(9,0,0))*24)</f>
        <v>0</v>
      </c>
      <c r="BE43" s="7">
        <v>0.35717592592592595</v>
      </c>
      <c r="BF43" s="7">
        <v>0.79349537037037032</v>
      </c>
      <c r="BG43" s="6">
        <v>10.47</v>
      </c>
      <c r="BH43" s="14">
        <f>IF(Table_BF[[#This Row],[TimeIn13]]=0,0,(Table_BF[[#This Row],[TimeOut13]]-IF(Table_BF[[#This Row],[TimeIn13]]&lt;TIME(8,0,0),TIME(8,0,0),Table_BF[[#This Row],[TimeIn13]])-TIME(9,0,0))*24)</f>
        <v>1.4716666666666649</v>
      </c>
      <c r="BI43" s="7">
        <v>0.36380787037037038</v>
      </c>
      <c r="BJ43" s="7">
        <v>0.77822916666666664</v>
      </c>
      <c r="BK43" s="6">
        <v>9.94</v>
      </c>
      <c r="BL43" s="14">
        <f>IF(Table_BF[[#This Row],[TimeIn14]]=0,0,(Table_BF[[#This Row],[TimeOut14]]-IF(Table_BF[[#This Row],[TimeIn14]]&lt;TIME(8,0,0),TIME(8,0,0),Table_BF[[#This Row],[TimeIn14]])-TIME(9,0,0))*24)</f>
        <v>0.94611111111111024</v>
      </c>
      <c r="BM43" s="7">
        <v>0.3661921296296296</v>
      </c>
      <c r="BN43" s="7">
        <v>0.77895833333333331</v>
      </c>
      <c r="BO43" s="6">
        <v>9.9</v>
      </c>
      <c r="BP43" s="14">
        <f>IF(Table_BF[[#This Row],[TimeIn15]]=0,0,(Table_BF[[#This Row],[TimeOut15]]-IF(Table_BF[[#This Row],[TimeIn15]]&lt;TIME(8,0,0),TIME(8,0,0),Table_BF[[#This Row],[TimeIn15]])-TIME(9,0,0))*24)</f>
        <v>0.90638888888888891</v>
      </c>
      <c r="BQ43" s="7">
        <v>0.34290509259259261</v>
      </c>
      <c r="BR43" s="7">
        <v>0.74927083333333333</v>
      </c>
      <c r="BS43" s="6">
        <v>9.75</v>
      </c>
      <c r="BT43" s="14">
        <f>IF(Table_BF[[#This Row],[TimeIn16]]=0,0,(Table_BF[[#This Row],[TimeOut16]]-IF(Table_BF[[#This Row],[TimeIn16]]&lt;TIME(8,0,0),TIME(8,0,0),Table_BF[[#This Row],[TimeIn16]])-TIME(9,0,0))*24)</f>
        <v>0.75277777777777732</v>
      </c>
      <c r="BU43" s="7">
        <v>0.36318287037037039</v>
      </c>
      <c r="BV43" s="7">
        <v>0.75292824074074072</v>
      </c>
      <c r="BW43" s="6">
        <v>9.35</v>
      </c>
      <c r="BX43" s="14">
        <f>IF(Table_BF[[#This Row],[TimeIn17]]=0,0,(Table_BF[[#This Row],[TimeOut17]]-IF(Table_BF[[#This Row],[TimeIn17]]&lt;TIME(8,0,0),TIME(8,0,0),Table_BF[[#This Row],[TimeIn17]])-TIME(9,0,0))*24)</f>
        <v>0.35388888888888781</v>
      </c>
      <c r="BY43" s="7"/>
      <c r="BZ43" s="7"/>
      <c r="CA43" s="6"/>
      <c r="CB43" s="14">
        <f>IF(Table_BF[[#This Row],[TimeIn18]]=0,0,(Table_BF[[#This Row],[TimeOut18]]-IF(Table_BF[[#This Row],[TimeIn18]]&lt;TIME(8,0,0),TIME(8,0,0),Table_BF[[#This Row],[TimeIn18]])-TIME(9,0,0))*24)</f>
        <v>0</v>
      </c>
      <c r="CC43" s="7"/>
      <c r="CD43" s="7"/>
      <c r="CE43" s="6"/>
      <c r="CF43" s="14">
        <f>IF(Table_BF[[#This Row],[TimeIn19]]=0,0,(Table_BF[[#This Row],[TimeOut19]]-IF(Table_BF[[#This Row],[TimeIn19]]&lt;TIME(8,0,0),TIME(8,0,0),Table_BF[[#This Row],[TimeIn19]])-TIME(9,0,0))*24)</f>
        <v>0</v>
      </c>
      <c r="CG43" s="7">
        <v>0.34425925925925926</v>
      </c>
      <c r="CH43" s="7">
        <v>0.58894675925925921</v>
      </c>
      <c r="CI43" s="6">
        <v>5.87</v>
      </c>
      <c r="CJ43" s="14">
        <f>IF(Table_BF[[#This Row],[TimeIn20]]=0,0,(Table_BF[[#This Row],[TimeOut20]]-IF(Table_BF[[#This Row],[TimeIn20]]&lt;TIME(8,0,0),TIME(8,0,0),Table_BF[[#This Row],[TimeIn20]])-TIME(9,0,0))*24)</f>
        <v>-3.1275000000000013</v>
      </c>
      <c r="CK43" s="7"/>
      <c r="CL43" s="7"/>
      <c r="CM43" s="6"/>
      <c r="CN43" s="14">
        <f>IF(Table_BF[[#This Row],[TimeIn21]]=0,0,(Table_BF[[#This Row],[TimeOut21]]-IF(Table_BF[[#This Row],[TimeIn21]]&lt;TIME(8,0,0),TIME(8,0,0),Table_BF[[#This Row],[TimeIn21]])-TIME(9,0,0))*24)</f>
        <v>0</v>
      </c>
      <c r="CO43" s="7"/>
      <c r="CP43" s="7"/>
      <c r="CQ43" s="6"/>
      <c r="CR43" s="14">
        <f>IF(Table_BF[[#This Row],[TimeIn22]]=0,0,(Table_BF[[#This Row],[TimeOut22]]-IF(Table_BF[[#This Row],[TimeIn22]]&lt;TIME(8,0,0),TIME(8,0,0),Table_BF[[#This Row],[TimeIn22]])-TIME(9,0,0))*24)</f>
        <v>0</v>
      </c>
      <c r="CS43" s="7"/>
      <c r="CT43" s="7"/>
      <c r="CU43" s="6"/>
      <c r="CV43" s="14">
        <f>IF(Table_BF[[#This Row],[TimeIn23]]=0,0,(Table_BF[[#This Row],[TimeOut23]]-IF(Table_BF[[#This Row],[TimeIn23]]&lt;TIME(8,0,0),TIME(8,0,0),Table_BF[[#This Row],[TimeIn23]])-TIME(9,0,0))*24)</f>
        <v>0</v>
      </c>
      <c r="CW43" s="7"/>
      <c r="CX43" s="7"/>
      <c r="CY43" s="6"/>
      <c r="CZ43" s="14">
        <f>IF(Table_BF[[#This Row],[TimeIn24]]=0,0,(Table_BF[[#This Row],[TimeOut24]]-IF(Table_BF[[#This Row],[TimeIn24]]&lt;TIME(8,0,0),TIME(8,0,0),Table_BF[[#This Row],[TimeIn24]])-TIME(9,0,0))*24)</f>
        <v>0</v>
      </c>
      <c r="DA43" s="7"/>
      <c r="DB43" s="7"/>
      <c r="DC43" s="6"/>
      <c r="DD43" s="14">
        <f>IF(Table_BF[[#This Row],[TimeIn25]]=0,0,(Table_BF[[#This Row],[TimeOut25]]-IF(Table_BF[[#This Row],[TimeIn25]]&lt;TIME(8,0,0),TIME(8,0,0),Table_BF[[#This Row],[TimeIn25]])-TIME(9,0,0))*24)</f>
        <v>0</v>
      </c>
      <c r="DE43" s="7"/>
      <c r="DF43" s="7"/>
      <c r="DG43" s="6"/>
      <c r="DH43" s="14">
        <f>IF(Table_BF[[#This Row],[TimeIn26]]=0,0,(Table_BF[[#This Row],[TimeOut26]]-IF(Table_BF[[#This Row],[TimeIn26]]&lt;TIME(8,0,0),TIME(8,0,0),Table_BF[[#This Row],[TimeIn26]])-TIME(9,0,0))*24)</f>
        <v>0</v>
      </c>
      <c r="DI43" s="7"/>
      <c r="DJ43" s="7"/>
      <c r="DK43" s="6"/>
      <c r="DL43" s="14">
        <f>IF(Table_BF[[#This Row],[TimeIn27]]=0,0,(Table_BF[[#This Row],[TimeOut27]]-IF(Table_BF[[#This Row],[TimeIn27]]&lt;TIME(8,0,0),TIME(8,0,0),Table_BF[[#This Row],[TimeIn27]])-TIME(9,0,0))*24)</f>
        <v>0</v>
      </c>
      <c r="DM43" s="7"/>
      <c r="DN43" s="7"/>
      <c r="DO43" s="6"/>
      <c r="DP43" s="14">
        <f>IF(Table_BF[[#This Row],[TimeIn28]]=0,0,(Table_BF[[#This Row],[TimeOut28]]-IF(Table_BF[[#This Row],[TimeIn28]]&lt;TIME(8,0,0),TIME(8,0,0),Table_BF[[#This Row],[TimeIn28]])-TIME(9,0,0))*24)</f>
        <v>0</v>
      </c>
      <c r="DQ43" s="7"/>
      <c r="DR43" s="7"/>
      <c r="DS43" s="6"/>
      <c r="DT43" s="14">
        <f>IF(Table_BF[[#This Row],[TimeIn29]]=0,0,(Table_BF[[#This Row],[TimeOut29]]-IF(Table_BF[[#This Row],[TimeIn29]]&lt;TIME(8,0,0),TIME(8,0,0),Table_BF[[#This Row],[TimeIn29]])-TIME(9,0,0))*24)</f>
        <v>0</v>
      </c>
      <c r="DU43" s="7"/>
      <c r="DV43" s="7"/>
      <c r="DW43" s="6"/>
      <c r="DX43" s="14">
        <f>IF(Table_BF[[#This Row],[TimeIn30]]=0,0,(Table_BF[[#This Row],[TimeOut30]]-IF(Table_BF[[#This Row],[TimeIn30]]&lt;TIME(8,0,0),TIME(8,0,0),Table_BF[[#This Row],[TimeIn30]])-TIME(9,0,0))*24)</f>
        <v>0</v>
      </c>
      <c r="DY43" s="7"/>
      <c r="DZ43" s="7"/>
      <c r="EA43" s="6"/>
      <c r="EB43" s="14">
        <f>IF(Table_BF[[#This Row],[TimeIn31]]=0,0,(Table_BF[[#This Row],[TimeOut31]]-IF(Table_BF[[#This Row],[TimeIn31]]&lt;TIME(8,0,0),TIME(8,0,0),Table_BF[[#This Row],[TimeIn31]])-TIME(9,0,0))*24)</f>
        <v>0</v>
      </c>
      <c r="EC43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138.09</v>
      </c>
      <c r="ED43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12.140277777777772</v>
      </c>
    </row>
    <row r="44" spans="2:134" ht="15" x14ac:dyDescent="0.25">
      <c r="B44" s="6">
        <v>2017</v>
      </c>
      <c r="C44" s="6">
        <v>3</v>
      </c>
      <c r="D44" s="6" t="s">
        <v>180</v>
      </c>
      <c r="E44" s="6" t="s">
        <v>226</v>
      </c>
      <c r="F44" s="6" t="s">
        <v>263</v>
      </c>
      <c r="G44" s="6" t="s">
        <v>264</v>
      </c>
      <c r="H44" s="6" t="s">
        <v>265</v>
      </c>
      <c r="I44" s="7">
        <v>0.41351851851851851</v>
      </c>
      <c r="J44" s="7">
        <v>0.79319444444444442</v>
      </c>
      <c r="K44" s="6">
        <v>9.11</v>
      </c>
      <c r="L44" s="14">
        <f>IF(Table_BF[[#This Row],[TimeIn01]]=0,0,(Table_BF[[#This Row],[TimeOut01]]-IF(Table_BF[[#This Row],[TimeIn01]]&lt;TIME(8,0,0),TIME(8,0,0),Table_BF[[#This Row],[TimeIn01]])-TIME(9,0,0))*24)</f>
        <v>0.112222222222222</v>
      </c>
      <c r="M44" s="7">
        <v>0.35798611111111112</v>
      </c>
      <c r="N44" s="7">
        <v>0.47474537037037035</v>
      </c>
      <c r="O44" s="6">
        <v>2.8</v>
      </c>
      <c r="P44" s="14">
        <f>IF(Table_BF[[#This Row],[TimeIn02]]=0,0,(Table_BF[[#This Row],[TimeOut02]]-IF(Table_BF[[#This Row],[TimeIn02]]&lt;TIME(8,0,0),TIME(8,0,0),Table_BF[[#This Row],[TimeIn02]])-TIME(9,0,0))*24)</f>
        <v>-6.1977777777777785</v>
      </c>
      <c r="Q44" s="7"/>
      <c r="R44" s="7"/>
      <c r="S44" s="9"/>
      <c r="T44" s="14">
        <f>IF(Table_BF[[#This Row],[TimeIn03]]=0,0,(Table_BF[[#This Row],[TimeOut03]]-IF(Table_BF[[#This Row],[TimeIn03]]&lt;TIME(8,0,0),TIME(8,0,0),Table_BF[[#This Row],[TimeIn03]])-TIME(9,0,0))*24)</f>
        <v>0</v>
      </c>
      <c r="U44" s="7"/>
      <c r="V44" s="7"/>
      <c r="W44" s="9"/>
      <c r="X44" s="14">
        <f>IF(Table_BF[[#This Row],[TimeIn04]]=0,0,(Table_BF[[#This Row],[TimeOut04]]-IF(Table_BF[[#This Row],[TimeIn04]]&lt;TIME(8,0,0),TIME(8,0,0),Table_BF[[#This Row],[TimeIn04]])-TIME(9,0,0))*24)</f>
        <v>0</v>
      </c>
      <c r="Y44" s="7"/>
      <c r="Z44" s="7"/>
      <c r="AA44" s="6"/>
      <c r="AB44" s="14">
        <f>IF(Table_BF[[#This Row],[TimeIn05]]=0,0,(Table_BF[[#This Row],[TimeOut05]]-IF(Table_BF[[#This Row],[TimeIn05]]&lt;TIME(8,0,0),TIME(8,0,0),Table_BF[[#This Row],[TimeIn05]])-TIME(9,0,0))*24)</f>
        <v>0</v>
      </c>
      <c r="AC44" s="7">
        <v>0.42310185185185184</v>
      </c>
      <c r="AD44" s="7">
        <v>0.80265046296296294</v>
      </c>
      <c r="AE44" s="6">
        <v>9.1</v>
      </c>
      <c r="AF44" s="14">
        <f>IF(Table_BF[[#This Row],[TimeIn06]]=0,0,(Table_BF[[#This Row],[TimeOut06]]-IF(Table_BF[[#This Row],[TimeIn06]]&lt;TIME(8,0,0),TIME(8,0,0),Table_BF[[#This Row],[TimeIn06]])-TIME(9,0,0))*24)</f>
        <v>0.10916666666666641</v>
      </c>
      <c r="AG44" s="7">
        <v>0.37471064814814814</v>
      </c>
      <c r="AH44" s="7">
        <v>0.56150462962962966</v>
      </c>
      <c r="AI44" s="6">
        <v>4.4800000000000004</v>
      </c>
      <c r="AJ44" s="14">
        <f>IF(Table_BF[[#This Row],[TimeIn07]]=0,0,(Table_BF[[#This Row],[TimeOut07]]-IF(Table_BF[[#This Row],[TimeIn07]]&lt;TIME(8,0,0),TIME(8,0,0),Table_BF[[#This Row],[TimeIn07]])-TIME(9,0,0))*24)</f>
        <v>-4.5169444444444435</v>
      </c>
      <c r="AK44" s="7">
        <v>0.40208333333333335</v>
      </c>
      <c r="AL44" s="7">
        <v>0.81998842592592591</v>
      </c>
      <c r="AM44" s="6">
        <v>10.02</v>
      </c>
      <c r="AN44" s="14">
        <f>IF(Table_BF[[#This Row],[TimeIn08]]=0,0,(Table_BF[[#This Row],[TimeOut08]]-IF(Table_BF[[#This Row],[TimeIn08]]&lt;TIME(8,0,0),TIME(8,0,0),Table_BF[[#This Row],[TimeIn08]])-TIME(9,0,0))*24)</f>
        <v>1.0297222222222215</v>
      </c>
      <c r="AO44" s="7">
        <v>0.38968750000000002</v>
      </c>
      <c r="AP44" s="7">
        <v>0.79748842592592595</v>
      </c>
      <c r="AQ44" s="6">
        <v>9.7799999999999994</v>
      </c>
      <c r="AR44" s="14">
        <f>IF(Table_BF[[#This Row],[TimeIn09]]=0,0,(Table_BF[[#This Row],[TimeOut09]]-IF(Table_BF[[#This Row],[TimeIn09]]&lt;TIME(8,0,0),TIME(8,0,0),Table_BF[[#This Row],[TimeIn09]])-TIME(9,0,0))*24)</f>
        <v>0.78722222222222227</v>
      </c>
      <c r="AS44" s="7">
        <v>0.36083333333333334</v>
      </c>
      <c r="AT44" s="7">
        <v>0.53409722222222222</v>
      </c>
      <c r="AU44" s="6">
        <v>4.1500000000000004</v>
      </c>
      <c r="AV44" s="14">
        <f>IF(Table_BF[[#This Row],[TimeIn10]]=0,0,(Table_BF[[#This Row],[TimeOut10]]-IF(Table_BF[[#This Row],[TimeIn10]]&lt;TIME(8,0,0),TIME(8,0,0),Table_BF[[#This Row],[TimeIn10]])-TIME(9,0,0))*24)</f>
        <v>-4.8416666666666668</v>
      </c>
      <c r="AW44" s="7"/>
      <c r="AX44" s="7"/>
      <c r="AY44" s="6"/>
      <c r="AZ44" s="14">
        <f>IF(Table_BF[[#This Row],[TimeIn11]]=0,0,(Table_BF[[#This Row],[TimeOut11]]-IF(Table_BF[[#This Row],[TimeIn11]]&lt;TIME(8,0,0),TIME(8,0,0),Table_BF[[#This Row],[TimeIn11]])-TIME(9,0,0))*24)</f>
        <v>0</v>
      </c>
      <c r="BA44" s="7"/>
      <c r="BB44" s="7"/>
      <c r="BC44" s="6"/>
      <c r="BD44" s="14">
        <f>IF(Table_BF[[#This Row],[TimeIn12]]=0,0,(Table_BF[[#This Row],[TimeOut12]]-IF(Table_BF[[#This Row],[TimeIn12]]&lt;TIME(8,0,0),TIME(8,0,0),Table_BF[[#This Row],[TimeIn12]])-TIME(9,0,0))*24)</f>
        <v>0</v>
      </c>
      <c r="BE44" s="7">
        <v>0.44309027777777776</v>
      </c>
      <c r="BF44" s="7">
        <v>0.81884259259259262</v>
      </c>
      <c r="BG44" s="6">
        <v>9.01</v>
      </c>
      <c r="BH44" s="14">
        <f>IF(Table_BF[[#This Row],[TimeIn13]]=0,0,(Table_BF[[#This Row],[TimeOut13]]-IF(Table_BF[[#This Row],[TimeIn13]]&lt;TIME(8,0,0),TIME(8,0,0),Table_BF[[#This Row],[TimeIn13]])-TIME(9,0,0))*24)</f>
        <v>1.8055555555556602E-2</v>
      </c>
      <c r="BI44" s="7">
        <v>0.45545138888888886</v>
      </c>
      <c r="BJ44" s="7">
        <v>0.86386574074074074</v>
      </c>
      <c r="BK44" s="6">
        <v>9.8000000000000007</v>
      </c>
      <c r="BL44" s="14">
        <f>IF(Table_BF[[#This Row],[TimeIn14]]=0,0,(Table_BF[[#This Row],[TimeOut14]]-IF(Table_BF[[#This Row],[TimeIn14]]&lt;TIME(8,0,0),TIME(8,0,0),Table_BF[[#This Row],[TimeIn14]])-TIME(9,0,0))*24)</f>
        <v>0.80194444444444501</v>
      </c>
      <c r="BM44" s="7">
        <v>0.44082175925925926</v>
      </c>
      <c r="BN44" s="7">
        <v>0.80688657407407405</v>
      </c>
      <c r="BO44" s="6">
        <v>8.7799999999999994</v>
      </c>
      <c r="BP44" s="14">
        <f>IF(Table_BF[[#This Row],[TimeIn15]]=0,0,(Table_BF[[#This Row],[TimeOut15]]-IF(Table_BF[[#This Row],[TimeIn15]]&lt;TIME(8,0,0),TIME(8,0,0),Table_BF[[#This Row],[TimeIn15]])-TIME(9,0,0))*24)</f>
        <v>-0.2144444444444451</v>
      </c>
      <c r="BQ44" s="7">
        <v>0.4196064814814815</v>
      </c>
      <c r="BR44" s="7">
        <v>0.80765046296296295</v>
      </c>
      <c r="BS44" s="6">
        <v>9.31</v>
      </c>
      <c r="BT44" s="14">
        <f>IF(Table_BF[[#This Row],[TimeIn16]]=0,0,(Table_BF[[#This Row],[TimeOut16]]-IF(Table_BF[[#This Row],[TimeIn16]]&lt;TIME(8,0,0),TIME(8,0,0),Table_BF[[#This Row],[TimeIn16]])-TIME(9,0,0))*24)</f>
        <v>0.31305555555555475</v>
      </c>
      <c r="BU44" s="7">
        <v>0.36542824074074076</v>
      </c>
      <c r="BV44" s="7">
        <v>0.5693287037037037</v>
      </c>
      <c r="BW44" s="6">
        <v>4.8899999999999997</v>
      </c>
      <c r="BX44" s="14">
        <f>IF(Table_BF[[#This Row],[TimeIn17]]=0,0,(Table_BF[[#This Row],[TimeOut17]]-IF(Table_BF[[#This Row],[TimeIn17]]&lt;TIME(8,0,0),TIME(8,0,0),Table_BF[[#This Row],[TimeIn17]])-TIME(9,0,0))*24)</f>
        <v>-4.1063888888888895</v>
      </c>
      <c r="BY44" s="7"/>
      <c r="BZ44" s="7"/>
      <c r="CA44" s="6"/>
      <c r="CB44" s="14">
        <f>IF(Table_BF[[#This Row],[TimeIn18]]=0,0,(Table_BF[[#This Row],[TimeOut18]]-IF(Table_BF[[#This Row],[TimeIn18]]&lt;TIME(8,0,0),TIME(8,0,0),Table_BF[[#This Row],[TimeIn18]])-TIME(9,0,0))*24)</f>
        <v>0</v>
      </c>
      <c r="CC44" s="7"/>
      <c r="CD44" s="7"/>
      <c r="CE44" s="6"/>
      <c r="CF44" s="14">
        <f>IF(Table_BF[[#This Row],[TimeIn19]]=0,0,(Table_BF[[#This Row],[TimeOut19]]-IF(Table_BF[[#This Row],[TimeIn19]]&lt;TIME(8,0,0),TIME(8,0,0),Table_BF[[#This Row],[TimeIn19]])-TIME(9,0,0))*24)</f>
        <v>0</v>
      </c>
      <c r="CG44" s="7">
        <v>0.40178240740740739</v>
      </c>
      <c r="CH44" s="7">
        <v>0.48648148148148146</v>
      </c>
      <c r="CI44" s="6">
        <v>2.0299999999999998</v>
      </c>
      <c r="CJ44" s="14">
        <f>IF(Table_BF[[#This Row],[TimeIn20]]=0,0,(Table_BF[[#This Row],[TimeOut20]]-IF(Table_BF[[#This Row],[TimeIn20]]&lt;TIME(8,0,0),TIME(8,0,0),Table_BF[[#This Row],[TimeIn20]])-TIME(9,0,0))*24)</f>
        <v>-6.9672222222222224</v>
      </c>
      <c r="CK44" s="7"/>
      <c r="CL44" s="7"/>
      <c r="CM44" s="6"/>
      <c r="CN44" s="14">
        <f>IF(Table_BF[[#This Row],[TimeIn21]]=0,0,(Table_BF[[#This Row],[TimeOut21]]-IF(Table_BF[[#This Row],[TimeIn21]]&lt;TIME(8,0,0),TIME(8,0,0),Table_BF[[#This Row],[TimeIn21]])-TIME(9,0,0))*24)</f>
        <v>0</v>
      </c>
      <c r="CO44" s="7"/>
      <c r="CP44" s="7"/>
      <c r="CQ44" s="6"/>
      <c r="CR44" s="14">
        <f>IF(Table_BF[[#This Row],[TimeIn22]]=0,0,(Table_BF[[#This Row],[TimeOut22]]-IF(Table_BF[[#This Row],[TimeIn22]]&lt;TIME(8,0,0),TIME(8,0,0),Table_BF[[#This Row],[TimeIn22]])-TIME(9,0,0))*24)</f>
        <v>0</v>
      </c>
      <c r="CS44" s="7"/>
      <c r="CT44" s="7"/>
      <c r="CU44" s="6"/>
      <c r="CV44" s="14">
        <f>IF(Table_BF[[#This Row],[TimeIn23]]=0,0,(Table_BF[[#This Row],[TimeOut23]]-IF(Table_BF[[#This Row],[TimeIn23]]&lt;TIME(8,0,0),TIME(8,0,0),Table_BF[[#This Row],[TimeIn23]])-TIME(9,0,0))*24)</f>
        <v>0</v>
      </c>
      <c r="CW44" s="7"/>
      <c r="CX44" s="7"/>
      <c r="CY44" s="6"/>
      <c r="CZ44" s="14">
        <f>IF(Table_BF[[#This Row],[TimeIn24]]=0,0,(Table_BF[[#This Row],[TimeOut24]]-IF(Table_BF[[#This Row],[TimeIn24]]&lt;TIME(8,0,0),TIME(8,0,0),Table_BF[[#This Row],[TimeIn24]])-TIME(9,0,0))*24)</f>
        <v>0</v>
      </c>
      <c r="DA44" s="7"/>
      <c r="DB44" s="7"/>
      <c r="DC44" s="6"/>
      <c r="DD44" s="14">
        <f>IF(Table_BF[[#This Row],[TimeIn25]]=0,0,(Table_BF[[#This Row],[TimeOut25]]-IF(Table_BF[[#This Row],[TimeIn25]]&lt;TIME(8,0,0),TIME(8,0,0),Table_BF[[#This Row],[TimeIn25]])-TIME(9,0,0))*24)</f>
        <v>0</v>
      </c>
      <c r="DE44" s="7"/>
      <c r="DF44" s="7"/>
      <c r="DG44" s="6"/>
      <c r="DH44" s="14">
        <f>IF(Table_BF[[#This Row],[TimeIn26]]=0,0,(Table_BF[[#This Row],[TimeOut26]]-IF(Table_BF[[#This Row],[TimeIn26]]&lt;TIME(8,0,0),TIME(8,0,0),Table_BF[[#This Row],[TimeIn26]])-TIME(9,0,0))*24)</f>
        <v>0</v>
      </c>
      <c r="DI44" s="7"/>
      <c r="DJ44" s="7"/>
      <c r="DK44" s="6"/>
      <c r="DL44" s="14">
        <f>IF(Table_BF[[#This Row],[TimeIn27]]=0,0,(Table_BF[[#This Row],[TimeOut27]]-IF(Table_BF[[#This Row],[TimeIn27]]&lt;TIME(8,0,0),TIME(8,0,0),Table_BF[[#This Row],[TimeIn27]])-TIME(9,0,0))*24)</f>
        <v>0</v>
      </c>
      <c r="DM44" s="7"/>
      <c r="DN44" s="7"/>
      <c r="DO44" s="6"/>
      <c r="DP44" s="14">
        <f>IF(Table_BF[[#This Row],[TimeIn28]]=0,0,(Table_BF[[#This Row],[TimeOut28]]-IF(Table_BF[[#This Row],[TimeIn28]]&lt;TIME(8,0,0),TIME(8,0,0),Table_BF[[#This Row],[TimeIn28]])-TIME(9,0,0))*24)</f>
        <v>0</v>
      </c>
      <c r="DQ44" s="7"/>
      <c r="DR44" s="7"/>
      <c r="DS44" s="6"/>
      <c r="DT44" s="14">
        <f>IF(Table_BF[[#This Row],[TimeIn29]]=0,0,(Table_BF[[#This Row],[TimeOut29]]-IF(Table_BF[[#This Row],[TimeIn29]]&lt;TIME(8,0,0),TIME(8,0,0),Table_BF[[#This Row],[TimeIn29]])-TIME(9,0,0))*24)</f>
        <v>0</v>
      </c>
      <c r="DU44" s="7"/>
      <c r="DV44" s="7"/>
      <c r="DW44" s="6"/>
      <c r="DX44" s="14">
        <f>IF(Table_BF[[#This Row],[TimeIn30]]=0,0,(Table_BF[[#This Row],[TimeOut30]]-IF(Table_BF[[#This Row],[TimeIn30]]&lt;TIME(8,0,0),TIME(8,0,0),Table_BF[[#This Row],[TimeIn30]])-TIME(9,0,0))*24)</f>
        <v>0</v>
      </c>
      <c r="DY44" s="7"/>
      <c r="DZ44" s="7"/>
      <c r="EA44" s="6"/>
      <c r="EB44" s="14">
        <f>IF(Table_BF[[#This Row],[TimeIn31]]=0,0,(Table_BF[[#This Row],[TimeOut31]]-IF(Table_BF[[#This Row],[TimeIn31]]&lt;TIME(8,0,0),TIME(8,0,0),Table_BF[[#This Row],[TimeIn31]])-TIME(9,0,0))*24)</f>
        <v>0</v>
      </c>
      <c r="EC44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93.26</v>
      </c>
      <c r="ED44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-23.673055555555564</v>
      </c>
    </row>
    <row r="45" spans="2:134" ht="15" x14ac:dyDescent="0.25">
      <c r="B45" s="6">
        <v>2017</v>
      </c>
      <c r="C45" s="6">
        <v>3</v>
      </c>
      <c r="D45" s="6" t="s">
        <v>180</v>
      </c>
      <c r="E45" s="6" t="s">
        <v>172</v>
      </c>
      <c r="F45" s="6" t="s">
        <v>199</v>
      </c>
      <c r="G45" s="6" t="s">
        <v>200</v>
      </c>
      <c r="H45" s="6" t="s">
        <v>201</v>
      </c>
      <c r="I45" s="7"/>
      <c r="J45" s="7"/>
      <c r="K45" s="6"/>
      <c r="L45" s="14">
        <f>IF(Table_BF[[#This Row],[TimeIn01]]=0,0,(Table_BF[[#This Row],[TimeOut01]]-IF(Table_BF[[#This Row],[TimeIn01]]&lt;TIME(8,0,0),TIME(8,0,0),Table_BF[[#This Row],[TimeIn01]])-TIME(9,0,0))*24)</f>
        <v>0</v>
      </c>
      <c r="M45" s="7">
        <v>0.35148148148148151</v>
      </c>
      <c r="N45" s="7">
        <v>0.47466435185185185</v>
      </c>
      <c r="O45" s="6">
        <v>2.95</v>
      </c>
      <c r="P45" s="14">
        <f>IF(Table_BF[[#This Row],[TimeIn02]]=0,0,(Table_BF[[#This Row],[TimeOut02]]-IF(Table_BF[[#This Row],[TimeIn02]]&lt;TIME(8,0,0),TIME(8,0,0),Table_BF[[#This Row],[TimeIn02]])-TIME(9,0,0))*24)</f>
        <v>-6.0436111111111117</v>
      </c>
      <c r="Q45" s="7"/>
      <c r="R45" s="7"/>
      <c r="S45" s="9"/>
      <c r="T45" s="14">
        <f>IF(Table_BF[[#This Row],[TimeIn03]]=0,0,(Table_BF[[#This Row],[TimeOut03]]-IF(Table_BF[[#This Row],[TimeIn03]]&lt;TIME(8,0,0),TIME(8,0,0),Table_BF[[#This Row],[TimeIn03]])-TIME(9,0,0))*24)</f>
        <v>0</v>
      </c>
      <c r="U45" s="7"/>
      <c r="V45" s="7"/>
      <c r="W45" s="9"/>
      <c r="X45" s="14">
        <f>IF(Table_BF[[#This Row],[TimeIn04]]=0,0,(Table_BF[[#This Row],[TimeOut04]]-IF(Table_BF[[#This Row],[TimeIn04]]&lt;TIME(8,0,0),TIME(8,0,0),Table_BF[[#This Row],[TimeIn04]])-TIME(9,0,0))*24)</f>
        <v>0</v>
      </c>
      <c r="Y45" s="7"/>
      <c r="Z45" s="7"/>
      <c r="AA45" s="6"/>
      <c r="AB45" s="14">
        <f>IF(Table_BF[[#This Row],[TimeIn05]]=0,0,(Table_BF[[#This Row],[TimeOut05]]-IF(Table_BF[[#This Row],[TimeIn05]]&lt;TIME(8,0,0),TIME(8,0,0),Table_BF[[#This Row],[TimeIn05]])-TIME(9,0,0))*24)</f>
        <v>0</v>
      </c>
      <c r="AC45" s="7">
        <v>0.42400462962962965</v>
      </c>
      <c r="AD45" s="7">
        <v>0.76633101851851848</v>
      </c>
      <c r="AE45" s="6">
        <v>8.2100000000000009</v>
      </c>
      <c r="AF45" s="14">
        <f>IF(Table_BF[[#This Row],[TimeIn06]]=0,0,(Table_BF[[#This Row],[TimeOut06]]-IF(Table_BF[[#This Row],[TimeIn06]]&lt;TIME(8,0,0),TIME(8,0,0),Table_BF[[#This Row],[TimeIn06]])-TIME(9,0,0))*24)</f>
        <v>-0.78416666666666801</v>
      </c>
      <c r="AG45" s="7">
        <v>0.36636574074074074</v>
      </c>
      <c r="AH45" s="7">
        <v>0.60821759259259256</v>
      </c>
      <c r="AI45" s="6">
        <v>5.8</v>
      </c>
      <c r="AJ45" s="14">
        <f>IF(Table_BF[[#This Row],[TimeIn07]]=0,0,(Table_BF[[#This Row],[TimeOut07]]-IF(Table_BF[[#This Row],[TimeIn07]]&lt;TIME(8,0,0),TIME(8,0,0),Table_BF[[#This Row],[TimeIn07]])-TIME(9,0,0))*24)</f>
        <v>-3.1955555555555564</v>
      </c>
      <c r="AK45" s="7">
        <v>0.37707175925925923</v>
      </c>
      <c r="AL45" s="7">
        <v>0.76523148148148146</v>
      </c>
      <c r="AM45" s="6">
        <v>9.31</v>
      </c>
      <c r="AN45" s="14">
        <f>IF(Table_BF[[#This Row],[TimeIn08]]=0,0,(Table_BF[[#This Row],[TimeOut08]]-IF(Table_BF[[#This Row],[TimeIn08]]&lt;TIME(8,0,0),TIME(8,0,0),Table_BF[[#This Row],[TimeIn08]])-TIME(9,0,0))*24)</f>
        <v>0.31583333333333341</v>
      </c>
      <c r="AO45" s="7">
        <v>0.36672453703703706</v>
      </c>
      <c r="AP45" s="7">
        <v>0.77553240740740736</v>
      </c>
      <c r="AQ45" s="6">
        <v>9.81</v>
      </c>
      <c r="AR45" s="14">
        <f>IF(Table_BF[[#This Row],[TimeIn09]]=0,0,(Table_BF[[#This Row],[TimeOut09]]-IF(Table_BF[[#This Row],[TimeIn09]]&lt;TIME(8,0,0),TIME(8,0,0),Table_BF[[#This Row],[TimeIn09]])-TIME(9,0,0))*24)</f>
        <v>0.81138888888888738</v>
      </c>
      <c r="AS45" s="7">
        <v>0.35217592592592595</v>
      </c>
      <c r="AT45" s="7">
        <v>0.73716435185185181</v>
      </c>
      <c r="AU45" s="6">
        <v>9.23</v>
      </c>
      <c r="AV45" s="14">
        <f>IF(Table_BF[[#This Row],[TimeIn10]]=0,0,(Table_BF[[#This Row],[TimeOut10]]-IF(Table_BF[[#This Row],[TimeIn10]]&lt;TIME(8,0,0),TIME(8,0,0),Table_BF[[#This Row],[TimeIn10]])-TIME(9,0,0))*24)</f>
        <v>0.23972222222222062</v>
      </c>
      <c r="AW45" s="7"/>
      <c r="AX45" s="7"/>
      <c r="AY45" s="6"/>
      <c r="AZ45" s="14">
        <f>IF(Table_BF[[#This Row],[TimeIn11]]=0,0,(Table_BF[[#This Row],[TimeOut11]]-IF(Table_BF[[#This Row],[TimeIn11]]&lt;TIME(8,0,0),TIME(8,0,0),Table_BF[[#This Row],[TimeIn11]])-TIME(9,0,0))*24)</f>
        <v>0</v>
      </c>
      <c r="BA45" s="7"/>
      <c r="BB45" s="7"/>
      <c r="BC45" s="6"/>
      <c r="BD45" s="14">
        <f>IF(Table_BF[[#This Row],[TimeIn12]]=0,0,(Table_BF[[#This Row],[TimeOut12]]-IF(Table_BF[[#This Row],[TimeIn12]]&lt;TIME(8,0,0),TIME(8,0,0),Table_BF[[#This Row],[TimeIn12]])-TIME(9,0,0))*24)</f>
        <v>0</v>
      </c>
      <c r="BE45" s="7">
        <v>0.38240740740740742</v>
      </c>
      <c r="BF45" s="7">
        <v>0.78516203703703702</v>
      </c>
      <c r="BG45" s="6">
        <v>9.66</v>
      </c>
      <c r="BH45" s="14">
        <f>IF(Table_BF[[#This Row],[TimeIn13]]=0,0,(Table_BF[[#This Row],[TimeOut13]]-IF(Table_BF[[#This Row],[TimeIn13]]&lt;TIME(8,0,0),TIME(8,0,0),Table_BF[[#This Row],[TimeIn13]])-TIME(9,0,0))*24)</f>
        <v>0.66611111111111043</v>
      </c>
      <c r="BI45" s="7">
        <v>0.36918981481481483</v>
      </c>
      <c r="BJ45" s="7">
        <v>0.82738425925925929</v>
      </c>
      <c r="BK45" s="6">
        <v>10.99</v>
      </c>
      <c r="BL45" s="14">
        <f>IF(Table_BF[[#This Row],[TimeIn14]]=0,0,(Table_BF[[#This Row],[TimeOut14]]-IF(Table_BF[[#This Row],[TimeIn14]]&lt;TIME(8,0,0),TIME(8,0,0),Table_BF[[#This Row],[TimeIn14]])-TIME(9,0,0))*24)</f>
        <v>1.996666666666667</v>
      </c>
      <c r="BM45" s="7">
        <v>0.37451388888888887</v>
      </c>
      <c r="BN45" s="7">
        <v>0.75565972222222222</v>
      </c>
      <c r="BO45" s="6">
        <v>9.14</v>
      </c>
      <c r="BP45" s="14">
        <f>IF(Table_BF[[#This Row],[TimeIn15]]=0,0,(Table_BF[[#This Row],[TimeOut15]]-IF(Table_BF[[#This Row],[TimeIn15]]&lt;TIME(8,0,0),TIME(8,0,0),Table_BF[[#This Row],[TimeIn15]])-TIME(9,0,0))*24)</f>
        <v>0.14750000000000041</v>
      </c>
      <c r="BQ45" s="7">
        <v>0.35401620370370368</v>
      </c>
      <c r="BR45" s="7">
        <v>0.78413194444444445</v>
      </c>
      <c r="BS45" s="6">
        <v>10.32</v>
      </c>
      <c r="BT45" s="14">
        <f>IF(Table_BF[[#This Row],[TimeIn16]]=0,0,(Table_BF[[#This Row],[TimeOut16]]-IF(Table_BF[[#This Row],[TimeIn16]]&lt;TIME(8,0,0),TIME(8,0,0),Table_BF[[#This Row],[TimeIn16]])-TIME(9,0,0))*24)</f>
        <v>1.3227777777777785</v>
      </c>
      <c r="BU45" s="7"/>
      <c r="BV45" s="7"/>
      <c r="BW45" s="6"/>
      <c r="BX45" s="14">
        <f>IF(Table_BF[[#This Row],[TimeIn17]]=0,0,(Table_BF[[#This Row],[TimeOut17]]-IF(Table_BF[[#This Row],[TimeIn17]]&lt;TIME(8,0,0),TIME(8,0,0),Table_BF[[#This Row],[TimeIn17]])-TIME(9,0,0))*24)</f>
        <v>0</v>
      </c>
      <c r="BY45" s="7"/>
      <c r="BZ45" s="7"/>
      <c r="CA45" s="6"/>
      <c r="CB45" s="14">
        <f>IF(Table_BF[[#This Row],[TimeIn18]]=0,0,(Table_BF[[#This Row],[TimeOut18]]-IF(Table_BF[[#This Row],[TimeIn18]]&lt;TIME(8,0,0),TIME(8,0,0),Table_BF[[#This Row],[TimeIn18]])-TIME(9,0,0))*24)</f>
        <v>0</v>
      </c>
      <c r="CC45" s="7"/>
      <c r="CD45" s="7"/>
      <c r="CE45" s="6"/>
      <c r="CF45" s="14">
        <f>IF(Table_BF[[#This Row],[TimeIn19]]=0,0,(Table_BF[[#This Row],[TimeOut19]]-IF(Table_BF[[#This Row],[TimeIn19]]&lt;TIME(8,0,0),TIME(8,0,0),Table_BF[[#This Row],[TimeIn19]])-TIME(9,0,0))*24)</f>
        <v>0</v>
      </c>
      <c r="CG45" s="7">
        <v>0.37649305555555557</v>
      </c>
      <c r="CH45" s="7">
        <v>0.39840277777777777</v>
      </c>
      <c r="CI45" s="6">
        <v>0.52</v>
      </c>
      <c r="CJ45" s="14">
        <f>IF(Table_BF[[#This Row],[TimeIn20]]=0,0,(Table_BF[[#This Row],[TimeOut20]]-IF(Table_BF[[#This Row],[TimeIn20]]&lt;TIME(8,0,0),TIME(8,0,0),Table_BF[[#This Row],[TimeIn20]])-TIME(9,0,0))*24)</f>
        <v>-8.4741666666666671</v>
      </c>
      <c r="CK45" s="7"/>
      <c r="CL45" s="7"/>
      <c r="CM45" s="6"/>
      <c r="CN45" s="14">
        <f>IF(Table_BF[[#This Row],[TimeIn21]]=0,0,(Table_BF[[#This Row],[TimeOut21]]-IF(Table_BF[[#This Row],[TimeIn21]]&lt;TIME(8,0,0),TIME(8,0,0),Table_BF[[#This Row],[TimeIn21]])-TIME(9,0,0))*24)</f>
        <v>0</v>
      </c>
      <c r="CO45" s="7"/>
      <c r="CP45" s="7"/>
      <c r="CQ45" s="6"/>
      <c r="CR45" s="14">
        <f>IF(Table_BF[[#This Row],[TimeIn22]]=0,0,(Table_BF[[#This Row],[TimeOut22]]-IF(Table_BF[[#This Row],[TimeIn22]]&lt;TIME(8,0,0),TIME(8,0,0),Table_BF[[#This Row],[TimeIn22]])-TIME(9,0,0))*24)</f>
        <v>0</v>
      </c>
      <c r="CS45" s="7"/>
      <c r="CT45" s="7"/>
      <c r="CU45" s="6"/>
      <c r="CV45" s="14">
        <f>IF(Table_BF[[#This Row],[TimeIn23]]=0,0,(Table_BF[[#This Row],[TimeOut23]]-IF(Table_BF[[#This Row],[TimeIn23]]&lt;TIME(8,0,0),TIME(8,0,0),Table_BF[[#This Row],[TimeIn23]])-TIME(9,0,0))*24)</f>
        <v>0</v>
      </c>
      <c r="CW45" s="7"/>
      <c r="CX45" s="7"/>
      <c r="CY45" s="6"/>
      <c r="CZ45" s="14">
        <f>IF(Table_BF[[#This Row],[TimeIn24]]=0,0,(Table_BF[[#This Row],[TimeOut24]]-IF(Table_BF[[#This Row],[TimeIn24]]&lt;TIME(8,0,0),TIME(8,0,0),Table_BF[[#This Row],[TimeIn24]])-TIME(9,0,0))*24)</f>
        <v>0</v>
      </c>
      <c r="DA45" s="7"/>
      <c r="DB45" s="7"/>
      <c r="DC45" s="6"/>
      <c r="DD45" s="14">
        <f>IF(Table_BF[[#This Row],[TimeIn25]]=0,0,(Table_BF[[#This Row],[TimeOut25]]-IF(Table_BF[[#This Row],[TimeIn25]]&lt;TIME(8,0,0),TIME(8,0,0),Table_BF[[#This Row],[TimeIn25]])-TIME(9,0,0))*24)</f>
        <v>0</v>
      </c>
      <c r="DE45" s="7"/>
      <c r="DF45" s="7"/>
      <c r="DG45" s="6"/>
      <c r="DH45" s="14">
        <f>IF(Table_BF[[#This Row],[TimeIn26]]=0,0,(Table_BF[[#This Row],[TimeOut26]]-IF(Table_BF[[#This Row],[TimeIn26]]&lt;TIME(8,0,0),TIME(8,0,0),Table_BF[[#This Row],[TimeIn26]])-TIME(9,0,0))*24)</f>
        <v>0</v>
      </c>
      <c r="DI45" s="7"/>
      <c r="DJ45" s="7"/>
      <c r="DK45" s="6"/>
      <c r="DL45" s="14">
        <f>IF(Table_BF[[#This Row],[TimeIn27]]=0,0,(Table_BF[[#This Row],[TimeOut27]]-IF(Table_BF[[#This Row],[TimeIn27]]&lt;TIME(8,0,0),TIME(8,0,0),Table_BF[[#This Row],[TimeIn27]])-TIME(9,0,0))*24)</f>
        <v>0</v>
      </c>
      <c r="DM45" s="7"/>
      <c r="DN45" s="7"/>
      <c r="DO45" s="6"/>
      <c r="DP45" s="14">
        <f>IF(Table_BF[[#This Row],[TimeIn28]]=0,0,(Table_BF[[#This Row],[TimeOut28]]-IF(Table_BF[[#This Row],[TimeIn28]]&lt;TIME(8,0,0),TIME(8,0,0),Table_BF[[#This Row],[TimeIn28]])-TIME(9,0,0))*24)</f>
        <v>0</v>
      </c>
      <c r="DQ45" s="7"/>
      <c r="DR45" s="7"/>
      <c r="DS45" s="6"/>
      <c r="DT45" s="14">
        <f>IF(Table_BF[[#This Row],[TimeIn29]]=0,0,(Table_BF[[#This Row],[TimeOut29]]-IF(Table_BF[[#This Row],[TimeIn29]]&lt;TIME(8,0,0),TIME(8,0,0),Table_BF[[#This Row],[TimeIn29]])-TIME(9,0,0))*24)</f>
        <v>0</v>
      </c>
      <c r="DU45" s="7"/>
      <c r="DV45" s="7"/>
      <c r="DW45" s="6"/>
      <c r="DX45" s="14">
        <f>IF(Table_BF[[#This Row],[TimeIn30]]=0,0,(Table_BF[[#This Row],[TimeOut30]]-IF(Table_BF[[#This Row],[TimeIn30]]&lt;TIME(8,0,0),TIME(8,0,0),Table_BF[[#This Row],[TimeIn30]])-TIME(9,0,0))*24)</f>
        <v>0</v>
      </c>
      <c r="DY45" s="7"/>
      <c r="DZ45" s="7"/>
      <c r="EA45" s="6"/>
      <c r="EB45" s="14">
        <f>IF(Table_BF[[#This Row],[TimeIn31]]=0,0,(Table_BF[[#This Row],[TimeOut31]]-IF(Table_BF[[#This Row],[TimeIn31]]&lt;TIME(8,0,0),TIME(8,0,0),Table_BF[[#This Row],[TimeIn31]])-TIME(9,0,0))*24)</f>
        <v>0</v>
      </c>
      <c r="EC45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85.939999999999984</v>
      </c>
      <c r="ED45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-12.997500000000004</v>
      </c>
    </row>
    <row r="46" spans="2:134" ht="15" x14ac:dyDescent="0.25">
      <c r="B46" s="6">
        <v>2017</v>
      </c>
      <c r="C46" s="6">
        <v>3</v>
      </c>
      <c r="D46" s="6" t="s">
        <v>180</v>
      </c>
      <c r="E46" s="6" t="s">
        <v>110</v>
      </c>
      <c r="F46" s="6" t="s">
        <v>181</v>
      </c>
      <c r="G46" s="6" t="s">
        <v>182</v>
      </c>
      <c r="H46" s="6" t="s">
        <v>183</v>
      </c>
      <c r="I46" s="7">
        <v>0.34556712962962965</v>
      </c>
      <c r="J46" s="7">
        <v>0.72638888888888886</v>
      </c>
      <c r="K46" s="6">
        <v>9.1300000000000008</v>
      </c>
      <c r="L46" s="14">
        <f>IF(Table_BF[[#This Row],[TimeIn01]]=0,0,(Table_BF[[#This Row],[TimeOut01]]-IF(Table_BF[[#This Row],[TimeIn01]]&lt;TIME(8,0,0),TIME(8,0,0),Table_BF[[#This Row],[TimeIn01]])-TIME(9,0,0))*24)</f>
        <v>0.13972222222222097</v>
      </c>
      <c r="M46" s="7">
        <v>0.33947916666666667</v>
      </c>
      <c r="N46" s="7">
        <v>0.73039351851851853</v>
      </c>
      <c r="O46" s="6">
        <v>9.3800000000000008</v>
      </c>
      <c r="P46" s="14">
        <f>IF(Table_BF[[#This Row],[TimeIn02]]=0,0,(Table_BF[[#This Row],[TimeOut02]]-IF(Table_BF[[#This Row],[TimeIn02]]&lt;TIME(8,0,0),TIME(8,0,0),Table_BF[[#This Row],[TimeIn02]])-TIME(9,0,0))*24)</f>
        <v>0.38194444444444464</v>
      </c>
      <c r="Q46" s="7">
        <v>0.34650462962962963</v>
      </c>
      <c r="R46" s="7">
        <v>0.73168981481481477</v>
      </c>
      <c r="S46" s="9">
        <v>9.24</v>
      </c>
      <c r="T46" s="14">
        <f>IF(Table_BF[[#This Row],[TimeIn03]]=0,0,(Table_BF[[#This Row],[TimeOut03]]-IF(Table_BF[[#This Row],[TimeIn03]]&lt;TIME(8,0,0),TIME(8,0,0),Table_BF[[#This Row],[TimeIn03]])-TIME(9,0,0))*24)</f>
        <v>0.24444444444444313</v>
      </c>
      <c r="U46" s="7"/>
      <c r="V46" s="7"/>
      <c r="W46" s="9"/>
      <c r="X46" s="14">
        <f>IF(Table_BF[[#This Row],[TimeIn04]]=0,0,(Table_BF[[#This Row],[TimeOut04]]-IF(Table_BF[[#This Row],[TimeIn04]]&lt;TIME(8,0,0),TIME(8,0,0),Table_BF[[#This Row],[TimeIn04]])-TIME(9,0,0))*24)</f>
        <v>0</v>
      </c>
      <c r="Y46" s="7"/>
      <c r="Z46" s="7"/>
      <c r="AA46" s="6"/>
      <c r="AB46" s="14">
        <f>IF(Table_BF[[#This Row],[TimeIn05]]=0,0,(Table_BF[[#This Row],[TimeOut05]]-IF(Table_BF[[#This Row],[TimeIn05]]&lt;TIME(8,0,0),TIME(8,0,0),Table_BF[[#This Row],[TimeIn05]])-TIME(9,0,0))*24)</f>
        <v>0</v>
      </c>
      <c r="AC46" s="7">
        <v>0.34520833333333334</v>
      </c>
      <c r="AD46" s="7">
        <v>0.73056712962962966</v>
      </c>
      <c r="AE46" s="6">
        <v>9.24</v>
      </c>
      <c r="AF46" s="14">
        <f>IF(Table_BF[[#This Row],[TimeIn06]]=0,0,(Table_BF[[#This Row],[TimeOut06]]-IF(Table_BF[[#This Row],[TimeIn06]]&lt;TIME(8,0,0),TIME(8,0,0),Table_BF[[#This Row],[TimeIn06]])-TIME(9,0,0))*24)</f>
        <v>0.24861111111111178</v>
      </c>
      <c r="AG46" s="7">
        <v>0.35123842592592591</v>
      </c>
      <c r="AH46" s="7">
        <v>0.72862268518518514</v>
      </c>
      <c r="AI46" s="6">
        <v>9.0500000000000007</v>
      </c>
      <c r="AJ46" s="14">
        <f>IF(Table_BF[[#This Row],[TimeIn07]]=0,0,(Table_BF[[#This Row],[TimeOut07]]-IF(Table_BF[[#This Row],[TimeIn07]]&lt;TIME(8,0,0),TIME(8,0,0),Table_BF[[#This Row],[TimeIn07]])-TIME(9,0,0))*24)</f>
        <v>5.7222222222221397E-2</v>
      </c>
      <c r="AK46" s="7">
        <v>0.35039351851851852</v>
      </c>
      <c r="AL46" s="7">
        <v>0.73506944444444444</v>
      </c>
      <c r="AM46" s="6">
        <v>9.23</v>
      </c>
      <c r="AN46" s="14">
        <f>IF(Table_BF[[#This Row],[TimeIn08]]=0,0,(Table_BF[[#This Row],[TimeOut08]]-IF(Table_BF[[#This Row],[TimeIn08]]&lt;TIME(8,0,0),TIME(8,0,0),Table_BF[[#This Row],[TimeIn08]])-TIME(9,0,0))*24)</f>
        <v>0.23222222222222211</v>
      </c>
      <c r="AO46" s="7">
        <v>0.34995370370370371</v>
      </c>
      <c r="AP46" s="7">
        <v>0.73129629629629633</v>
      </c>
      <c r="AQ46" s="6">
        <v>9.15</v>
      </c>
      <c r="AR46" s="14">
        <f>IF(Table_BF[[#This Row],[TimeIn09]]=0,0,(Table_BF[[#This Row],[TimeOut09]]-IF(Table_BF[[#This Row],[TimeIn09]]&lt;TIME(8,0,0),TIME(8,0,0),Table_BF[[#This Row],[TimeIn09]])-TIME(9,0,0))*24)</f>
        <v>0.15222222222222292</v>
      </c>
      <c r="AS46" s="7">
        <v>0.35061342592592593</v>
      </c>
      <c r="AT46" s="7">
        <v>0.74089120370370365</v>
      </c>
      <c r="AU46" s="6">
        <v>9.36</v>
      </c>
      <c r="AV46" s="14">
        <f>IF(Table_BF[[#This Row],[TimeIn10]]=0,0,(Table_BF[[#This Row],[TimeOut10]]-IF(Table_BF[[#This Row],[TimeIn10]]&lt;TIME(8,0,0),TIME(8,0,0),Table_BF[[#This Row],[TimeIn10]])-TIME(9,0,0))*24)</f>
        <v>0.36666666666666536</v>
      </c>
      <c r="AW46" s="7"/>
      <c r="AX46" s="7"/>
      <c r="AY46" s="6"/>
      <c r="AZ46" s="14">
        <f>IF(Table_BF[[#This Row],[TimeIn11]]=0,0,(Table_BF[[#This Row],[TimeOut11]]-IF(Table_BF[[#This Row],[TimeIn11]]&lt;TIME(8,0,0),TIME(8,0,0),Table_BF[[#This Row],[TimeIn11]])-TIME(9,0,0))*24)</f>
        <v>0</v>
      </c>
      <c r="BA46" s="7"/>
      <c r="BB46" s="7"/>
      <c r="BC46" s="6"/>
      <c r="BD46" s="14">
        <f>IF(Table_BF[[#This Row],[TimeIn12]]=0,0,(Table_BF[[#This Row],[TimeOut12]]-IF(Table_BF[[#This Row],[TimeIn12]]&lt;TIME(8,0,0),TIME(8,0,0),Table_BF[[#This Row],[TimeIn12]])-TIME(9,0,0))*24)</f>
        <v>0</v>
      </c>
      <c r="BE46" s="7">
        <v>0.3510300925925926</v>
      </c>
      <c r="BF46" s="7">
        <v>0.7560069444444445</v>
      </c>
      <c r="BG46" s="6">
        <v>9.7100000000000009</v>
      </c>
      <c r="BH46" s="14">
        <f>IF(Table_BF[[#This Row],[TimeIn13]]=0,0,(Table_BF[[#This Row],[TimeOut13]]-IF(Table_BF[[#This Row],[TimeIn13]]&lt;TIME(8,0,0),TIME(8,0,0),Table_BF[[#This Row],[TimeIn13]])-TIME(9,0,0))*24)</f>
        <v>0.71944444444444544</v>
      </c>
      <c r="BI46" s="7">
        <v>0.34821759259259261</v>
      </c>
      <c r="BJ46" s="7">
        <v>0.75476851851851856</v>
      </c>
      <c r="BK46" s="6">
        <v>9.75</v>
      </c>
      <c r="BL46" s="14">
        <f>IF(Table_BF[[#This Row],[TimeIn14]]=0,0,(Table_BF[[#This Row],[TimeOut14]]-IF(Table_BF[[#This Row],[TimeIn14]]&lt;TIME(8,0,0),TIME(8,0,0),Table_BF[[#This Row],[TimeIn14]])-TIME(9,0,0))*24)</f>
        <v>0.75722222222222291</v>
      </c>
      <c r="BM46" s="7">
        <v>0.34847222222222224</v>
      </c>
      <c r="BN46" s="7">
        <v>0.74488425925925927</v>
      </c>
      <c r="BO46" s="6">
        <v>9.51</v>
      </c>
      <c r="BP46" s="14">
        <f>IF(Table_BF[[#This Row],[TimeIn15]]=0,0,(Table_BF[[#This Row],[TimeOut15]]-IF(Table_BF[[#This Row],[TimeIn15]]&lt;TIME(8,0,0),TIME(8,0,0),Table_BF[[#This Row],[TimeIn15]])-TIME(9,0,0))*24)</f>
        <v>0.51388888888888884</v>
      </c>
      <c r="BQ46" s="7">
        <v>0.34021990740740743</v>
      </c>
      <c r="BR46" s="7">
        <v>0.74909722222222219</v>
      </c>
      <c r="BS46" s="6">
        <v>9.81</v>
      </c>
      <c r="BT46" s="14">
        <f>IF(Table_BF[[#This Row],[TimeIn16]]=0,0,(Table_BF[[#This Row],[TimeOut16]]-IF(Table_BF[[#This Row],[TimeIn16]]&lt;TIME(8,0,0),TIME(8,0,0),Table_BF[[#This Row],[TimeIn16]])-TIME(9,0,0))*24)</f>
        <v>0.81305555555555431</v>
      </c>
      <c r="BU46" s="7">
        <v>0.34543981481481484</v>
      </c>
      <c r="BV46" s="7">
        <v>0.72640046296296301</v>
      </c>
      <c r="BW46" s="6">
        <v>9.14</v>
      </c>
      <c r="BX46" s="14">
        <f>IF(Table_BF[[#This Row],[TimeIn17]]=0,0,(Table_BF[[#This Row],[TimeOut17]]-IF(Table_BF[[#This Row],[TimeIn17]]&lt;TIME(8,0,0),TIME(8,0,0),Table_BF[[#This Row],[TimeIn17]])-TIME(9,0,0))*24)</f>
        <v>0.14305555555555616</v>
      </c>
      <c r="BY46" s="7"/>
      <c r="BZ46" s="7"/>
      <c r="CA46" s="6"/>
      <c r="CB46" s="14">
        <f>IF(Table_BF[[#This Row],[TimeIn18]]=0,0,(Table_BF[[#This Row],[TimeOut18]]-IF(Table_BF[[#This Row],[TimeIn18]]&lt;TIME(8,0,0),TIME(8,0,0),Table_BF[[#This Row],[TimeIn18]])-TIME(9,0,0))*24)</f>
        <v>0</v>
      </c>
      <c r="CC46" s="7"/>
      <c r="CD46" s="7"/>
      <c r="CE46" s="6"/>
      <c r="CF46" s="14">
        <f>IF(Table_BF[[#This Row],[TimeIn19]]=0,0,(Table_BF[[#This Row],[TimeOut19]]-IF(Table_BF[[#This Row],[TimeIn19]]&lt;TIME(8,0,0),TIME(8,0,0),Table_BF[[#This Row],[TimeIn19]])-TIME(9,0,0))*24)</f>
        <v>0</v>
      </c>
      <c r="CG46" s="7">
        <v>0.3591435185185185</v>
      </c>
      <c r="CH46" s="7">
        <v>0.38052083333333331</v>
      </c>
      <c r="CI46" s="6">
        <v>0.51</v>
      </c>
      <c r="CJ46" s="14">
        <f>IF(Table_BF[[#This Row],[TimeIn20]]=0,0,(Table_BF[[#This Row],[TimeOut20]]-IF(Table_BF[[#This Row],[TimeIn20]]&lt;TIME(8,0,0),TIME(8,0,0),Table_BF[[#This Row],[TimeIn20]])-TIME(9,0,0))*24)</f>
        <v>-8.4869444444444451</v>
      </c>
      <c r="CK46" s="7"/>
      <c r="CL46" s="7"/>
      <c r="CM46" s="6"/>
      <c r="CN46" s="14">
        <f>IF(Table_BF[[#This Row],[TimeIn21]]=0,0,(Table_BF[[#This Row],[TimeOut21]]-IF(Table_BF[[#This Row],[TimeIn21]]&lt;TIME(8,0,0),TIME(8,0,0),Table_BF[[#This Row],[TimeIn21]])-TIME(9,0,0))*24)</f>
        <v>0</v>
      </c>
      <c r="CO46" s="7"/>
      <c r="CP46" s="7"/>
      <c r="CQ46" s="6"/>
      <c r="CR46" s="14">
        <f>IF(Table_BF[[#This Row],[TimeIn22]]=0,0,(Table_BF[[#This Row],[TimeOut22]]-IF(Table_BF[[#This Row],[TimeIn22]]&lt;TIME(8,0,0),TIME(8,0,0),Table_BF[[#This Row],[TimeIn22]])-TIME(9,0,0))*24)</f>
        <v>0</v>
      </c>
      <c r="CS46" s="7"/>
      <c r="CT46" s="7"/>
      <c r="CU46" s="6"/>
      <c r="CV46" s="14">
        <f>IF(Table_BF[[#This Row],[TimeIn23]]=0,0,(Table_BF[[#This Row],[TimeOut23]]-IF(Table_BF[[#This Row],[TimeIn23]]&lt;TIME(8,0,0),TIME(8,0,0),Table_BF[[#This Row],[TimeIn23]])-TIME(9,0,0))*24)</f>
        <v>0</v>
      </c>
      <c r="CW46" s="7"/>
      <c r="CX46" s="7"/>
      <c r="CY46" s="6"/>
      <c r="CZ46" s="14">
        <f>IF(Table_BF[[#This Row],[TimeIn24]]=0,0,(Table_BF[[#This Row],[TimeOut24]]-IF(Table_BF[[#This Row],[TimeIn24]]&lt;TIME(8,0,0),TIME(8,0,0),Table_BF[[#This Row],[TimeIn24]])-TIME(9,0,0))*24)</f>
        <v>0</v>
      </c>
      <c r="DA46" s="7"/>
      <c r="DB46" s="7"/>
      <c r="DC46" s="6"/>
      <c r="DD46" s="14">
        <f>IF(Table_BF[[#This Row],[TimeIn25]]=0,0,(Table_BF[[#This Row],[TimeOut25]]-IF(Table_BF[[#This Row],[TimeIn25]]&lt;TIME(8,0,0),TIME(8,0,0),Table_BF[[#This Row],[TimeIn25]])-TIME(9,0,0))*24)</f>
        <v>0</v>
      </c>
      <c r="DE46" s="7"/>
      <c r="DF46" s="7"/>
      <c r="DG46" s="6"/>
      <c r="DH46" s="14">
        <f>IF(Table_BF[[#This Row],[TimeIn26]]=0,0,(Table_BF[[#This Row],[TimeOut26]]-IF(Table_BF[[#This Row],[TimeIn26]]&lt;TIME(8,0,0),TIME(8,0,0),Table_BF[[#This Row],[TimeIn26]])-TIME(9,0,0))*24)</f>
        <v>0</v>
      </c>
      <c r="DI46" s="7"/>
      <c r="DJ46" s="7"/>
      <c r="DK46" s="6"/>
      <c r="DL46" s="14">
        <f>IF(Table_BF[[#This Row],[TimeIn27]]=0,0,(Table_BF[[#This Row],[TimeOut27]]-IF(Table_BF[[#This Row],[TimeIn27]]&lt;TIME(8,0,0),TIME(8,0,0),Table_BF[[#This Row],[TimeIn27]])-TIME(9,0,0))*24)</f>
        <v>0</v>
      </c>
      <c r="DM46" s="7"/>
      <c r="DN46" s="7"/>
      <c r="DO46" s="6"/>
      <c r="DP46" s="14">
        <f>IF(Table_BF[[#This Row],[TimeIn28]]=0,0,(Table_BF[[#This Row],[TimeOut28]]-IF(Table_BF[[#This Row],[TimeIn28]]&lt;TIME(8,0,0),TIME(8,0,0),Table_BF[[#This Row],[TimeIn28]])-TIME(9,0,0))*24)</f>
        <v>0</v>
      </c>
      <c r="DQ46" s="7"/>
      <c r="DR46" s="7"/>
      <c r="DS46" s="6"/>
      <c r="DT46" s="14">
        <f>IF(Table_BF[[#This Row],[TimeIn29]]=0,0,(Table_BF[[#This Row],[TimeOut29]]-IF(Table_BF[[#This Row],[TimeIn29]]&lt;TIME(8,0,0),TIME(8,0,0),Table_BF[[#This Row],[TimeIn29]])-TIME(9,0,0))*24)</f>
        <v>0</v>
      </c>
      <c r="DU46" s="7"/>
      <c r="DV46" s="7"/>
      <c r="DW46" s="6"/>
      <c r="DX46" s="14">
        <f>IF(Table_BF[[#This Row],[TimeIn30]]=0,0,(Table_BF[[#This Row],[TimeOut30]]-IF(Table_BF[[#This Row],[TimeIn30]]&lt;TIME(8,0,0),TIME(8,0,0),Table_BF[[#This Row],[TimeIn30]])-TIME(9,0,0))*24)</f>
        <v>0</v>
      </c>
      <c r="DY46" s="7"/>
      <c r="DZ46" s="7"/>
      <c r="EA46" s="6"/>
      <c r="EB46" s="14">
        <f>IF(Table_BF[[#This Row],[TimeIn31]]=0,0,(Table_BF[[#This Row],[TimeOut31]]-IF(Table_BF[[#This Row],[TimeIn31]]&lt;TIME(8,0,0),TIME(8,0,0),Table_BF[[#This Row],[TimeIn31]])-TIME(9,0,0))*24)</f>
        <v>0</v>
      </c>
      <c r="EC46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122.21000000000002</v>
      </c>
      <c r="ED46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-3.7172222222222251</v>
      </c>
    </row>
    <row r="47" spans="2:134" ht="15" x14ac:dyDescent="0.25">
      <c r="B47" s="6">
        <v>2017</v>
      </c>
      <c r="C47" s="6">
        <v>3</v>
      </c>
      <c r="D47" s="6" t="s">
        <v>180</v>
      </c>
      <c r="E47" s="6" t="s">
        <v>110</v>
      </c>
      <c r="F47" s="6" t="s">
        <v>214</v>
      </c>
      <c r="G47" s="6" t="s">
        <v>215</v>
      </c>
      <c r="H47" s="6" t="s">
        <v>216</v>
      </c>
      <c r="I47" s="7">
        <v>0.37254629629629632</v>
      </c>
      <c r="J47" s="7">
        <v>0.77188657407407413</v>
      </c>
      <c r="K47" s="6">
        <v>9.58</v>
      </c>
      <c r="L47" s="14">
        <f>IF(Table_BF[[#This Row],[TimeIn01]]=0,0,(Table_BF[[#This Row],[TimeOut01]]-IF(Table_BF[[#This Row],[TimeIn01]]&lt;TIME(8,0,0),TIME(8,0,0),Table_BF[[#This Row],[TimeIn01]])-TIME(9,0,0))*24)</f>
        <v>0.58416666666666739</v>
      </c>
      <c r="M47" s="7">
        <v>0.37412037037037038</v>
      </c>
      <c r="N47" s="7">
        <v>0.79895833333333333</v>
      </c>
      <c r="O47" s="6">
        <v>10.19</v>
      </c>
      <c r="P47" s="14">
        <f>IF(Table_BF[[#This Row],[TimeIn02]]=0,0,(Table_BF[[#This Row],[TimeOut02]]-IF(Table_BF[[#This Row],[TimeIn02]]&lt;TIME(8,0,0),TIME(8,0,0),Table_BF[[#This Row],[TimeIn02]])-TIME(9,0,0))*24)</f>
        <v>1.1961111111111107</v>
      </c>
      <c r="Q47" s="7">
        <v>0.38877314814814817</v>
      </c>
      <c r="R47" s="7">
        <v>0.74281249999999999</v>
      </c>
      <c r="S47" s="9">
        <v>8.49</v>
      </c>
      <c r="T47" s="14">
        <f>IF(Table_BF[[#This Row],[TimeIn03]]=0,0,(Table_BF[[#This Row],[TimeOut03]]-IF(Table_BF[[#This Row],[TimeIn03]]&lt;TIME(8,0,0),TIME(8,0,0),Table_BF[[#This Row],[TimeIn03]])-TIME(9,0,0))*24)</f>
        <v>-0.50305555555555648</v>
      </c>
      <c r="U47" s="7"/>
      <c r="V47" s="7"/>
      <c r="W47" s="9"/>
      <c r="X47" s="14">
        <f>IF(Table_BF[[#This Row],[TimeIn04]]=0,0,(Table_BF[[#This Row],[TimeOut04]]-IF(Table_BF[[#This Row],[TimeIn04]]&lt;TIME(8,0,0),TIME(8,0,0),Table_BF[[#This Row],[TimeIn04]])-TIME(9,0,0))*24)</f>
        <v>0</v>
      </c>
      <c r="Y47" s="7"/>
      <c r="Z47" s="7"/>
      <c r="AA47" s="6"/>
      <c r="AB47" s="14">
        <f>IF(Table_BF[[#This Row],[TimeIn05]]=0,0,(Table_BF[[#This Row],[TimeOut05]]-IF(Table_BF[[#This Row],[TimeIn05]]&lt;TIME(8,0,0),TIME(8,0,0),Table_BF[[#This Row],[TimeIn05]])-TIME(9,0,0))*24)</f>
        <v>0</v>
      </c>
      <c r="AC47" s="7">
        <v>0.36247685185185186</v>
      </c>
      <c r="AD47" s="7">
        <v>0.80193287037037042</v>
      </c>
      <c r="AE47" s="6">
        <v>10.54</v>
      </c>
      <c r="AF47" s="14">
        <f>IF(Table_BF[[#This Row],[TimeIn06]]=0,0,(Table_BF[[#This Row],[TimeOut06]]-IF(Table_BF[[#This Row],[TimeIn06]]&lt;TIME(8,0,0),TIME(8,0,0),Table_BF[[#This Row],[TimeIn06]])-TIME(9,0,0))*24)</f>
        <v>1.5469444444444456</v>
      </c>
      <c r="AG47" s="7">
        <v>0.37468750000000001</v>
      </c>
      <c r="AH47" s="7">
        <v>0.74848379629629624</v>
      </c>
      <c r="AI47" s="6">
        <v>8.9700000000000006</v>
      </c>
      <c r="AJ47" s="14">
        <f>IF(Table_BF[[#This Row],[TimeIn07]]=0,0,(Table_BF[[#This Row],[TimeOut07]]-IF(Table_BF[[#This Row],[TimeIn07]]&lt;TIME(8,0,0),TIME(8,0,0),Table_BF[[#This Row],[TimeIn07]])-TIME(9,0,0))*24)</f>
        <v>-2.8888888888890296E-2</v>
      </c>
      <c r="AK47" s="7">
        <v>0.37361111111111112</v>
      </c>
      <c r="AL47" s="7">
        <v>0.76527777777777772</v>
      </c>
      <c r="AM47" s="6">
        <v>9.4</v>
      </c>
      <c r="AN47" s="14">
        <f>IF(Table_BF[[#This Row],[TimeIn08]]=0,0,(Table_BF[[#This Row],[TimeOut08]]-IF(Table_BF[[#This Row],[TimeIn08]]&lt;TIME(8,0,0),TIME(8,0,0),Table_BF[[#This Row],[TimeIn08]])-TIME(9,0,0))*24)</f>
        <v>0.39999999999999858</v>
      </c>
      <c r="AO47" s="7">
        <v>0.36928240740740742</v>
      </c>
      <c r="AP47" s="7">
        <v>0.78555555555555556</v>
      </c>
      <c r="AQ47" s="6">
        <v>9.99</v>
      </c>
      <c r="AR47" s="14">
        <f>IF(Table_BF[[#This Row],[TimeIn09]]=0,0,(Table_BF[[#This Row],[TimeOut09]]-IF(Table_BF[[#This Row],[TimeIn09]]&lt;TIME(8,0,0),TIME(8,0,0),Table_BF[[#This Row],[TimeIn09]])-TIME(9,0,0))*24)</f>
        <v>0.99055555555555541</v>
      </c>
      <c r="AS47" s="7">
        <v>0.37432870370370369</v>
      </c>
      <c r="AT47" s="7">
        <v>0.76938657407407407</v>
      </c>
      <c r="AU47" s="6">
        <v>9.48</v>
      </c>
      <c r="AV47" s="14">
        <f>IF(Table_BF[[#This Row],[TimeIn10]]=0,0,(Table_BF[[#This Row],[TimeOut10]]-IF(Table_BF[[#This Row],[TimeIn10]]&lt;TIME(8,0,0),TIME(8,0,0),Table_BF[[#This Row],[TimeIn10]])-TIME(9,0,0))*24)</f>
        <v>0.48138888888888909</v>
      </c>
      <c r="AW47" s="7"/>
      <c r="AX47" s="7"/>
      <c r="AY47" s="6"/>
      <c r="AZ47" s="14">
        <f>IF(Table_BF[[#This Row],[TimeIn11]]=0,0,(Table_BF[[#This Row],[TimeOut11]]-IF(Table_BF[[#This Row],[TimeIn11]]&lt;TIME(8,0,0),TIME(8,0,0),Table_BF[[#This Row],[TimeIn11]])-TIME(9,0,0))*24)</f>
        <v>0</v>
      </c>
      <c r="BA47" s="7"/>
      <c r="BB47" s="7"/>
      <c r="BC47" s="6"/>
      <c r="BD47" s="14">
        <f>IF(Table_BF[[#This Row],[TimeIn12]]=0,0,(Table_BF[[#This Row],[TimeOut12]]-IF(Table_BF[[#This Row],[TimeIn12]]&lt;TIME(8,0,0),TIME(8,0,0),Table_BF[[#This Row],[TimeIn12]])-TIME(9,0,0))*24)</f>
        <v>0</v>
      </c>
      <c r="BE47" s="7">
        <v>0.35987268518518517</v>
      </c>
      <c r="BF47" s="7">
        <v>0.79450231481481481</v>
      </c>
      <c r="BG47" s="6">
        <v>10.43</v>
      </c>
      <c r="BH47" s="14">
        <f>IF(Table_BF[[#This Row],[TimeIn13]]=0,0,(Table_BF[[#This Row],[TimeOut13]]-IF(Table_BF[[#This Row],[TimeIn13]]&lt;TIME(8,0,0),TIME(8,0,0),Table_BF[[#This Row],[TimeIn13]])-TIME(9,0,0))*24)</f>
        <v>1.4311111111111114</v>
      </c>
      <c r="BI47" s="7">
        <v>0.36815972222222221</v>
      </c>
      <c r="BJ47" s="7">
        <v>0.8461805555555556</v>
      </c>
      <c r="BK47" s="6">
        <v>11.47</v>
      </c>
      <c r="BL47" s="14">
        <f>IF(Table_BF[[#This Row],[TimeIn14]]=0,0,(Table_BF[[#This Row],[TimeOut14]]-IF(Table_BF[[#This Row],[TimeIn14]]&lt;TIME(8,0,0),TIME(8,0,0),Table_BF[[#This Row],[TimeIn14]])-TIME(9,0,0))*24)</f>
        <v>2.4725000000000015</v>
      </c>
      <c r="BM47" s="7">
        <v>0.44084490740740739</v>
      </c>
      <c r="BN47" s="7">
        <v>0.77131944444444445</v>
      </c>
      <c r="BO47" s="6">
        <v>7.93</v>
      </c>
      <c r="BP47" s="14">
        <f>IF(Table_BF[[#This Row],[TimeIn15]]=0,0,(Table_BF[[#This Row],[TimeOut15]]-IF(Table_BF[[#This Row],[TimeIn15]]&lt;TIME(8,0,0),TIME(8,0,0),Table_BF[[#This Row],[TimeIn15]])-TIME(9,0,0))*24)</f>
        <v>-1.0686111111111107</v>
      </c>
      <c r="BQ47" s="7">
        <v>0.37347222222222221</v>
      </c>
      <c r="BR47" s="7">
        <v>0.77491898148148153</v>
      </c>
      <c r="BS47" s="6">
        <v>9.6300000000000008</v>
      </c>
      <c r="BT47" s="14">
        <f>IF(Table_BF[[#This Row],[TimeIn16]]=0,0,(Table_BF[[#This Row],[TimeOut16]]-IF(Table_BF[[#This Row],[TimeIn16]]&lt;TIME(8,0,0),TIME(8,0,0),Table_BF[[#This Row],[TimeIn16]])-TIME(9,0,0))*24)</f>
        <v>0.63472222222222374</v>
      </c>
      <c r="BU47" s="7">
        <v>0.37414351851851851</v>
      </c>
      <c r="BV47" s="7">
        <v>0.7531944444444445</v>
      </c>
      <c r="BW47" s="6">
        <v>9.09</v>
      </c>
      <c r="BX47" s="14">
        <f>IF(Table_BF[[#This Row],[TimeIn17]]=0,0,(Table_BF[[#This Row],[TimeOut17]]-IF(Table_BF[[#This Row],[TimeIn17]]&lt;TIME(8,0,0),TIME(8,0,0),Table_BF[[#This Row],[TimeIn17]])-TIME(9,0,0))*24)</f>
        <v>9.7222222222223653E-2</v>
      </c>
      <c r="BY47" s="7"/>
      <c r="BZ47" s="7"/>
      <c r="CA47" s="6"/>
      <c r="CB47" s="14">
        <f>IF(Table_BF[[#This Row],[TimeIn18]]=0,0,(Table_BF[[#This Row],[TimeOut18]]-IF(Table_BF[[#This Row],[TimeIn18]]&lt;TIME(8,0,0),TIME(8,0,0),Table_BF[[#This Row],[TimeIn18]])-TIME(9,0,0))*24)</f>
        <v>0</v>
      </c>
      <c r="CC47" s="7"/>
      <c r="CD47" s="7"/>
      <c r="CE47" s="6"/>
      <c r="CF47" s="14">
        <f>IF(Table_BF[[#This Row],[TimeIn19]]=0,0,(Table_BF[[#This Row],[TimeOut19]]-IF(Table_BF[[#This Row],[TimeIn19]]&lt;TIME(8,0,0),TIME(8,0,0),Table_BF[[#This Row],[TimeIn19]])-TIME(9,0,0))*24)</f>
        <v>0</v>
      </c>
      <c r="CG47" s="7"/>
      <c r="CH47" s="7"/>
      <c r="CI47" s="6"/>
      <c r="CJ47" s="14">
        <f>IF(Table_BF[[#This Row],[TimeIn20]]=0,0,(Table_BF[[#This Row],[TimeOut20]]-IF(Table_BF[[#This Row],[TimeIn20]]&lt;TIME(8,0,0),TIME(8,0,0),Table_BF[[#This Row],[TimeIn20]])-TIME(9,0,0))*24)</f>
        <v>0</v>
      </c>
      <c r="CK47" s="7"/>
      <c r="CL47" s="7"/>
      <c r="CM47" s="6"/>
      <c r="CN47" s="14">
        <f>IF(Table_BF[[#This Row],[TimeIn21]]=0,0,(Table_BF[[#This Row],[TimeOut21]]-IF(Table_BF[[#This Row],[TimeIn21]]&lt;TIME(8,0,0),TIME(8,0,0),Table_BF[[#This Row],[TimeIn21]])-TIME(9,0,0))*24)</f>
        <v>0</v>
      </c>
      <c r="CO47" s="7"/>
      <c r="CP47" s="7"/>
      <c r="CQ47" s="6"/>
      <c r="CR47" s="14">
        <f>IF(Table_BF[[#This Row],[TimeIn22]]=0,0,(Table_BF[[#This Row],[TimeOut22]]-IF(Table_BF[[#This Row],[TimeIn22]]&lt;TIME(8,0,0),TIME(8,0,0),Table_BF[[#This Row],[TimeIn22]])-TIME(9,0,0))*24)</f>
        <v>0</v>
      </c>
      <c r="CS47" s="7"/>
      <c r="CT47" s="7"/>
      <c r="CU47" s="6"/>
      <c r="CV47" s="14">
        <f>IF(Table_BF[[#This Row],[TimeIn23]]=0,0,(Table_BF[[#This Row],[TimeOut23]]-IF(Table_BF[[#This Row],[TimeIn23]]&lt;TIME(8,0,0),TIME(8,0,0),Table_BF[[#This Row],[TimeIn23]])-TIME(9,0,0))*24)</f>
        <v>0</v>
      </c>
      <c r="CW47" s="7"/>
      <c r="CX47" s="7"/>
      <c r="CY47" s="6"/>
      <c r="CZ47" s="14">
        <f>IF(Table_BF[[#This Row],[TimeIn24]]=0,0,(Table_BF[[#This Row],[TimeOut24]]-IF(Table_BF[[#This Row],[TimeIn24]]&lt;TIME(8,0,0),TIME(8,0,0),Table_BF[[#This Row],[TimeIn24]])-TIME(9,0,0))*24)</f>
        <v>0</v>
      </c>
      <c r="DA47" s="7"/>
      <c r="DB47" s="7"/>
      <c r="DC47" s="6"/>
      <c r="DD47" s="14">
        <f>IF(Table_BF[[#This Row],[TimeIn25]]=0,0,(Table_BF[[#This Row],[TimeOut25]]-IF(Table_BF[[#This Row],[TimeIn25]]&lt;TIME(8,0,0),TIME(8,0,0),Table_BF[[#This Row],[TimeIn25]])-TIME(9,0,0))*24)</f>
        <v>0</v>
      </c>
      <c r="DE47" s="7"/>
      <c r="DF47" s="7"/>
      <c r="DG47" s="6"/>
      <c r="DH47" s="14">
        <f>IF(Table_BF[[#This Row],[TimeIn26]]=0,0,(Table_BF[[#This Row],[TimeOut26]]-IF(Table_BF[[#This Row],[TimeIn26]]&lt;TIME(8,0,0),TIME(8,0,0),Table_BF[[#This Row],[TimeIn26]])-TIME(9,0,0))*24)</f>
        <v>0</v>
      </c>
      <c r="DI47" s="7"/>
      <c r="DJ47" s="7"/>
      <c r="DK47" s="6"/>
      <c r="DL47" s="14">
        <f>IF(Table_BF[[#This Row],[TimeIn27]]=0,0,(Table_BF[[#This Row],[TimeOut27]]-IF(Table_BF[[#This Row],[TimeIn27]]&lt;TIME(8,0,0),TIME(8,0,0),Table_BF[[#This Row],[TimeIn27]])-TIME(9,0,0))*24)</f>
        <v>0</v>
      </c>
      <c r="DM47" s="7"/>
      <c r="DN47" s="7"/>
      <c r="DO47" s="6"/>
      <c r="DP47" s="14">
        <f>IF(Table_BF[[#This Row],[TimeIn28]]=0,0,(Table_BF[[#This Row],[TimeOut28]]-IF(Table_BF[[#This Row],[TimeIn28]]&lt;TIME(8,0,0),TIME(8,0,0),Table_BF[[#This Row],[TimeIn28]])-TIME(9,0,0))*24)</f>
        <v>0</v>
      </c>
      <c r="DQ47" s="7"/>
      <c r="DR47" s="7"/>
      <c r="DS47" s="6"/>
      <c r="DT47" s="14">
        <f>IF(Table_BF[[#This Row],[TimeIn29]]=0,0,(Table_BF[[#This Row],[TimeOut29]]-IF(Table_BF[[#This Row],[TimeIn29]]&lt;TIME(8,0,0),TIME(8,0,0),Table_BF[[#This Row],[TimeIn29]])-TIME(9,0,0))*24)</f>
        <v>0</v>
      </c>
      <c r="DU47" s="7"/>
      <c r="DV47" s="7"/>
      <c r="DW47" s="6"/>
      <c r="DX47" s="14">
        <f>IF(Table_BF[[#This Row],[TimeIn30]]=0,0,(Table_BF[[#This Row],[TimeOut30]]-IF(Table_BF[[#This Row],[TimeIn30]]&lt;TIME(8,0,0),TIME(8,0,0),Table_BF[[#This Row],[TimeIn30]])-TIME(9,0,0))*24)</f>
        <v>0</v>
      </c>
      <c r="DY47" s="7"/>
      <c r="DZ47" s="7"/>
      <c r="EA47" s="6"/>
      <c r="EB47" s="14">
        <f>IF(Table_BF[[#This Row],[TimeIn31]]=0,0,(Table_BF[[#This Row],[TimeOut31]]-IF(Table_BF[[#This Row],[TimeIn31]]&lt;TIME(8,0,0),TIME(8,0,0),Table_BF[[#This Row],[TimeIn31]])-TIME(9,0,0))*24)</f>
        <v>0</v>
      </c>
      <c r="EC47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125.19</v>
      </c>
      <c r="ED47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8.2341666666666704</v>
      </c>
    </row>
    <row r="48" spans="2:134" ht="15" x14ac:dyDescent="0.25">
      <c r="B48" s="6">
        <v>2017</v>
      </c>
      <c r="C48" s="6">
        <v>3</v>
      </c>
      <c r="D48" s="6" t="s">
        <v>180</v>
      </c>
      <c r="E48" s="6" t="s">
        <v>167</v>
      </c>
      <c r="F48" s="6" t="s">
        <v>170</v>
      </c>
      <c r="G48" s="6" t="s">
        <v>191</v>
      </c>
      <c r="H48" s="6" t="s">
        <v>192</v>
      </c>
      <c r="I48" s="7">
        <v>0.33030092592592591</v>
      </c>
      <c r="J48" s="7">
        <v>0.71679398148148143</v>
      </c>
      <c r="K48" s="6">
        <v>9.27</v>
      </c>
      <c r="L48" s="14">
        <f>IF(Table_BF[[#This Row],[TimeIn01]]=0,0,(Table_BF[[#This Row],[TimeOut01]]-IF(Table_BF[[#This Row],[TimeIn01]]&lt;TIME(8,0,0),TIME(8,0,0),Table_BF[[#This Row],[TimeIn01]])-TIME(9,0,0))*24)</f>
        <v>0.20305555555555488</v>
      </c>
      <c r="M48" s="7">
        <v>0.32806712962962964</v>
      </c>
      <c r="N48" s="7">
        <v>0.71932870370370372</v>
      </c>
      <c r="O48" s="6">
        <v>9.39</v>
      </c>
      <c r="P48" s="14">
        <f>IF(Table_BF[[#This Row],[TimeIn02]]=0,0,(Table_BF[[#This Row],[TimeOut02]]-IF(Table_BF[[#This Row],[TimeIn02]]&lt;TIME(8,0,0),TIME(8,0,0),Table_BF[[#This Row],[TimeIn02]])-TIME(9,0,0))*24)</f>
        <v>0.26388888888888973</v>
      </c>
      <c r="Q48" s="7">
        <v>0.33011574074074074</v>
      </c>
      <c r="R48" s="7">
        <v>0.75571759259259264</v>
      </c>
      <c r="S48" s="9">
        <v>10.210000000000001</v>
      </c>
      <c r="T48" s="14">
        <f>IF(Table_BF[[#This Row],[TimeIn03]]=0,0,(Table_BF[[#This Row],[TimeOut03]]-IF(Table_BF[[#This Row],[TimeIn03]]&lt;TIME(8,0,0),TIME(8,0,0),Table_BF[[#This Row],[TimeIn03]])-TIME(9,0,0))*24)</f>
        <v>1.1372222222222237</v>
      </c>
      <c r="U48" s="7"/>
      <c r="V48" s="7"/>
      <c r="W48" s="9"/>
      <c r="X48" s="14">
        <f>IF(Table_BF[[#This Row],[TimeIn04]]=0,0,(Table_BF[[#This Row],[TimeOut04]]-IF(Table_BF[[#This Row],[TimeIn04]]&lt;TIME(8,0,0),TIME(8,0,0),Table_BF[[#This Row],[TimeIn04]])-TIME(9,0,0))*24)</f>
        <v>0</v>
      </c>
      <c r="Y48" s="7"/>
      <c r="Z48" s="7"/>
      <c r="AA48" s="6"/>
      <c r="AB48" s="14">
        <f>IF(Table_BF[[#This Row],[TimeIn05]]=0,0,(Table_BF[[#This Row],[TimeOut05]]-IF(Table_BF[[#This Row],[TimeIn05]]&lt;TIME(8,0,0),TIME(8,0,0),Table_BF[[#This Row],[TimeIn05]])-TIME(9,0,0))*24)</f>
        <v>0</v>
      </c>
      <c r="AC48" s="7">
        <v>0.34516203703703702</v>
      </c>
      <c r="AD48" s="7">
        <v>0.7663078703703704</v>
      </c>
      <c r="AE48" s="6">
        <v>10.1</v>
      </c>
      <c r="AF48" s="14">
        <f>IF(Table_BF[[#This Row],[TimeIn06]]=0,0,(Table_BF[[#This Row],[TimeOut06]]-IF(Table_BF[[#This Row],[TimeIn06]]&lt;TIME(8,0,0),TIME(8,0,0),Table_BF[[#This Row],[TimeIn06]])-TIME(9,0,0))*24)</f>
        <v>1.1075000000000013</v>
      </c>
      <c r="AG48" s="7">
        <v>0.33954861111111112</v>
      </c>
      <c r="AH48" s="7">
        <v>0.55385416666666665</v>
      </c>
      <c r="AI48" s="6">
        <v>5.14</v>
      </c>
      <c r="AJ48" s="14">
        <f>IF(Table_BF[[#This Row],[TimeIn07]]=0,0,(Table_BF[[#This Row],[TimeOut07]]-IF(Table_BF[[#This Row],[TimeIn07]]&lt;TIME(8,0,0),TIME(8,0,0),Table_BF[[#This Row],[TimeIn07]])-TIME(9,0,0))*24)</f>
        <v>-3.8566666666666674</v>
      </c>
      <c r="AK48" s="7">
        <v>0.3457175925925926</v>
      </c>
      <c r="AL48" s="7">
        <v>0.76557870370370373</v>
      </c>
      <c r="AM48" s="6">
        <v>10.07</v>
      </c>
      <c r="AN48" s="14">
        <f>IF(Table_BF[[#This Row],[TimeIn08]]=0,0,(Table_BF[[#This Row],[TimeOut08]]-IF(Table_BF[[#This Row],[TimeIn08]]&lt;TIME(8,0,0),TIME(8,0,0),Table_BF[[#This Row],[TimeIn08]])-TIME(9,0,0))*24)</f>
        <v>1.0766666666666671</v>
      </c>
      <c r="AO48" s="7">
        <v>0.34377314814814813</v>
      </c>
      <c r="AP48" s="7">
        <v>0.77556712962962959</v>
      </c>
      <c r="AQ48" s="6">
        <v>10.36</v>
      </c>
      <c r="AR48" s="14">
        <f>IF(Table_BF[[#This Row],[TimeIn09]]=0,0,(Table_BF[[#This Row],[TimeOut09]]-IF(Table_BF[[#This Row],[TimeIn09]]&lt;TIME(8,0,0),TIME(8,0,0),Table_BF[[#This Row],[TimeIn09]])-TIME(9,0,0))*24)</f>
        <v>1.363055555555555</v>
      </c>
      <c r="AS48" s="7">
        <v>0.33374999999999999</v>
      </c>
      <c r="AT48" s="7">
        <v>0.73723379629629626</v>
      </c>
      <c r="AU48" s="6">
        <v>9.68</v>
      </c>
      <c r="AV48" s="14">
        <f>IF(Table_BF[[#This Row],[TimeIn10]]=0,0,(Table_BF[[#This Row],[TimeOut10]]-IF(Table_BF[[#This Row],[TimeIn10]]&lt;TIME(8,0,0),TIME(8,0,0),Table_BF[[#This Row],[TimeIn10]])-TIME(9,0,0))*24)</f>
        <v>0.6836111111111105</v>
      </c>
      <c r="AW48" s="7"/>
      <c r="AX48" s="7"/>
      <c r="AY48" s="6"/>
      <c r="AZ48" s="14">
        <f>IF(Table_BF[[#This Row],[TimeIn11]]=0,0,(Table_BF[[#This Row],[TimeOut11]]-IF(Table_BF[[#This Row],[TimeIn11]]&lt;TIME(8,0,0),TIME(8,0,0),Table_BF[[#This Row],[TimeIn11]])-TIME(9,0,0))*24)</f>
        <v>0</v>
      </c>
      <c r="BA48" s="7"/>
      <c r="BB48" s="7"/>
      <c r="BC48" s="6"/>
      <c r="BD48" s="14">
        <f>IF(Table_BF[[#This Row],[TimeIn12]]=0,0,(Table_BF[[#This Row],[TimeOut12]]-IF(Table_BF[[#This Row],[TimeIn12]]&lt;TIME(8,0,0),TIME(8,0,0),Table_BF[[#This Row],[TimeIn12]])-TIME(9,0,0))*24)</f>
        <v>0</v>
      </c>
      <c r="BE48" s="7">
        <v>0.34478009259259257</v>
      </c>
      <c r="BF48" s="7">
        <v>0.78520833333333329</v>
      </c>
      <c r="BG48" s="6">
        <v>10.57</v>
      </c>
      <c r="BH48" s="14">
        <f>IF(Table_BF[[#This Row],[TimeIn13]]=0,0,(Table_BF[[#This Row],[TimeOut13]]-IF(Table_BF[[#This Row],[TimeIn13]]&lt;TIME(8,0,0),TIME(8,0,0),Table_BF[[#This Row],[TimeIn13]])-TIME(9,0,0))*24)</f>
        <v>1.5702777777777772</v>
      </c>
      <c r="BI48" s="7">
        <v>0.33034722222222224</v>
      </c>
      <c r="BJ48" s="7">
        <v>0.84598379629629628</v>
      </c>
      <c r="BK48" s="6">
        <v>12.37</v>
      </c>
      <c r="BL48" s="14">
        <f>IF(Table_BF[[#This Row],[TimeIn14]]=0,0,(Table_BF[[#This Row],[TimeOut14]]-IF(Table_BF[[#This Row],[TimeIn14]]&lt;TIME(8,0,0),TIME(8,0,0),Table_BF[[#This Row],[TimeIn14]])-TIME(9,0,0))*24)</f>
        <v>3.3036111111111097</v>
      </c>
      <c r="BM48" s="7">
        <v>0.33324074074074073</v>
      </c>
      <c r="BN48" s="7">
        <v>0.75561342592592595</v>
      </c>
      <c r="BO48" s="6">
        <v>10.130000000000001</v>
      </c>
      <c r="BP48" s="14">
        <f>IF(Table_BF[[#This Row],[TimeIn15]]=0,0,(Table_BF[[#This Row],[TimeOut15]]-IF(Table_BF[[#This Row],[TimeIn15]]&lt;TIME(8,0,0),TIME(8,0,0),Table_BF[[#This Row],[TimeIn15]])-TIME(9,0,0))*24)</f>
        <v>1.1347222222222233</v>
      </c>
      <c r="BQ48" s="7">
        <v>0.32868055555555553</v>
      </c>
      <c r="BR48" s="7">
        <v>0.78414351851851849</v>
      </c>
      <c r="BS48" s="6">
        <v>10.93</v>
      </c>
      <c r="BT48" s="14">
        <f>IF(Table_BF[[#This Row],[TimeIn16]]=0,0,(Table_BF[[#This Row],[TimeOut16]]-IF(Table_BF[[#This Row],[TimeIn16]]&lt;TIME(8,0,0),TIME(8,0,0),Table_BF[[#This Row],[TimeIn16]])-TIME(9,0,0))*24)</f>
        <v>1.8194444444444442</v>
      </c>
      <c r="BU48" s="7">
        <v>0.33394675925925926</v>
      </c>
      <c r="BV48" s="7">
        <v>0.72050925925925924</v>
      </c>
      <c r="BW48" s="6">
        <v>9.27</v>
      </c>
      <c r="BX48" s="14">
        <f>IF(Table_BF[[#This Row],[TimeIn17]]=0,0,(Table_BF[[#This Row],[TimeOut17]]-IF(Table_BF[[#This Row],[TimeIn17]]&lt;TIME(8,0,0),TIME(8,0,0),Table_BF[[#This Row],[TimeIn17]])-TIME(9,0,0))*24)</f>
        <v>0.27749999999999941</v>
      </c>
      <c r="BY48" s="7"/>
      <c r="BZ48" s="7"/>
      <c r="CA48" s="6"/>
      <c r="CB48" s="14">
        <f>IF(Table_BF[[#This Row],[TimeIn18]]=0,0,(Table_BF[[#This Row],[TimeOut18]]-IF(Table_BF[[#This Row],[TimeIn18]]&lt;TIME(8,0,0),TIME(8,0,0),Table_BF[[#This Row],[TimeIn18]])-TIME(9,0,0))*24)</f>
        <v>0</v>
      </c>
      <c r="CC48" s="7"/>
      <c r="CD48" s="7"/>
      <c r="CE48" s="6"/>
      <c r="CF48" s="14">
        <f>IF(Table_BF[[#This Row],[TimeIn19]]=0,0,(Table_BF[[#This Row],[TimeOut19]]-IF(Table_BF[[#This Row],[TimeIn19]]&lt;TIME(8,0,0),TIME(8,0,0),Table_BF[[#This Row],[TimeIn19]])-TIME(9,0,0))*24)</f>
        <v>0</v>
      </c>
      <c r="CG48" s="7">
        <v>0.33521990740740742</v>
      </c>
      <c r="CH48" s="7">
        <v>0.33521990740740742</v>
      </c>
      <c r="CI48" s="6">
        <v>0</v>
      </c>
      <c r="CJ48" s="14">
        <f>IF(Table_BF[[#This Row],[TimeIn20]]=0,0,(Table_BF[[#This Row],[TimeOut20]]-IF(Table_BF[[#This Row],[TimeIn20]]&lt;TIME(8,0,0),TIME(8,0,0),Table_BF[[#This Row],[TimeIn20]])-TIME(9,0,0))*24)</f>
        <v>-9</v>
      </c>
      <c r="CK48" s="7"/>
      <c r="CL48" s="7"/>
      <c r="CM48" s="6"/>
      <c r="CN48" s="14">
        <f>IF(Table_BF[[#This Row],[TimeIn21]]=0,0,(Table_BF[[#This Row],[TimeOut21]]-IF(Table_BF[[#This Row],[TimeIn21]]&lt;TIME(8,0,0),TIME(8,0,0),Table_BF[[#This Row],[TimeIn21]])-TIME(9,0,0))*24)</f>
        <v>0</v>
      </c>
      <c r="CO48" s="7"/>
      <c r="CP48" s="7"/>
      <c r="CQ48" s="6"/>
      <c r="CR48" s="14">
        <f>IF(Table_BF[[#This Row],[TimeIn22]]=0,0,(Table_BF[[#This Row],[TimeOut22]]-IF(Table_BF[[#This Row],[TimeIn22]]&lt;TIME(8,0,0),TIME(8,0,0),Table_BF[[#This Row],[TimeIn22]])-TIME(9,0,0))*24)</f>
        <v>0</v>
      </c>
      <c r="CS48" s="7"/>
      <c r="CT48" s="7"/>
      <c r="CU48" s="6"/>
      <c r="CV48" s="14">
        <f>IF(Table_BF[[#This Row],[TimeIn23]]=0,0,(Table_BF[[#This Row],[TimeOut23]]-IF(Table_BF[[#This Row],[TimeIn23]]&lt;TIME(8,0,0),TIME(8,0,0),Table_BF[[#This Row],[TimeIn23]])-TIME(9,0,0))*24)</f>
        <v>0</v>
      </c>
      <c r="CW48" s="7"/>
      <c r="CX48" s="7"/>
      <c r="CY48" s="6"/>
      <c r="CZ48" s="14">
        <f>IF(Table_BF[[#This Row],[TimeIn24]]=0,0,(Table_BF[[#This Row],[TimeOut24]]-IF(Table_BF[[#This Row],[TimeIn24]]&lt;TIME(8,0,0),TIME(8,0,0),Table_BF[[#This Row],[TimeIn24]])-TIME(9,0,0))*24)</f>
        <v>0</v>
      </c>
      <c r="DA48" s="7"/>
      <c r="DB48" s="7"/>
      <c r="DC48" s="6"/>
      <c r="DD48" s="14">
        <f>IF(Table_BF[[#This Row],[TimeIn25]]=0,0,(Table_BF[[#This Row],[TimeOut25]]-IF(Table_BF[[#This Row],[TimeIn25]]&lt;TIME(8,0,0),TIME(8,0,0),Table_BF[[#This Row],[TimeIn25]])-TIME(9,0,0))*24)</f>
        <v>0</v>
      </c>
      <c r="DE48" s="7"/>
      <c r="DF48" s="7"/>
      <c r="DG48" s="6"/>
      <c r="DH48" s="14">
        <f>IF(Table_BF[[#This Row],[TimeIn26]]=0,0,(Table_BF[[#This Row],[TimeOut26]]-IF(Table_BF[[#This Row],[TimeIn26]]&lt;TIME(8,0,0),TIME(8,0,0),Table_BF[[#This Row],[TimeIn26]])-TIME(9,0,0))*24)</f>
        <v>0</v>
      </c>
      <c r="DI48" s="7"/>
      <c r="DJ48" s="7"/>
      <c r="DK48" s="6"/>
      <c r="DL48" s="14">
        <f>IF(Table_BF[[#This Row],[TimeIn27]]=0,0,(Table_BF[[#This Row],[TimeOut27]]-IF(Table_BF[[#This Row],[TimeIn27]]&lt;TIME(8,0,0),TIME(8,0,0),Table_BF[[#This Row],[TimeIn27]])-TIME(9,0,0))*24)</f>
        <v>0</v>
      </c>
      <c r="DM48" s="7"/>
      <c r="DN48" s="7"/>
      <c r="DO48" s="6"/>
      <c r="DP48" s="14">
        <f>IF(Table_BF[[#This Row],[TimeIn28]]=0,0,(Table_BF[[#This Row],[TimeOut28]]-IF(Table_BF[[#This Row],[TimeIn28]]&lt;TIME(8,0,0),TIME(8,0,0),Table_BF[[#This Row],[TimeIn28]])-TIME(9,0,0))*24)</f>
        <v>0</v>
      </c>
      <c r="DQ48" s="7"/>
      <c r="DR48" s="7"/>
      <c r="DS48" s="6"/>
      <c r="DT48" s="14">
        <f>IF(Table_BF[[#This Row],[TimeIn29]]=0,0,(Table_BF[[#This Row],[TimeOut29]]-IF(Table_BF[[#This Row],[TimeIn29]]&lt;TIME(8,0,0),TIME(8,0,0),Table_BF[[#This Row],[TimeIn29]])-TIME(9,0,0))*24)</f>
        <v>0</v>
      </c>
      <c r="DU48" s="7"/>
      <c r="DV48" s="7"/>
      <c r="DW48" s="6"/>
      <c r="DX48" s="14">
        <f>IF(Table_BF[[#This Row],[TimeIn30]]=0,0,(Table_BF[[#This Row],[TimeOut30]]-IF(Table_BF[[#This Row],[TimeIn30]]&lt;TIME(8,0,0),TIME(8,0,0),Table_BF[[#This Row],[TimeIn30]])-TIME(9,0,0))*24)</f>
        <v>0</v>
      </c>
      <c r="DY48" s="7"/>
      <c r="DZ48" s="7"/>
      <c r="EA48" s="6"/>
      <c r="EB48" s="14">
        <f>IF(Table_BF[[#This Row],[TimeIn31]]=0,0,(Table_BF[[#This Row],[TimeOut31]]-IF(Table_BF[[#This Row],[TimeIn31]]&lt;TIME(8,0,0),TIME(8,0,0),Table_BF[[#This Row],[TimeIn31]])-TIME(9,0,0))*24)</f>
        <v>0</v>
      </c>
      <c r="EC48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127.49</v>
      </c>
      <c r="ED4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1.0838888888888891</v>
      </c>
    </row>
    <row r="49" spans="2:134" ht="15" x14ac:dyDescent="0.25">
      <c r="B49" s="6">
        <v>2017</v>
      </c>
      <c r="C49" s="6">
        <v>3</v>
      </c>
      <c r="D49" s="6" t="s">
        <v>180</v>
      </c>
      <c r="E49" s="6" t="s">
        <v>167</v>
      </c>
      <c r="F49" s="6" t="s">
        <v>266</v>
      </c>
      <c r="G49" s="6" t="s">
        <v>267</v>
      </c>
      <c r="H49" s="6" t="s">
        <v>268</v>
      </c>
      <c r="I49" s="7">
        <v>0.35835648148148147</v>
      </c>
      <c r="J49" s="7">
        <v>0.75164351851851852</v>
      </c>
      <c r="K49" s="6">
        <v>9.43</v>
      </c>
      <c r="L49" s="14">
        <f>IF(Table_BF[[#This Row],[TimeIn01]]=0,0,(Table_BF[[#This Row],[TimeOut01]]-IF(Table_BF[[#This Row],[TimeIn01]]&lt;TIME(8,0,0),TIME(8,0,0),Table_BF[[#This Row],[TimeIn01]])-TIME(9,0,0))*24)</f>
        <v>0.43888888888888911</v>
      </c>
      <c r="M49" s="7">
        <v>0.33513888888888888</v>
      </c>
      <c r="N49" s="7">
        <v>0.72834490740740743</v>
      </c>
      <c r="O49" s="6">
        <v>9.43</v>
      </c>
      <c r="P49" s="14">
        <f>IF(Table_BF[[#This Row],[TimeIn02]]=0,0,(Table_BF[[#This Row],[TimeOut02]]-IF(Table_BF[[#This Row],[TimeIn02]]&lt;TIME(8,0,0),TIME(8,0,0),Table_BF[[#This Row],[TimeIn02]])-TIME(9,0,0))*24)</f>
        <v>0.43694444444444525</v>
      </c>
      <c r="Q49" s="7">
        <v>0.32741898148148146</v>
      </c>
      <c r="R49" s="7">
        <v>0.70835648148148145</v>
      </c>
      <c r="S49" s="9">
        <v>9.14</v>
      </c>
      <c r="T49" s="14">
        <f>IF(Table_BF[[#This Row],[TimeIn03]]=0,0,(Table_BF[[#This Row],[TimeOut03]]-IF(Table_BF[[#This Row],[TimeIn03]]&lt;TIME(8,0,0),TIME(8,0,0),Table_BF[[#This Row],[TimeIn03]])-TIME(9,0,0))*24)</f>
        <v>5.5555555555519831E-4</v>
      </c>
      <c r="U49" s="7"/>
      <c r="V49" s="7"/>
      <c r="W49" s="9"/>
      <c r="X49" s="14">
        <f>IF(Table_BF[[#This Row],[TimeIn04]]=0,0,(Table_BF[[#This Row],[TimeOut04]]-IF(Table_BF[[#This Row],[TimeIn04]]&lt;TIME(8,0,0),TIME(8,0,0),Table_BF[[#This Row],[TimeIn04]])-TIME(9,0,0))*24)</f>
        <v>0</v>
      </c>
      <c r="Y49" s="7"/>
      <c r="Z49" s="7"/>
      <c r="AA49" s="6"/>
      <c r="AB49" s="14">
        <f>IF(Table_BF[[#This Row],[TimeIn05]]=0,0,(Table_BF[[#This Row],[TimeOut05]]-IF(Table_BF[[#This Row],[TimeIn05]]&lt;TIME(8,0,0),TIME(8,0,0),Table_BF[[#This Row],[TimeIn05]])-TIME(9,0,0))*24)</f>
        <v>0</v>
      </c>
      <c r="AC49" s="7">
        <v>0.3848611111111111</v>
      </c>
      <c r="AD49" s="7">
        <v>0.72733796296296294</v>
      </c>
      <c r="AE49" s="6">
        <v>8.2100000000000009</v>
      </c>
      <c r="AF49" s="14">
        <f>IF(Table_BF[[#This Row],[TimeIn06]]=0,0,(Table_BF[[#This Row],[TimeOut06]]-IF(Table_BF[[#This Row],[TimeIn06]]&lt;TIME(8,0,0),TIME(8,0,0),Table_BF[[#This Row],[TimeIn06]])-TIME(9,0,0))*24)</f>
        <v>-0.78055555555555589</v>
      </c>
      <c r="AG49" s="7">
        <v>0.35939814814814813</v>
      </c>
      <c r="AH49" s="7">
        <v>0.7446180555555556</v>
      </c>
      <c r="AI49" s="6">
        <v>9.24</v>
      </c>
      <c r="AJ49" s="14">
        <f>IF(Table_BF[[#This Row],[TimeIn07]]=0,0,(Table_BF[[#This Row],[TimeOut07]]-IF(Table_BF[[#This Row],[TimeIn07]]&lt;TIME(8,0,0),TIME(8,0,0),Table_BF[[#This Row],[TimeIn07]])-TIME(9,0,0))*24)</f>
        <v>0.24527777777777926</v>
      </c>
      <c r="AK49" s="7">
        <v>0.35349537037037038</v>
      </c>
      <c r="AL49" s="7">
        <v>0.75358796296296293</v>
      </c>
      <c r="AM49" s="6">
        <v>9.6</v>
      </c>
      <c r="AN49" s="14">
        <f>IF(Table_BF[[#This Row],[TimeIn08]]=0,0,(Table_BF[[#This Row],[TimeOut08]]-IF(Table_BF[[#This Row],[TimeIn08]]&lt;TIME(8,0,0),TIME(8,0,0),Table_BF[[#This Row],[TimeIn08]])-TIME(9,0,0))*24)</f>
        <v>0.60222222222222133</v>
      </c>
      <c r="AO49" s="7">
        <v>0.35319444444444442</v>
      </c>
      <c r="AP49" s="7">
        <v>0.74413194444444442</v>
      </c>
      <c r="AQ49" s="6">
        <v>9.3800000000000008</v>
      </c>
      <c r="AR49" s="14">
        <f>IF(Table_BF[[#This Row],[TimeIn09]]=0,0,(Table_BF[[#This Row],[TimeOut09]]-IF(Table_BF[[#This Row],[TimeIn09]]&lt;TIME(8,0,0),TIME(8,0,0),Table_BF[[#This Row],[TimeIn09]])-TIME(9,0,0))*24)</f>
        <v>0.38249999999999984</v>
      </c>
      <c r="AS49" s="7">
        <v>0.33910879629629631</v>
      </c>
      <c r="AT49" s="7">
        <v>0.71103009259259264</v>
      </c>
      <c r="AU49" s="6">
        <v>8.92</v>
      </c>
      <c r="AV49" s="14">
        <f>IF(Table_BF[[#This Row],[TimeIn10]]=0,0,(Table_BF[[#This Row],[TimeOut10]]-IF(Table_BF[[#This Row],[TimeIn10]]&lt;TIME(8,0,0),TIME(8,0,0),Table_BF[[#This Row],[TimeIn10]])-TIME(9,0,0))*24)</f>
        <v>-7.3888888888888005E-2</v>
      </c>
      <c r="AW49" s="7"/>
      <c r="AX49" s="7"/>
      <c r="AY49" s="6"/>
      <c r="AZ49" s="14">
        <f>IF(Table_BF[[#This Row],[TimeIn11]]=0,0,(Table_BF[[#This Row],[TimeOut11]]-IF(Table_BF[[#This Row],[TimeIn11]]&lt;TIME(8,0,0),TIME(8,0,0),Table_BF[[#This Row],[TimeIn11]])-TIME(9,0,0))*24)</f>
        <v>0</v>
      </c>
      <c r="BA49" s="7"/>
      <c r="BB49" s="7"/>
      <c r="BC49" s="6"/>
      <c r="BD49" s="14">
        <f>IF(Table_BF[[#This Row],[TimeIn12]]=0,0,(Table_BF[[#This Row],[TimeOut12]]-IF(Table_BF[[#This Row],[TimeIn12]]&lt;TIME(8,0,0),TIME(8,0,0),Table_BF[[#This Row],[TimeIn12]])-TIME(9,0,0))*24)</f>
        <v>0</v>
      </c>
      <c r="BE49" s="7">
        <v>0.34482638888888889</v>
      </c>
      <c r="BF49" s="7">
        <v>0.74422453703703706</v>
      </c>
      <c r="BG49" s="6">
        <v>9.58</v>
      </c>
      <c r="BH49" s="14">
        <f>IF(Table_BF[[#This Row],[TimeIn13]]=0,0,(Table_BF[[#This Row],[TimeOut13]]-IF(Table_BF[[#This Row],[TimeIn13]]&lt;TIME(8,0,0),TIME(8,0,0),Table_BF[[#This Row],[TimeIn13]])-TIME(9,0,0))*24)</f>
        <v>0.58555555555555605</v>
      </c>
      <c r="BI49" s="7">
        <v>0.35318287037037038</v>
      </c>
      <c r="BJ49" s="7">
        <v>0.76202546296296292</v>
      </c>
      <c r="BK49" s="6">
        <v>9.81</v>
      </c>
      <c r="BL49" s="14">
        <f>IF(Table_BF[[#This Row],[TimeIn14]]=0,0,(Table_BF[[#This Row],[TimeOut14]]-IF(Table_BF[[#This Row],[TimeIn14]]&lt;TIME(8,0,0),TIME(8,0,0),Table_BF[[#This Row],[TimeIn14]])-TIME(9,0,0))*24)</f>
        <v>0.81222222222222085</v>
      </c>
      <c r="BM49" s="7">
        <v>0.35537037037037039</v>
      </c>
      <c r="BN49" s="7">
        <v>0.77124999999999999</v>
      </c>
      <c r="BO49" s="6">
        <v>9.98</v>
      </c>
      <c r="BP49" s="14">
        <f>IF(Table_BF[[#This Row],[TimeIn15]]=0,0,(Table_BF[[#This Row],[TimeOut15]]-IF(Table_BF[[#This Row],[TimeIn15]]&lt;TIME(8,0,0),TIME(8,0,0),Table_BF[[#This Row],[TimeIn15]])-TIME(9,0,0))*24)</f>
        <v>0.98111111111111038</v>
      </c>
      <c r="BQ49" s="7">
        <v>0.35050925925925924</v>
      </c>
      <c r="BR49" s="7">
        <v>0.77622685185185181</v>
      </c>
      <c r="BS49" s="6">
        <v>10.210000000000001</v>
      </c>
      <c r="BT49" s="14">
        <f>IF(Table_BF[[#This Row],[TimeIn16]]=0,0,(Table_BF[[#This Row],[TimeOut16]]-IF(Table_BF[[#This Row],[TimeIn16]]&lt;TIME(8,0,0),TIME(8,0,0),Table_BF[[#This Row],[TimeIn16]])-TIME(9,0,0))*24)</f>
        <v>1.2172222222222215</v>
      </c>
      <c r="BU49" s="7">
        <v>0.32810185185185187</v>
      </c>
      <c r="BV49" s="7">
        <v>0.71842592592592591</v>
      </c>
      <c r="BW49" s="6">
        <v>9.36</v>
      </c>
      <c r="BX49" s="14">
        <f>IF(Table_BF[[#This Row],[TimeIn17]]=0,0,(Table_BF[[#This Row],[TimeOut17]]-IF(Table_BF[[#This Row],[TimeIn17]]&lt;TIME(8,0,0),TIME(8,0,0),Table_BF[[#This Row],[TimeIn17]])-TIME(9,0,0))*24)</f>
        <v>0.24222222222222234</v>
      </c>
      <c r="BY49" s="7"/>
      <c r="BZ49" s="7"/>
      <c r="CA49" s="6"/>
      <c r="CB49" s="14">
        <f>IF(Table_BF[[#This Row],[TimeIn18]]=0,0,(Table_BF[[#This Row],[TimeOut18]]-IF(Table_BF[[#This Row],[TimeIn18]]&lt;TIME(8,0,0),TIME(8,0,0),Table_BF[[#This Row],[TimeIn18]])-TIME(9,0,0))*24)</f>
        <v>0</v>
      </c>
      <c r="CC49" s="7"/>
      <c r="CD49" s="7"/>
      <c r="CE49" s="6"/>
      <c r="CF49" s="14">
        <f>IF(Table_BF[[#This Row],[TimeIn19]]=0,0,(Table_BF[[#This Row],[TimeOut19]]-IF(Table_BF[[#This Row],[TimeIn19]]&lt;TIME(8,0,0),TIME(8,0,0),Table_BF[[#This Row],[TimeIn19]])-TIME(9,0,0))*24)</f>
        <v>0</v>
      </c>
      <c r="CG49" s="7"/>
      <c r="CH49" s="7"/>
      <c r="CI49" s="6"/>
      <c r="CJ49" s="14">
        <f>IF(Table_BF[[#This Row],[TimeIn20]]=0,0,(Table_BF[[#This Row],[TimeOut20]]-IF(Table_BF[[#This Row],[TimeIn20]]&lt;TIME(8,0,0),TIME(8,0,0),Table_BF[[#This Row],[TimeIn20]])-TIME(9,0,0))*24)</f>
        <v>0</v>
      </c>
      <c r="CK49" s="7"/>
      <c r="CL49" s="7"/>
      <c r="CM49" s="6"/>
      <c r="CN49" s="14">
        <f>IF(Table_BF[[#This Row],[TimeIn21]]=0,0,(Table_BF[[#This Row],[TimeOut21]]-IF(Table_BF[[#This Row],[TimeIn21]]&lt;TIME(8,0,0),TIME(8,0,0),Table_BF[[#This Row],[TimeIn21]])-TIME(9,0,0))*24)</f>
        <v>0</v>
      </c>
      <c r="CO49" s="7"/>
      <c r="CP49" s="7"/>
      <c r="CQ49" s="6"/>
      <c r="CR49" s="14">
        <f>IF(Table_BF[[#This Row],[TimeIn22]]=0,0,(Table_BF[[#This Row],[TimeOut22]]-IF(Table_BF[[#This Row],[TimeIn22]]&lt;TIME(8,0,0),TIME(8,0,0),Table_BF[[#This Row],[TimeIn22]])-TIME(9,0,0))*24)</f>
        <v>0</v>
      </c>
      <c r="CS49" s="7"/>
      <c r="CT49" s="7"/>
      <c r="CU49" s="6"/>
      <c r="CV49" s="14">
        <f>IF(Table_BF[[#This Row],[TimeIn23]]=0,0,(Table_BF[[#This Row],[TimeOut23]]-IF(Table_BF[[#This Row],[TimeIn23]]&lt;TIME(8,0,0),TIME(8,0,0),Table_BF[[#This Row],[TimeIn23]])-TIME(9,0,0))*24)</f>
        <v>0</v>
      </c>
      <c r="CW49" s="7"/>
      <c r="CX49" s="7"/>
      <c r="CY49" s="6"/>
      <c r="CZ49" s="14">
        <f>IF(Table_BF[[#This Row],[TimeIn24]]=0,0,(Table_BF[[#This Row],[TimeOut24]]-IF(Table_BF[[#This Row],[TimeIn24]]&lt;TIME(8,0,0),TIME(8,0,0),Table_BF[[#This Row],[TimeIn24]])-TIME(9,0,0))*24)</f>
        <v>0</v>
      </c>
      <c r="DA49" s="7"/>
      <c r="DB49" s="7"/>
      <c r="DC49" s="6"/>
      <c r="DD49" s="14">
        <f>IF(Table_BF[[#This Row],[TimeIn25]]=0,0,(Table_BF[[#This Row],[TimeOut25]]-IF(Table_BF[[#This Row],[TimeIn25]]&lt;TIME(8,0,0),TIME(8,0,0),Table_BF[[#This Row],[TimeIn25]])-TIME(9,0,0))*24)</f>
        <v>0</v>
      </c>
      <c r="DE49" s="7"/>
      <c r="DF49" s="7"/>
      <c r="DG49" s="6"/>
      <c r="DH49" s="14">
        <f>IF(Table_BF[[#This Row],[TimeIn26]]=0,0,(Table_BF[[#This Row],[TimeOut26]]-IF(Table_BF[[#This Row],[TimeIn26]]&lt;TIME(8,0,0),TIME(8,0,0),Table_BF[[#This Row],[TimeIn26]])-TIME(9,0,0))*24)</f>
        <v>0</v>
      </c>
      <c r="DI49" s="7"/>
      <c r="DJ49" s="7"/>
      <c r="DK49" s="6"/>
      <c r="DL49" s="14">
        <f>IF(Table_BF[[#This Row],[TimeIn27]]=0,0,(Table_BF[[#This Row],[TimeOut27]]-IF(Table_BF[[#This Row],[TimeIn27]]&lt;TIME(8,0,0),TIME(8,0,0),Table_BF[[#This Row],[TimeIn27]])-TIME(9,0,0))*24)</f>
        <v>0</v>
      </c>
      <c r="DM49" s="7"/>
      <c r="DN49" s="7"/>
      <c r="DO49" s="6"/>
      <c r="DP49" s="14">
        <f>IF(Table_BF[[#This Row],[TimeIn28]]=0,0,(Table_BF[[#This Row],[TimeOut28]]-IF(Table_BF[[#This Row],[TimeIn28]]&lt;TIME(8,0,0),TIME(8,0,0),Table_BF[[#This Row],[TimeIn28]])-TIME(9,0,0))*24)</f>
        <v>0</v>
      </c>
      <c r="DQ49" s="7"/>
      <c r="DR49" s="7"/>
      <c r="DS49" s="6"/>
      <c r="DT49" s="14">
        <f>IF(Table_BF[[#This Row],[TimeIn29]]=0,0,(Table_BF[[#This Row],[TimeOut29]]-IF(Table_BF[[#This Row],[TimeIn29]]&lt;TIME(8,0,0),TIME(8,0,0),Table_BF[[#This Row],[TimeIn29]])-TIME(9,0,0))*24)</f>
        <v>0</v>
      </c>
      <c r="DU49" s="7"/>
      <c r="DV49" s="7"/>
      <c r="DW49" s="6"/>
      <c r="DX49" s="14">
        <f>IF(Table_BF[[#This Row],[TimeIn30]]=0,0,(Table_BF[[#This Row],[TimeOut30]]-IF(Table_BF[[#This Row],[TimeIn30]]&lt;TIME(8,0,0),TIME(8,0,0),Table_BF[[#This Row],[TimeIn30]])-TIME(9,0,0))*24)</f>
        <v>0</v>
      </c>
      <c r="DY49" s="7"/>
      <c r="DZ49" s="7"/>
      <c r="EA49" s="6"/>
      <c r="EB49" s="14">
        <f>IF(Table_BF[[#This Row],[TimeIn31]]=0,0,(Table_BF[[#This Row],[TimeOut31]]-IF(Table_BF[[#This Row],[TimeIn31]]&lt;TIME(8,0,0),TIME(8,0,0),Table_BF[[#This Row],[TimeIn31]])-TIME(9,0,0))*24)</f>
        <v>0</v>
      </c>
      <c r="EC4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122.29</v>
      </c>
      <c r="ED4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5.0902777777777768</v>
      </c>
    </row>
    <row r="50" spans="2:134" ht="15" x14ac:dyDescent="0.25">
      <c r="B50" s="6">
        <v>2017</v>
      </c>
      <c r="C50" s="6">
        <v>3</v>
      </c>
      <c r="D50" s="6" t="s">
        <v>184</v>
      </c>
      <c r="E50" s="6" t="s">
        <v>172</v>
      </c>
      <c r="F50" s="6" t="s">
        <v>269</v>
      </c>
      <c r="G50" s="6" t="s">
        <v>270</v>
      </c>
      <c r="H50" s="6" t="s">
        <v>271</v>
      </c>
      <c r="I50" s="7">
        <v>0.35983796296296294</v>
      </c>
      <c r="J50" s="7">
        <v>0.79172453703703705</v>
      </c>
      <c r="K50" s="6">
        <v>10.36</v>
      </c>
      <c r="L50" s="14">
        <f>IF(Table_BF[[#This Row],[TimeIn01]]=0,0,(Table_BF[[#This Row],[TimeOut01]]-IF(Table_BF[[#This Row],[TimeIn01]]&lt;TIME(8,0,0),TIME(8,0,0),Table_BF[[#This Row],[TimeIn01]])-TIME(9,0,0))*24)</f>
        <v>1.3652777777777785</v>
      </c>
      <c r="M50" s="7">
        <v>0.31871527777777775</v>
      </c>
      <c r="N50" s="7">
        <v>0.83643518518518523</v>
      </c>
      <c r="O50" s="6">
        <v>12.42</v>
      </c>
      <c r="P50" s="14">
        <f>IF(Table_BF[[#This Row],[TimeIn02]]=0,0,(Table_BF[[#This Row],[TimeOut02]]-IF(Table_BF[[#This Row],[TimeIn02]]&lt;TIME(8,0,0),TIME(8,0,0),Table_BF[[#This Row],[TimeIn02]])-TIME(9,0,0))*24)</f>
        <v>3.0744444444444472</v>
      </c>
      <c r="Q50" s="7">
        <v>0.33769675925925924</v>
      </c>
      <c r="R50" s="7">
        <v>0.8149305555555556</v>
      </c>
      <c r="S50" s="9">
        <v>11.45</v>
      </c>
      <c r="T50" s="14">
        <f>IF(Table_BF[[#This Row],[TimeIn03]]=0,0,(Table_BF[[#This Row],[TimeOut03]]-IF(Table_BF[[#This Row],[TimeIn03]]&lt;TIME(8,0,0),TIME(8,0,0),Table_BF[[#This Row],[TimeIn03]])-TIME(9,0,0))*24)</f>
        <v>2.4536111111111127</v>
      </c>
      <c r="U50" s="7"/>
      <c r="V50" s="7"/>
      <c r="W50" s="9"/>
      <c r="X50" s="14">
        <f>IF(Table_BF[[#This Row],[TimeIn04]]=0,0,(Table_BF[[#This Row],[TimeOut04]]-IF(Table_BF[[#This Row],[TimeIn04]]&lt;TIME(8,0,0),TIME(8,0,0),Table_BF[[#This Row],[TimeIn04]])-TIME(9,0,0))*24)</f>
        <v>0</v>
      </c>
      <c r="Y50" s="7"/>
      <c r="Z50" s="7"/>
      <c r="AA50" s="6"/>
      <c r="AB50" s="14">
        <f>IF(Table_BF[[#This Row],[TimeIn05]]=0,0,(Table_BF[[#This Row],[TimeOut05]]-IF(Table_BF[[#This Row],[TimeIn05]]&lt;TIME(8,0,0),TIME(8,0,0),Table_BF[[#This Row],[TimeIn05]])-TIME(9,0,0))*24)</f>
        <v>0</v>
      </c>
      <c r="AC50" s="7">
        <v>0.36598379629629629</v>
      </c>
      <c r="AD50" s="7">
        <v>0.81761574074074073</v>
      </c>
      <c r="AE50" s="6">
        <v>10.83</v>
      </c>
      <c r="AF50" s="14">
        <f>IF(Table_BF[[#This Row],[TimeIn06]]=0,0,(Table_BF[[#This Row],[TimeOut06]]-IF(Table_BF[[#This Row],[TimeIn06]]&lt;TIME(8,0,0),TIME(8,0,0),Table_BF[[#This Row],[TimeIn06]])-TIME(9,0,0))*24)</f>
        <v>1.8391666666666664</v>
      </c>
      <c r="AG50" s="7">
        <v>0.33605324074074072</v>
      </c>
      <c r="AH50" s="7">
        <v>0.86881944444444448</v>
      </c>
      <c r="AI50" s="6">
        <v>12.78</v>
      </c>
      <c r="AJ50" s="14">
        <f>IF(Table_BF[[#This Row],[TimeIn07]]=0,0,(Table_BF[[#This Row],[TimeOut07]]-IF(Table_BF[[#This Row],[TimeIn07]]&lt;TIME(8,0,0),TIME(8,0,0),Table_BF[[#This Row],[TimeIn07]])-TIME(9,0,0))*24)</f>
        <v>3.7863888888888901</v>
      </c>
      <c r="AK50" s="7">
        <v>0.41185185185185186</v>
      </c>
      <c r="AL50" s="7">
        <v>0.85968750000000005</v>
      </c>
      <c r="AM50" s="6">
        <v>10.74</v>
      </c>
      <c r="AN50" s="14">
        <f>IF(Table_BF[[#This Row],[TimeIn08]]=0,0,(Table_BF[[#This Row],[TimeOut08]]-IF(Table_BF[[#This Row],[TimeIn08]]&lt;TIME(8,0,0),TIME(8,0,0),Table_BF[[#This Row],[TimeIn08]])-TIME(9,0,0))*24)</f>
        <v>1.7480555555555566</v>
      </c>
      <c r="AO50" s="7">
        <v>0.37896990740740738</v>
      </c>
      <c r="AP50" s="7">
        <v>0.84942129629629626</v>
      </c>
      <c r="AQ50" s="6">
        <v>11.29</v>
      </c>
      <c r="AR50" s="14">
        <f>IF(Table_BF[[#This Row],[TimeIn09]]=0,0,(Table_BF[[#This Row],[TimeOut09]]-IF(Table_BF[[#This Row],[TimeIn09]]&lt;TIME(8,0,0),TIME(8,0,0),Table_BF[[#This Row],[TimeIn09]])-TIME(9,0,0))*24)</f>
        <v>2.2908333333333331</v>
      </c>
      <c r="AS50" s="7">
        <v>0.35488425925925926</v>
      </c>
      <c r="AT50" s="7">
        <v>0.81275462962962963</v>
      </c>
      <c r="AU50" s="6">
        <v>10.98</v>
      </c>
      <c r="AV50" s="14">
        <f>IF(Table_BF[[#This Row],[TimeIn10]]=0,0,(Table_BF[[#This Row],[TimeOut10]]-IF(Table_BF[[#This Row],[TimeIn10]]&lt;TIME(8,0,0),TIME(8,0,0),Table_BF[[#This Row],[TimeIn10]])-TIME(9,0,0))*24)</f>
        <v>1.9888888888888889</v>
      </c>
      <c r="AW50" s="7"/>
      <c r="AX50" s="7"/>
      <c r="AY50" s="6"/>
      <c r="AZ50" s="14">
        <f>IF(Table_BF[[#This Row],[TimeIn11]]=0,0,(Table_BF[[#This Row],[TimeOut11]]-IF(Table_BF[[#This Row],[TimeIn11]]&lt;TIME(8,0,0),TIME(8,0,0),Table_BF[[#This Row],[TimeIn11]])-TIME(9,0,0))*24)</f>
        <v>0</v>
      </c>
      <c r="BA50" s="7"/>
      <c r="BB50" s="7"/>
      <c r="BC50" s="6"/>
      <c r="BD50" s="14">
        <f>IF(Table_BF[[#This Row],[TimeIn12]]=0,0,(Table_BF[[#This Row],[TimeOut12]]-IF(Table_BF[[#This Row],[TimeIn12]]&lt;TIME(8,0,0),TIME(8,0,0),Table_BF[[#This Row],[TimeIn12]])-TIME(9,0,0))*24)</f>
        <v>0</v>
      </c>
      <c r="BE50" s="7">
        <v>0.51840277777777777</v>
      </c>
      <c r="BF50" s="7">
        <v>0.83744212962962961</v>
      </c>
      <c r="BG50" s="6">
        <v>7.65</v>
      </c>
      <c r="BH50" s="14">
        <f>IF(Table_BF[[#This Row],[TimeIn13]]=0,0,(Table_BF[[#This Row],[TimeOut13]]-IF(Table_BF[[#This Row],[TimeIn13]]&lt;TIME(8,0,0),TIME(8,0,0),Table_BF[[#This Row],[TimeIn13]])-TIME(9,0,0))*24)</f>
        <v>-1.3430555555555559</v>
      </c>
      <c r="BI50" s="7">
        <v>0.29868055555555556</v>
      </c>
      <c r="BJ50" s="7">
        <v>0.82843750000000005</v>
      </c>
      <c r="BK50" s="6">
        <v>12.71</v>
      </c>
      <c r="BL50" s="14">
        <f>IF(Table_BF[[#This Row],[TimeIn14]]=0,0,(Table_BF[[#This Row],[TimeOut14]]-IF(Table_BF[[#This Row],[TimeIn14]]&lt;TIME(8,0,0),TIME(8,0,0),Table_BF[[#This Row],[TimeIn14]])-TIME(9,0,0))*24)</f>
        <v>2.8825000000000016</v>
      </c>
      <c r="BM50" s="7"/>
      <c r="BN50" s="7"/>
      <c r="BO50" s="6"/>
      <c r="BP50" s="14">
        <f>IF(Table_BF[[#This Row],[TimeIn15]]=0,0,(Table_BF[[#This Row],[TimeOut15]]-IF(Table_BF[[#This Row],[TimeIn15]]&lt;TIME(8,0,0),TIME(8,0,0),Table_BF[[#This Row],[TimeIn15]])-TIME(9,0,0))*24)</f>
        <v>0</v>
      </c>
      <c r="BQ50" s="7">
        <v>0.31516203703703705</v>
      </c>
      <c r="BR50" s="7">
        <v>0.85775462962962967</v>
      </c>
      <c r="BS50" s="6">
        <v>13.02</v>
      </c>
      <c r="BT50" s="14">
        <f>IF(Table_BF[[#This Row],[TimeIn16]]=0,0,(Table_BF[[#This Row],[TimeOut16]]-IF(Table_BF[[#This Row],[TimeIn16]]&lt;TIME(8,0,0),TIME(8,0,0),Table_BF[[#This Row],[TimeIn16]])-TIME(9,0,0))*24)</f>
        <v>3.5861111111111139</v>
      </c>
      <c r="BU50" s="7">
        <v>0.43571759259259257</v>
      </c>
      <c r="BV50" s="7">
        <v>0.73112268518518519</v>
      </c>
      <c r="BW50" s="6">
        <v>7.08</v>
      </c>
      <c r="BX50" s="14">
        <f>IF(Table_BF[[#This Row],[TimeIn17]]=0,0,(Table_BF[[#This Row],[TimeOut17]]-IF(Table_BF[[#This Row],[TimeIn17]]&lt;TIME(8,0,0),TIME(8,0,0),Table_BF[[#This Row],[TimeIn17]])-TIME(9,0,0))*24)</f>
        <v>-1.9102777777777771</v>
      </c>
      <c r="BY50" s="7"/>
      <c r="BZ50" s="7"/>
      <c r="CA50" s="6"/>
      <c r="CB50" s="14">
        <f>IF(Table_BF[[#This Row],[TimeIn18]]=0,0,(Table_BF[[#This Row],[TimeOut18]]-IF(Table_BF[[#This Row],[TimeIn18]]&lt;TIME(8,0,0),TIME(8,0,0),Table_BF[[#This Row],[TimeIn18]])-TIME(9,0,0))*24)</f>
        <v>0</v>
      </c>
      <c r="CC50" s="7"/>
      <c r="CD50" s="7"/>
      <c r="CE50" s="6"/>
      <c r="CF50" s="14">
        <f>IF(Table_BF[[#This Row],[TimeIn19]]=0,0,(Table_BF[[#This Row],[TimeOut19]]-IF(Table_BF[[#This Row],[TimeIn19]]&lt;TIME(8,0,0),TIME(8,0,0),Table_BF[[#This Row],[TimeIn19]])-TIME(9,0,0))*24)</f>
        <v>0</v>
      </c>
      <c r="CG50" s="7">
        <v>0.37837962962962962</v>
      </c>
      <c r="CH50" s="7">
        <v>0.37837962962962962</v>
      </c>
      <c r="CI50" s="6">
        <v>0</v>
      </c>
      <c r="CJ50" s="14">
        <f>IF(Table_BF[[#This Row],[TimeIn20]]=0,0,(Table_BF[[#This Row],[TimeOut20]]-IF(Table_BF[[#This Row],[TimeIn20]]&lt;TIME(8,0,0),TIME(8,0,0),Table_BF[[#This Row],[TimeIn20]])-TIME(9,0,0))*24)</f>
        <v>-9</v>
      </c>
      <c r="CK50" s="7"/>
      <c r="CL50" s="7"/>
      <c r="CM50" s="6"/>
      <c r="CN50" s="14">
        <f>IF(Table_BF[[#This Row],[TimeIn21]]=0,0,(Table_BF[[#This Row],[TimeOut21]]-IF(Table_BF[[#This Row],[TimeIn21]]&lt;TIME(8,0,0),TIME(8,0,0),Table_BF[[#This Row],[TimeIn21]])-TIME(9,0,0))*24)</f>
        <v>0</v>
      </c>
      <c r="CO50" s="7"/>
      <c r="CP50" s="7"/>
      <c r="CQ50" s="6"/>
      <c r="CR50" s="14">
        <f>IF(Table_BF[[#This Row],[TimeIn22]]=0,0,(Table_BF[[#This Row],[TimeOut22]]-IF(Table_BF[[#This Row],[TimeIn22]]&lt;TIME(8,0,0),TIME(8,0,0),Table_BF[[#This Row],[TimeIn22]])-TIME(9,0,0))*24)</f>
        <v>0</v>
      </c>
      <c r="CS50" s="7"/>
      <c r="CT50" s="7"/>
      <c r="CU50" s="6"/>
      <c r="CV50" s="14">
        <f>IF(Table_BF[[#This Row],[TimeIn23]]=0,0,(Table_BF[[#This Row],[TimeOut23]]-IF(Table_BF[[#This Row],[TimeIn23]]&lt;TIME(8,0,0),TIME(8,0,0),Table_BF[[#This Row],[TimeIn23]])-TIME(9,0,0))*24)</f>
        <v>0</v>
      </c>
      <c r="CW50" s="7"/>
      <c r="CX50" s="7"/>
      <c r="CY50" s="6"/>
      <c r="CZ50" s="14">
        <f>IF(Table_BF[[#This Row],[TimeIn24]]=0,0,(Table_BF[[#This Row],[TimeOut24]]-IF(Table_BF[[#This Row],[TimeIn24]]&lt;TIME(8,0,0),TIME(8,0,0),Table_BF[[#This Row],[TimeIn24]])-TIME(9,0,0))*24)</f>
        <v>0</v>
      </c>
      <c r="DA50" s="7"/>
      <c r="DB50" s="7"/>
      <c r="DC50" s="6"/>
      <c r="DD50" s="14">
        <f>IF(Table_BF[[#This Row],[TimeIn25]]=0,0,(Table_BF[[#This Row],[TimeOut25]]-IF(Table_BF[[#This Row],[TimeIn25]]&lt;TIME(8,0,0),TIME(8,0,0),Table_BF[[#This Row],[TimeIn25]])-TIME(9,0,0))*24)</f>
        <v>0</v>
      </c>
      <c r="DE50" s="7"/>
      <c r="DF50" s="7"/>
      <c r="DG50" s="6"/>
      <c r="DH50" s="14">
        <f>IF(Table_BF[[#This Row],[TimeIn26]]=0,0,(Table_BF[[#This Row],[TimeOut26]]-IF(Table_BF[[#This Row],[TimeIn26]]&lt;TIME(8,0,0),TIME(8,0,0),Table_BF[[#This Row],[TimeIn26]])-TIME(9,0,0))*24)</f>
        <v>0</v>
      </c>
      <c r="DI50" s="7"/>
      <c r="DJ50" s="7"/>
      <c r="DK50" s="6"/>
      <c r="DL50" s="14">
        <f>IF(Table_BF[[#This Row],[TimeIn27]]=0,0,(Table_BF[[#This Row],[TimeOut27]]-IF(Table_BF[[#This Row],[TimeIn27]]&lt;TIME(8,0,0),TIME(8,0,0),Table_BF[[#This Row],[TimeIn27]])-TIME(9,0,0))*24)</f>
        <v>0</v>
      </c>
      <c r="DM50" s="7"/>
      <c r="DN50" s="7"/>
      <c r="DO50" s="6"/>
      <c r="DP50" s="14">
        <f>IF(Table_BF[[#This Row],[TimeIn28]]=0,0,(Table_BF[[#This Row],[TimeOut28]]-IF(Table_BF[[#This Row],[TimeIn28]]&lt;TIME(8,0,0),TIME(8,0,0),Table_BF[[#This Row],[TimeIn28]])-TIME(9,0,0))*24)</f>
        <v>0</v>
      </c>
      <c r="DQ50" s="7"/>
      <c r="DR50" s="7"/>
      <c r="DS50" s="6"/>
      <c r="DT50" s="14">
        <f>IF(Table_BF[[#This Row],[TimeIn29]]=0,0,(Table_BF[[#This Row],[TimeOut29]]-IF(Table_BF[[#This Row],[TimeIn29]]&lt;TIME(8,0,0),TIME(8,0,0),Table_BF[[#This Row],[TimeIn29]])-TIME(9,0,0))*24)</f>
        <v>0</v>
      </c>
      <c r="DU50" s="7"/>
      <c r="DV50" s="7"/>
      <c r="DW50" s="6"/>
      <c r="DX50" s="14">
        <f>IF(Table_BF[[#This Row],[TimeIn30]]=0,0,(Table_BF[[#This Row],[TimeOut30]]-IF(Table_BF[[#This Row],[TimeIn30]]&lt;TIME(8,0,0),TIME(8,0,0),Table_BF[[#This Row],[TimeIn30]])-TIME(9,0,0))*24)</f>
        <v>0</v>
      </c>
      <c r="DY50" s="7"/>
      <c r="DZ50" s="7"/>
      <c r="EA50" s="6"/>
      <c r="EB50" s="14">
        <f>IF(Table_BF[[#This Row],[TimeIn31]]=0,0,(Table_BF[[#This Row],[TimeOut31]]-IF(Table_BF[[#This Row],[TimeIn31]]&lt;TIME(8,0,0),TIME(8,0,0),Table_BF[[#This Row],[TimeIn31]])-TIME(9,0,0))*24)</f>
        <v>0</v>
      </c>
      <c r="EC50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131.31</v>
      </c>
      <c r="ED50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12.761944444444456</v>
      </c>
    </row>
    <row r="51" spans="2:134" ht="15" x14ac:dyDescent="0.25">
      <c r="B51" s="6">
        <v>2017</v>
      </c>
      <c r="C51" s="6">
        <v>3</v>
      </c>
      <c r="D51" s="6" t="s">
        <v>184</v>
      </c>
      <c r="E51" s="6" t="s">
        <v>110</v>
      </c>
      <c r="F51" s="6" t="s">
        <v>308</v>
      </c>
      <c r="G51" s="6" t="s">
        <v>302</v>
      </c>
      <c r="H51" s="6" t="s">
        <v>303</v>
      </c>
      <c r="I51" s="7">
        <v>0.27341435185185187</v>
      </c>
      <c r="J51" s="7">
        <v>0.86726851851851849</v>
      </c>
      <c r="K51" s="6">
        <v>14.25</v>
      </c>
      <c r="L51" s="14">
        <f>IF(Table_BF[[#This Row],[TimeIn01]]=0,0,(Table_BF[[#This Row],[TimeOut01]]-IF(Table_BF[[#This Row],[TimeIn01]]&lt;TIME(8,0,0),TIME(8,0,0),Table_BF[[#This Row],[TimeIn01]])-TIME(9,0,0))*24)</f>
        <v>3.8144444444444456</v>
      </c>
      <c r="M51" s="7">
        <v>0.28041666666666665</v>
      </c>
      <c r="N51" s="7">
        <v>0.84978009259259257</v>
      </c>
      <c r="O51" s="6">
        <v>13.66</v>
      </c>
      <c r="P51" s="14">
        <f>IF(Table_BF[[#This Row],[TimeIn02]]=0,0,(Table_BF[[#This Row],[TimeOut02]]-IF(Table_BF[[#This Row],[TimeIn02]]&lt;TIME(8,0,0),TIME(8,0,0),Table_BF[[#This Row],[TimeIn02]])-TIME(9,0,0))*24)</f>
        <v>3.3947222222222209</v>
      </c>
      <c r="Q51" s="7">
        <v>0.2900578703703704</v>
      </c>
      <c r="R51" s="7">
        <v>0.88482638888888887</v>
      </c>
      <c r="S51" s="9">
        <v>14.27</v>
      </c>
      <c r="T51" s="14">
        <f>IF(Table_BF[[#This Row],[TimeIn03]]=0,0,(Table_BF[[#This Row],[TimeOut03]]-IF(Table_BF[[#This Row],[TimeIn03]]&lt;TIME(8,0,0),TIME(8,0,0),Table_BF[[#This Row],[TimeIn03]])-TIME(9,0,0))*24)</f>
        <v>4.235833333333332</v>
      </c>
      <c r="U51" s="7">
        <v>0.39961805555555557</v>
      </c>
      <c r="V51" s="7">
        <v>0.61141203703703706</v>
      </c>
      <c r="W51" s="9">
        <v>5.08</v>
      </c>
      <c r="X51" s="14">
        <f>IF(Table_BF[[#This Row],[TimeIn04]]=0,0,(Table_BF[[#This Row],[TimeOut04]]-IF(Table_BF[[#This Row],[TimeIn04]]&lt;TIME(8,0,0),TIME(8,0,0),Table_BF[[#This Row],[TimeIn04]])-TIME(9,0,0))*24)</f>
        <v>-3.9169444444444443</v>
      </c>
      <c r="Y51" s="7"/>
      <c r="Z51" s="7"/>
      <c r="AA51" s="6"/>
      <c r="AB51" s="14">
        <f>IF(Table_BF[[#This Row],[TimeIn05]]=0,0,(Table_BF[[#This Row],[TimeOut05]]-IF(Table_BF[[#This Row],[TimeIn05]]&lt;TIME(8,0,0),TIME(8,0,0),Table_BF[[#This Row],[TimeIn05]])-TIME(9,0,0))*24)</f>
        <v>0</v>
      </c>
      <c r="AC51" s="7">
        <v>0.29878472222222224</v>
      </c>
      <c r="AD51" s="7">
        <v>0.8192476851851852</v>
      </c>
      <c r="AE51" s="6">
        <v>12.49</v>
      </c>
      <c r="AF51" s="14">
        <f>IF(Table_BF[[#This Row],[TimeIn06]]=0,0,(Table_BF[[#This Row],[TimeOut06]]-IF(Table_BF[[#This Row],[TimeIn06]]&lt;TIME(8,0,0),TIME(8,0,0),Table_BF[[#This Row],[TimeIn06]])-TIME(9,0,0))*24)</f>
        <v>2.6619444444444453</v>
      </c>
      <c r="AG51" s="7">
        <v>0.28646990740740741</v>
      </c>
      <c r="AH51" s="7">
        <v>0.87186342592592592</v>
      </c>
      <c r="AI51" s="6">
        <v>14.04</v>
      </c>
      <c r="AJ51" s="14">
        <f>IF(Table_BF[[#This Row],[TimeIn07]]=0,0,(Table_BF[[#This Row],[TimeOut07]]-IF(Table_BF[[#This Row],[TimeIn07]]&lt;TIME(8,0,0),TIME(8,0,0),Table_BF[[#This Row],[TimeIn07]])-TIME(9,0,0))*24)</f>
        <v>3.9247222222222238</v>
      </c>
      <c r="AK51" s="7">
        <v>0.28023148148148147</v>
      </c>
      <c r="AL51" s="7">
        <v>0.85820601851851852</v>
      </c>
      <c r="AM51" s="6">
        <v>13.87</v>
      </c>
      <c r="AN51" s="14">
        <f>IF(Table_BF[[#This Row],[TimeIn08]]=0,0,(Table_BF[[#This Row],[TimeOut08]]-IF(Table_BF[[#This Row],[TimeIn08]]&lt;TIME(8,0,0),TIME(8,0,0),Table_BF[[#This Row],[TimeIn08]])-TIME(9,0,0))*24)</f>
        <v>3.5969444444444463</v>
      </c>
      <c r="AO51" s="7">
        <v>0.28641203703703705</v>
      </c>
      <c r="AP51" s="7">
        <v>0.80921296296296297</v>
      </c>
      <c r="AQ51" s="6">
        <v>12.54</v>
      </c>
      <c r="AR51" s="14">
        <f>IF(Table_BF[[#This Row],[TimeIn09]]=0,0,(Table_BF[[#This Row],[TimeOut09]]-IF(Table_BF[[#This Row],[TimeIn09]]&lt;TIME(8,0,0),TIME(8,0,0),Table_BF[[#This Row],[TimeIn09]])-TIME(9,0,0))*24)</f>
        <v>2.4211111111111117</v>
      </c>
      <c r="AS51" s="7">
        <v>0.28121527777777777</v>
      </c>
      <c r="AT51" s="7">
        <v>0.87509259259259264</v>
      </c>
      <c r="AU51" s="6">
        <v>14.25</v>
      </c>
      <c r="AV51" s="14">
        <f>IF(Table_BF[[#This Row],[TimeIn10]]=0,0,(Table_BF[[#This Row],[TimeOut10]]-IF(Table_BF[[#This Row],[TimeIn10]]&lt;TIME(8,0,0),TIME(8,0,0),Table_BF[[#This Row],[TimeIn10]])-TIME(9,0,0))*24)</f>
        <v>4.0022222222222226</v>
      </c>
      <c r="AW51" s="7">
        <v>0.41267361111111112</v>
      </c>
      <c r="AX51" s="7">
        <v>0.54907407407407405</v>
      </c>
      <c r="AY51" s="6">
        <v>3.27</v>
      </c>
      <c r="AZ51" s="14">
        <f>IF(Table_BF[[#This Row],[TimeIn11]]=0,0,(Table_BF[[#This Row],[TimeOut11]]-IF(Table_BF[[#This Row],[TimeIn11]]&lt;TIME(8,0,0),TIME(8,0,0),Table_BF[[#This Row],[TimeIn11]])-TIME(9,0,0))*24)</f>
        <v>-5.7263888888888896</v>
      </c>
      <c r="BA51" s="7"/>
      <c r="BB51" s="7"/>
      <c r="BC51" s="6"/>
      <c r="BD51" s="14">
        <f>IF(Table_BF[[#This Row],[TimeIn12]]=0,0,(Table_BF[[#This Row],[TimeOut12]]-IF(Table_BF[[#This Row],[TimeIn12]]&lt;TIME(8,0,0),TIME(8,0,0),Table_BF[[#This Row],[TimeIn12]])-TIME(9,0,0))*24)</f>
        <v>0</v>
      </c>
      <c r="BE51" s="7">
        <v>0.28075231481481483</v>
      </c>
      <c r="BF51" s="7">
        <v>0.83812500000000001</v>
      </c>
      <c r="BG51" s="6">
        <v>13.37</v>
      </c>
      <c r="BH51" s="14">
        <f>IF(Table_BF[[#This Row],[TimeIn13]]=0,0,(Table_BF[[#This Row],[TimeOut13]]-IF(Table_BF[[#This Row],[TimeIn13]]&lt;TIME(8,0,0),TIME(8,0,0),Table_BF[[#This Row],[TimeIn13]])-TIME(9,0,0))*24)</f>
        <v>3.115000000000002</v>
      </c>
      <c r="BI51" s="7">
        <v>0.28675925925925927</v>
      </c>
      <c r="BJ51" s="7">
        <v>0.83561342592592591</v>
      </c>
      <c r="BK51" s="6">
        <v>13.17</v>
      </c>
      <c r="BL51" s="14">
        <f>IF(Table_BF[[#This Row],[TimeIn14]]=0,0,(Table_BF[[#This Row],[TimeOut14]]-IF(Table_BF[[#This Row],[TimeIn14]]&lt;TIME(8,0,0),TIME(8,0,0),Table_BF[[#This Row],[TimeIn14]])-TIME(9,0,0))*24)</f>
        <v>3.054722222222221</v>
      </c>
      <c r="BM51" s="7">
        <v>0.28078703703703706</v>
      </c>
      <c r="BN51" s="7">
        <v>0.82202546296296297</v>
      </c>
      <c r="BO51" s="6">
        <v>12.98</v>
      </c>
      <c r="BP51" s="14">
        <f>IF(Table_BF[[#This Row],[TimeIn15]]=0,0,(Table_BF[[#This Row],[TimeOut15]]-IF(Table_BF[[#This Row],[TimeIn15]]&lt;TIME(8,0,0),TIME(8,0,0),Table_BF[[#This Row],[TimeIn15]])-TIME(9,0,0))*24)</f>
        <v>2.7286111111111118</v>
      </c>
      <c r="BQ51" s="7">
        <v>0.28122685185185187</v>
      </c>
      <c r="BR51" s="7">
        <v>0.74012731481481486</v>
      </c>
      <c r="BS51" s="6">
        <v>11.01</v>
      </c>
      <c r="BT51" s="14">
        <f>IF(Table_BF[[#This Row],[TimeIn16]]=0,0,(Table_BF[[#This Row],[TimeOut16]]-IF(Table_BF[[#This Row],[TimeIn16]]&lt;TIME(8,0,0),TIME(8,0,0),Table_BF[[#This Row],[TimeIn16]])-TIME(9,0,0))*24)</f>
        <v>0.76305555555555715</v>
      </c>
      <c r="BU51" s="7">
        <v>0.2789699074074074</v>
      </c>
      <c r="BV51" s="7">
        <v>0.78749999999999998</v>
      </c>
      <c r="BW51" s="6">
        <v>12.2</v>
      </c>
      <c r="BX51" s="14">
        <f>IF(Table_BF[[#This Row],[TimeIn17]]=0,0,(Table_BF[[#This Row],[TimeOut17]]-IF(Table_BF[[#This Row],[TimeIn17]]&lt;TIME(8,0,0),TIME(8,0,0),Table_BF[[#This Row],[TimeIn17]])-TIME(9,0,0))*24)</f>
        <v>1.9</v>
      </c>
      <c r="BY51" s="7">
        <v>0.36949074074074073</v>
      </c>
      <c r="BZ51" s="7">
        <v>0.50476851851851856</v>
      </c>
      <c r="CA51" s="6">
        <v>3.24</v>
      </c>
      <c r="CB51" s="14">
        <f>IF(Table_BF[[#This Row],[TimeIn18]]=0,0,(Table_BF[[#This Row],[TimeOut18]]-IF(Table_BF[[#This Row],[TimeIn18]]&lt;TIME(8,0,0),TIME(8,0,0),Table_BF[[#This Row],[TimeIn18]])-TIME(9,0,0))*24)</f>
        <v>-5.7533333333333321</v>
      </c>
      <c r="CC51" s="7"/>
      <c r="CD51" s="7"/>
      <c r="CE51" s="6"/>
      <c r="CF51" s="14">
        <f>IF(Table_BF[[#This Row],[TimeIn19]]=0,0,(Table_BF[[#This Row],[TimeOut19]]-IF(Table_BF[[#This Row],[TimeIn19]]&lt;TIME(8,0,0),TIME(8,0,0),Table_BF[[#This Row],[TimeIn19]])-TIME(9,0,0))*24)</f>
        <v>0</v>
      </c>
      <c r="CG51" s="7">
        <v>0.30982638888888892</v>
      </c>
      <c r="CH51" s="7">
        <v>0.54091435185185188</v>
      </c>
      <c r="CI51" s="6">
        <v>5.54</v>
      </c>
      <c r="CJ51" s="14">
        <f>IF(Table_BF[[#This Row],[TimeIn20]]=0,0,(Table_BF[[#This Row],[TimeOut20]]-IF(Table_BF[[#This Row],[TimeIn20]]&lt;TIME(8,0,0),TIME(8,0,0),Table_BF[[#This Row],[TimeIn20]])-TIME(9,0,0))*24)</f>
        <v>-4.0180555555555539</v>
      </c>
      <c r="CK51" s="7"/>
      <c r="CL51" s="7"/>
      <c r="CM51" s="6"/>
      <c r="CN51" s="14">
        <f>IF(Table_BF[[#This Row],[TimeIn21]]=0,0,(Table_BF[[#This Row],[TimeOut21]]-IF(Table_BF[[#This Row],[TimeIn21]]&lt;TIME(8,0,0),TIME(8,0,0),Table_BF[[#This Row],[TimeIn21]])-TIME(9,0,0))*24)</f>
        <v>0</v>
      </c>
      <c r="CO51" s="7"/>
      <c r="CP51" s="7"/>
      <c r="CQ51" s="6"/>
      <c r="CR51" s="14">
        <f>IF(Table_BF[[#This Row],[TimeIn22]]=0,0,(Table_BF[[#This Row],[TimeOut22]]-IF(Table_BF[[#This Row],[TimeIn22]]&lt;TIME(8,0,0),TIME(8,0,0),Table_BF[[#This Row],[TimeIn22]])-TIME(9,0,0))*24)</f>
        <v>0</v>
      </c>
      <c r="CS51" s="7"/>
      <c r="CT51" s="7"/>
      <c r="CU51" s="6"/>
      <c r="CV51" s="14">
        <f>IF(Table_BF[[#This Row],[TimeIn23]]=0,0,(Table_BF[[#This Row],[TimeOut23]]-IF(Table_BF[[#This Row],[TimeIn23]]&lt;TIME(8,0,0),TIME(8,0,0),Table_BF[[#This Row],[TimeIn23]])-TIME(9,0,0))*24)</f>
        <v>0</v>
      </c>
      <c r="CW51" s="7"/>
      <c r="CX51" s="7"/>
      <c r="CY51" s="6"/>
      <c r="CZ51" s="14">
        <f>IF(Table_BF[[#This Row],[TimeIn24]]=0,0,(Table_BF[[#This Row],[TimeOut24]]-IF(Table_BF[[#This Row],[TimeIn24]]&lt;TIME(8,0,0),TIME(8,0,0),Table_BF[[#This Row],[TimeIn24]])-TIME(9,0,0))*24)</f>
        <v>0</v>
      </c>
      <c r="DA51" s="7"/>
      <c r="DB51" s="7"/>
      <c r="DC51" s="6"/>
      <c r="DD51" s="14">
        <f>IF(Table_BF[[#This Row],[TimeIn25]]=0,0,(Table_BF[[#This Row],[TimeOut25]]-IF(Table_BF[[#This Row],[TimeIn25]]&lt;TIME(8,0,0),TIME(8,0,0),Table_BF[[#This Row],[TimeIn25]])-TIME(9,0,0))*24)</f>
        <v>0</v>
      </c>
      <c r="DE51" s="7"/>
      <c r="DF51" s="7"/>
      <c r="DG51" s="6"/>
      <c r="DH51" s="14">
        <f>IF(Table_BF[[#This Row],[TimeIn26]]=0,0,(Table_BF[[#This Row],[TimeOut26]]-IF(Table_BF[[#This Row],[TimeIn26]]&lt;TIME(8,0,0),TIME(8,0,0),Table_BF[[#This Row],[TimeIn26]])-TIME(9,0,0))*24)</f>
        <v>0</v>
      </c>
      <c r="DI51" s="7"/>
      <c r="DJ51" s="7"/>
      <c r="DK51" s="6"/>
      <c r="DL51" s="14">
        <f>IF(Table_BF[[#This Row],[TimeIn27]]=0,0,(Table_BF[[#This Row],[TimeOut27]]-IF(Table_BF[[#This Row],[TimeIn27]]&lt;TIME(8,0,0),TIME(8,0,0),Table_BF[[#This Row],[TimeIn27]])-TIME(9,0,0))*24)</f>
        <v>0</v>
      </c>
      <c r="DM51" s="7"/>
      <c r="DN51" s="7"/>
      <c r="DO51" s="6"/>
      <c r="DP51" s="14">
        <f>IF(Table_BF[[#This Row],[TimeIn28]]=0,0,(Table_BF[[#This Row],[TimeOut28]]-IF(Table_BF[[#This Row],[TimeIn28]]&lt;TIME(8,0,0),TIME(8,0,0),Table_BF[[#This Row],[TimeIn28]])-TIME(9,0,0))*24)</f>
        <v>0</v>
      </c>
      <c r="DQ51" s="7"/>
      <c r="DR51" s="7"/>
      <c r="DS51" s="6"/>
      <c r="DT51" s="14">
        <f>IF(Table_BF[[#This Row],[TimeIn29]]=0,0,(Table_BF[[#This Row],[TimeOut29]]-IF(Table_BF[[#This Row],[TimeIn29]]&lt;TIME(8,0,0),TIME(8,0,0),Table_BF[[#This Row],[TimeIn29]])-TIME(9,0,0))*24)</f>
        <v>0</v>
      </c>
      <c r="DU51" s="7"/>
      <c r="DV51" s="7"/>
      <c r="DW51" s="6"/>
      <c r="DX51" s="14">
        <f>IF(Table_BF[[#This Row],[TimeIn30]]=0,0,(Table_BF[[#This Row],[TimeOut30]]-IF(Table_BF[[#This Row],[TimeIn30]]&lt;TIME(8,0,0),TIME(8,0,0),Table_BF[[#This Row],[TimeIn30]])-TIME(9,0,0))*24)</f>
        <v>0</v>
      </c>
      <c r="DY51" s="7"/>
      <c r="DZ51" s="7"/>
      <c r="EA51" s="6"/>
      <c r="EB51" s="14">
        <f>IF(Table_BF[[#This Row],[TimeIn31]]=0,0,(Table_BF[[#This Row],[TimeOut31]]-IF(Table_BF[[#This Row],[TimeIn31]]&lt;TIME(8,0,0),TIME(8,0,0),Table_BF[[#This Row],[TimeIn31]])-TIME(9,0,0))*24)</f>
        <v>0</v>
      </c>
      <c r="EC51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189.22999999999993</v>
      </c>
      <c r="ED51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20.19861111111112</v>
      </c>
    </row>
    <row r="52" spans="2:134" ht="15" x14ac:dyDescent="0.25">
      <c r="B52" s="6">
        <v>2017</v>
      </c>
      <c r="C52" s="6">
        <v>3</v>
      </c>
      <c r="D52" s="6" t="s">
        <v>184</v>
      </c>
      <c r="E52" s="6" t="s">
        <v>110</v>
      </c>
      <c r="F52" s="6" t="s">
        <v>248</v>
      </c>
      <c r="G52" s="6" t="s">
        <v>249</v>
      </c>
      <c r="H52" s="6" t="s">
        <v>147</v>
      </c>
      <c r="I52" s="7">
        <v>0.46162037037037035</v>
      </c>
      <c r="J52" s="7">
        <v>0.87503472222222223</v>
      </c>
      <c r="K52" s="6">
        <v>9.92</v>
      </c>
      <c r="L52" s="14">
        <f>IF(Table_BF[[#This Row],[TimeIn01]]=0,0,(Table_BF[[#This Row],[TimeOut01]]-IF(Table_BF[[#This Row],[TimeIn01]]&lt;TIME(8,0,0),TIME(8,0,0),Table_BF[[#This Row],[TimeIn01]])-TIME(9,0,0))*24)</f>
        <v>0.92194444444444512</v>
      </c>
      <c r="M52" s="7">
        <v>0.46916666666666668</v>
      </c>
      <c r="N52" s="7">
        <v>0.89107638888888885</v>
      </c>
      <c r="O52" s="6">
        <v>10.119999999999999</v>
      </c>
      <c r="P52" s="14">
        <f>IF(Table_BF[[#This Row],[TimeIn02]]=0,0,(Table_BF[[#This Row],[TimeOut02]]-IF(Table_BF[[#This Row],[TimeIn02]]&lt;TIME(8,0,0),TIME(8,0,0),Table_BF[[#This Row],[TimeIn02]])-TIME(9,0,0))*24)</f>
        <v>1.1258333333333321</v>
      </c>
      <c r="Q52" s="7">
        <v>0.47770833333333335</v>
      </c>
      <c r="R52" s="7">
        <v>0.95265046296296296</v>
      </c>
      <c r="S52" s="9">
        <v>11.39</v>
      </c>
      <c r="T52" s="14">
        <f>IF(Table_BF[[#This Row],[TimeIn03]]=0,0,(Table_BF[[#This Row],[TimeOut03]]-IF(Table_BF[[#This Row],[TimeIn03]]&lt;TIME(8,0,0),TIME(8,0,0),Table_BF[[#This Row],[TimeIn03]])-TIME(9,0,0))*24)</f>
        <v>2.3986111111111108</v>
      </c>
      <c r="U52" s="7">
        <v>0.42799768518518516</v>
      </c>
      <c r="V52" s="7">
        <v>0.5632638888888889</v>
      </c>
      <c r="W52" s="9">
        <v>3.24</v>
      </c>
      <c r="X52" s="14">
        <f>IF(Table_BF[[#This Row],[TimeIn04]]=0,0,(Table_BF[[#This Row],[TimeOut04]]-IF(Table_BF[[#This Row],[TimeIn04]]&lt;TIME(8,0,0),TIME(8,0,0),Table_BF[[#This Row],[TimeIn04]])-TIME(9,0,0))*24)</f>
        <v>-5.7536111111111108</v>
      </c>
      <c r="Y52" s="7"/>
      <c r="Z52" s="7"/>
      <c r="AA52" s="6"/>
      <c r="AB52" s="14">
        <f>IF(Table_BF[[#This Row],[TimeIn05]]=0,0,(Table_BF[[#This Row],[TimeOut05]]-IF(Table_BF[[#This Row],[TimeIn05]]&lt;TIME(8,0,0),TIME(8,0,0),Table_BF[[#This Row],[TimeIn05]])-TIME(9,0,0))*24)</f>
        <v>0</v>
      </c>
      <c r="AC52" s="7">
        <v>0.44298611111111114</v>
      </c>
      <c r="AD52" s="7">
        <v>0.7625925925925926</v>
      </c>
      <c r="AE52" s="6">
        <v>7.67</v>
      </c>
      <c r="AF52" s="14">
        <f>IF(Table_BF[[#This Row],[TimeIn06]]=0,0,(Table_BF[[#This Row],[TimeOut06]]-IF(Table_BF[[#This Row],[TimeIn06]]&lt;TIME(8,0,0),TIME(8,0,0),Table_BF[[#This Row],[TimeIn06]])-TIME(9,0,0))*24)</f>
        <v>-1.3294444444444449</v>
      </c>
      <c r="AG52" s="7">
        <v>0.5035532407407407</v>
      </c>
      <c r="AH52" s="7">
        <v>0.75601851851851853</v>
      </c>
      <c r="AI52" s="6">
        <v>6.05</v>
      </c>
      <c r="AJ52" s="14">
        <f>IF(Table_BF[[#This Row],[TimeIn07]]=0,0,(Table_BF[[#This Row],[TimeOut07]]-IF(Table_BF[[#This Row],[TimeIn07]]&lt;TIME(8,0,0),TIME(8,0,0),Table_BF[[#This Row],[TimeIn07]])-TIME(9,0,0))*24)</f>
        <v>-2.9408333333333321</v>
      </c>
      <c r="AK52" s="7">
        <v>0.4480439814814815</v>
      </c>
      <c r="AL52" s="7">
        <v>0.76278935185185182</v>
      </c>
      <c r="AM52" s="6">
        <v>7.55</v>
      </c>
      <c r="AN52" s="14">
        <f>IF(Table_BF[[#This Row],[TimeIn08]]=0,0,(Table_BF[[#This Row],[TimeOut08]]-IF(Table_BF[[#This Row],[TimeIn08]]&lt;TIME(8,0,0),TIME(8,0,0),Table_BF[[#This Row],[TimeIn08]])-TIME(9,0,0))*24)</f>
        <v>-1.4461111111111125</v>
      </c>
      <c r="AO52" s="7">
        <v>0.46149305555555553</v>
      </c>
      <c r="AP52" s="7">
        <v>0.75924768518518515</v>
      </c>
      <c r="AQ52" s="6">
        <v>7.14</v>
      </c>
      <c r="AR52" s="14">
        <f>IF(Table_BF[[#This Row],[TimeIn09]]=0,0,(Table_BF[[#This Row],[TimeOut09]]-IF(Table_BF[[#This Row],[TimeIn09]]&lt;TIME(8,0,0),TIME(8,0,0),Table_BF[[#This Row],[TimeIn09]])-TIME(9,0,0))*24)</f>
        <v>-1.8538888888888891</v>
      </c>
      <c r="AS52" s="7">
        <v>0.4462962962962963</v>
      </c>
      <c r="AT52" s="7">
        <v>0.7748032407407407</v>
      </c>
      <c r="AU52" s="6">
        <v>7.88</v>
      </c>
      <c r="AV52" s="14">
        <f>IF(Table_BF[[#This Row],[TimeIn10]]=0,0,(Table_BF[[#This Row],[TimeOut10]]-IF(Table_BF[[#This Row],[TimeIn10]]&lt;TIME(8,0,0),TIME(8,0,0),Table_BF[[#This Row],[TimeIn10]])-TIME(9,0,0))*24)</f>
        <v>-1.1158333333333346</v>
      </c>
      <c r="AW52" s="7">
        <v>0.38416666666666666</v>
      </c>
      <c r="AX52" s="7">
        <v>0.58127314814814812</v>
      </c>
      <c r="AY52" s="6">
        <v>4.7300000000000004</v>
      </c>
      <c r="AZ52" s="14">
        <f>IF(Table_BF[[#This Row],[TimeIn11]]=0,0,(Table_BF[[#This Row],[TimeOut11]]-IF(Table_BF[[#This Row],[TimeIn11]]&lt;TIME(8,0,0),TIME(8,0,0),Table_BF[[#This Row],[TimeIn11]])-TIME(9,0,0))*24)</f>
        <v>-4.2694444444444448</v>
      </c>
      <c r="BA52" s="7"/>
      <c r="BB52" s="7"/>
      <c r="BC52" s="6"/>
      <c r="BD52" s="14">
        <f>IF(Table_BF[[#This Row],[TimeIn12]]=0,0,(Table_BF[[#This Row],[TimeOut12]]-IF(Table_BF[[#This Row],[TimeIn12]]&lt;TIME(8,0,0),TIME(8,0,0),Table_BF[[#This Row],[TimeIn12]])-TIME(9,0,0))*24)</f>
        <v>0</v>
      </c>
      <c r="BE52" s="7">
        <v>0.46234953703703702</v>
      </c>
      <c r="BF52" s="7">
        <v>0.90421296296296294</v>
      </c>
      <c r="BG52" s="6">
        <v>10.6</v>
      </c>
      <c r="BH52" s="14">
        <f>IF(Table_BF[[#This Row],[TimeIn13]]=0,0,(Table_BF[[#This Row],[TimeOut13]]-IF(Table_BF[[#This Row],[TimeIn13]]&lt;TIME(8,0,0),TIME(8,0,0),Table_BF[[#This Row],[TimeIn13]])-TIME(9,0,0))*24)</f>
        <v>1.6047222222222222</v>
      </c>
      <c r="BI52" s="7">
        <v>0.47841435185185183</v>
      </c>
      <c r="BJ52" s="7">
        <v>0.98347222222222219</v>
      </c>
      <c r="BK52" s="6">
        <v>12.12</v>
      </c>
      <c r="BL52" s="14">
        <f>IF(Table_BF[[#This Row],[TimeIn14]]=0,0,(Table_BF[[#This Row],[TimeOut14]]-IF(Table_BF[[#This Row],[TimeIn14]]&lt;TIME(8,0,0),TIME(8,0,0),Table_BF[[#This Row],[TimeIn14]])-TIME(9,0,0))*24)</f>
        <v>3.1213888888888874</v>
      </c>
      <c r="BM52" s="7">
        <v>0.45740740740740743</v>
      </c>
      <c r="BN52" s="7">
        <v>0.89076388888888891</v>
      </c>
      <c r="BO52" s="6">
        <v>10.4</v>
      </c>
      <c r="BP52" s="14">
        <f>IF(Table_BF[[#This Row],[TimeIn15]]=0,0,(Table_BF[[#This Row],[TimeOut15]]-IF(Table_BF[[#This Row],[TimeIn15]]&lt;TIME(8,0,0),TIME(8,0,0),Table_BF[[#This Row],[TimeIn15]])-TIME(9,0,0))*24)</f>
        <v>1.4005555555555556</v>
      </c>
      <c r="BQ52" s="7">
        <v>0.47604166666666664</v>
      </c>
      <c r="BR52" s="7">
        <v>0.8784143518518519</v>
      </c>
      <c r="BS52" s="6">
        <v>9.65</v>
      </c>
      <c r="BT52" s="14">
        <f>IF(Table_BF[[#This Row],[TimeIn16]]=0,0,(Table_BF[[#This Row],[TimeOut16]]-IF(Table_BF[[#This Row],[TimeIn16]]&lt;TIME(8,0,0),TIME(8,0,0),Table_BF[[#This Row],[TimeIn16]])-TIME(9,0,0))*24)</f>
        <v>0.65694444444444633</v>
      </c>
      <c r="BU52" s="7">
        <v>0.45130787037037035</v>
      </c>
      <c r="BV52" s="7">
        <v>0.91028935185185189</v>
      </c>
      <c r="BW52" s="6">
        <v>11.01</v>
      </c>
      <c r="BX52" s="14">
        <f>IF(Table_BF[[#This Row],[TimeIn17]]=0,0,(Table_BF[[#This Row],[TimeOut17]]-IF(Table_BF[[#This Row],[TimeIn17]]&lt;TIME(8,0,0),TIME(8,0,0),Table_BF[[#This Row],[TimeIn17]])-TIME(9,0,0))*24)</f>
        <v>2.0155555555555571</v>
      </c>
      <c r="BY52" s="7">
        <v>0.4415162037037037</v>
      </c>
      <c r="BZ52" s="7">
        <v>0.5296643518518519</v>
      </c>
      <c r="CA52" s="6">
        <v>2.11</v>
      </c>
      <c r="CB52" s="14">
        <f>IF(Table_BF[[#This Row],[TimeIn18]]=0,0,(Table_BF[[#This Row],[TimeOut18]]-IF(Table_BF[[#This Row],[TimeIn18]]&lt;TIME(8,0,0),TIME(8,0,0),Table_BF[[#This Row],[TimeIn18]])-TIME(9,0,0))*24)</f>
        <v>-6.8844444444444433</v>
      </c>
      <c r="CC52" s="7"/>
      <c r="CD52" s="7"/>
      <c r="CE52" s="6"/>
      <c r="CF52" s="14">
        <f>IF(Table_BF[[#This Row],[TimeIn19]]=0,0,(Table_BF[[#This Row],[TimeOut19]]-IF(Table_BF[[#This Row],[TimeIn19]]&lt;TIME(8,0,0),TIME(8,0,0),Table_BF[[#This Row],[TimeIn19]])-TIME(9,0,0))*24)</f>
        <v>0</v>
      </c>
      <c r="CG52" s="7">
        <v>0.5120717592592593</v>
      </c>
      <c r="CH52" s="7">
        <v>0.51806712962962964</v>
      </c>
      <c r="CI52" s="6">
        <v>0.14000000000000001</v>
      </c>
      <c r="CJ52" s="14">
        <f>IF(Table_BF[[#This Row],[TimeIn20]]=0,0,(Table_BF[[#This Row],[TimeOut20]]-IF(Table_BF[[#This Row],[TimeIn20]]&lt;TIME(8,0,0),TIME(8,0,0),Table_BF[[#This Row],[TimeIn20]])-TIME(9,0,0))*24)</f>
        <v>-8.8561111111111117</v>
      </c>
      <c r="CK52" s="7"/>
      <c r="CL52" s="7"/>
      <c r="CM52" s="6"/>
      <c r="CN52" s="14">
        <f>IF(Table_BF[[#This Row],[TimeIn21]]=0,0,(Table_BF[[#This Row],[TimeOut21]]-IF(Table_BF[[#This Row],[TimeIn21]]&lt;TIME(8,0,0),TIME(8,0,0),Table_BF[[#This Row],[TimeIn21]])-TIME(9,0,0))*24)</f>
        <v>0</v>
      </c>
      <c r="CO52" s="7"/>
      <c r="CP52" s="7"/>
      <c r="CQ52" s="6"/>
      <c r="CR52" s="14">
        <f>IF(Table_BF[[#This Row],[TimeIn22]]=0,0,(Table_BF[[#This Row],[TimeOut22]]-IF(Table_BF[[#This Row],[TimeIn22]]&lt;TIME(8,0,0),TIME(8,0,0),Table_BF[[#This Row],[TimeIn22]])-TIME(9,0,0))*24)</f>
        <v>0</v>
      </c>
      <c r="CS52" s="7"/>
      <c r="CT52" s="7"/>
      <c r="CU52" s="6"/>
      <c r="CV52" s="14">
        <f>IF(Table_BF[[#This Row],[TimeIn23]]=0,0,(Table_BF[[#This Row],[TimeOut23]]-IF(Table_BF[[#This Row],[TimeIn23]]&lt;TIME(8,0,0),TIME(8,0,0),Table_BF[[#This Row],[TimeIn23]])-TIME(9,0,0))*24)</f>
        <v>0</v>
      </c>
      <c r="CW52" s="7"/>
      <c r="CX52" s="7"/>
      <c r="CY52" s="6"/>
      <c r="CZ52" s="14">
        <f>IF(Table_BF[[#This Row],[TimeIn24]]=0,0,(Table_BF[[#This Row],[TimeOut24]]-IF(Table_BF[[#This Row],[TimeIn24]]&lt;TIME(8,0,0),TIME(8,0,0),Table_BF[[#This Row],[TimeIn24]])-TIME(9,0,0))*24)</f>
        <v>0</v>
      </c>
      <c r="DA52" s="7"/>
      <c r="DB52" s="7"/>
      <c r="DC52" s="6"/>
      <c r="DD52" s="14">
        <f>IF(Table_BF[[#This Row],[TimeIn25]]=0,0,(Table_BF[[#This Row],[TimeOut25]]-IF(Table_BF[[#This Row],[TimeIn25]]&lt;TIME(8,0,0),TIME(8,0,0),Table_BF[[#This Row],[TimeIn25]])-TIME(9,0,0))*24)</f>
        <v>0</v>
      </c>
      <c r="DE52" s="7"/>
      <c r="DF52" s="7"/>
      <c r="DG52" s="6"/>
      <c r="DH52" s="14">
        <f>IF(Table_BF[[#This Row],[TimeIn26]]=0,0,(Table_BF[[#This Row],[TimeOut26]]-IF(Table_BF[[#This Row],[TimeIn26]]&lt;TIME(8,0,0),TIME(8,0,0),Table_BF[[#This Row],[TimeIn26]])-TIME(9,0,0))*24)</f>
        <v>0</v>
      </c>
      <c r="DI52" s="7"/>
      <c r="DJ52" s="7"/>
      <c r="DK52" s="6"/>
      <c r="DL52" s="14">
        <f>IF(Table_BF[[#This Row],[TimeIn27]]=0,0,(Table_BF[[#This Row],[TimeOut27]]-IF(Table_BF[[#This Row],[TimeIn27]]&lt;TIME(8,0,0),TIME(8,0,0),Table_BF[[#This Row],[TimeIn27]])-TIME(9,0,0))*24)</f>
        <v>0</v>
      </c>
      <c r="DM52" s="7"/>
      <c r="DN52" s="7"/>
      <c r="DO52" s="6"/>
      <c r="DP52" s="14">
        <f>IF(Table_BF[[#This Row],[TimeIn28]]=0,0,(Table_BF[[#This Row],[TimeOut28]]-IF(Table_BF[[#This Row],[TimeIn28]]&lt;TIME(8,0,0),TIME(8,0,0),Table_BF[[#This Row],[TimeIn28]])-TIME(9,0,0))*24)</f>
        <v>0</v>
      </c>
      <c r="DQ52" s="7"/>
      <c r="DR52" s="7"/>
      <c r="DS52" s="6"/>
      <c r="DT52" s="14">
        <f>IF(Table_BF[[#This Row],[TimeIn29]]=0,0,(Table_BF[[#This Row],[TimeOut29]]-IF(Table_BF[[#This Row],[TimeIn29]]&lt;TIME(8,0,0),TIME(8,0,0),Table_BF[[#This Row],[TimeIn29]])-TIME(9,0,0))*24)</f>
        <v>0</v>
      </c>
      <c r="DU52" s="7"/>
      <c r="DV52" s="7"/>
      <c r="DW52" s="6"/>
      <c r="DX52" s="14">
        <f>IF(Table_BF[[#This Row],[TimeIn30]]=0,0,(Table_BF[[#This Row],[TimeOut30]]-IF(Table_BF[[#This Row],[TimeIn30]]&lt;TIME(8,0,0),TIME(8,0,0),Table_BF[[#This Row],[TimeIn30]])-TIME(9,0,0))*24)</f>
        <v>0</v>
      </c>
      <c r="DY52" s="7"/>
      <c r="DZ52" s="7"/>
      <c r="EA52" s="6"/>
      <c r="EB52" s="14">
        <f>IF(Table_BF[[#This Row],[TimeIn31]]=0,0,(Table_BF[[#This Row],[TimeOut31]]-IF(Table_BF[[#This Row],[TimeIn31]]&lt;TIME(8,0,0),TIME(8,0,0),Table_BF[[#This Row],[TimeIn31]])-TIME(9,0,0))*24)</f>
        <v>0</v>
      </c>
      <c r="EC52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131.72</v>
      </c>
      <c r="ED52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-21.204166666666659</v>
      </c>
    </row>
    <row r="53" spans="2:134" ht="15" x14ac:dyDescent="0.25">
      <c r="B53" s="6">
        <v>2017</v>
      </c>
      <c r="C53" s="6">
        <v>3</v>
      </c>
      <c r="D53" s="6" t="s">
        <v>184</v>
      </c>
      <c r="E53" s="6" t="s">
        <v>110</v>
      </c>
      <c r="F53" s="6" t="s">
        <v>193</v>
      </c>
      <c r="G53" s="6" t="s">
        <v>160</v>
      </c>
      <c r="H53" s="6" t="s">
        <v>194</v>
      </c>
      <c r="I53" s="7">
        <v>0.29524305555555558</v>
      </c>
      <c r="J53" s="7">
        <v>0.79041666666666666</v>
      </c>
      <c r="K53" s="6">
        <v>11.88</v>
      </c>
      <c r="L53" s="14">
        <f>IF(Table_BF[[#This Row],[TimeIn01]]=0,0,(Table_BF[[#This Row],[TimeOut01]]-IF(Table_BF[[#This Row],[TimeIn01]]&lt;TIME(8,0,0),TIME(8,0,0),Table_BF[[#This Row],[TimeIn01]])-TIME(9,0,0))*24)</f>
        <v>1.9700000000000002</v>
      </c>
      <c r="M53" s="7">
        <v>0.28840277777777779</v>
      </c>
      <c r="N53" s="7">
        <v>0.82322916666666668</v>
      </c>
      <c r="O53" s="6">
        <v>12.83</v>
      </c>
      <c r="P53" s="14">
        <f>IF(Table_BF[[#This Row],[TimeIn02]]=0,0,(Table_BF[[#This Row],[TimeOut02]]-IF(Table_BF[[#This Row],[TimeIn02]]&lt;TIME(8,0,0),TIME(8,0,0),Table_BF[[#This Row],[TimeIn02]])-TIME(9,0,0))*24)</f>
        <v>2.7575000000000007</v>
      </c>
      <c r="Q53" s="7">
        <v>0.27094907407407409</v>
      </c>
      <c r="R53" s="7">
        <v>0.79604166666666665</v>
      </c>
      <c r="S53" s="9">
        <v>12.6</v>
      </c>
      <c r="T53" s="14">
        <f>IF(Table_BF[[#This Row],[TimeIn03]]=0,0,(Table_BF[[#This Row],[TimeOut03]]-IF(Table_BF[[#This Row],[TimeIn03]]&lt;TIME(8,0,0),TIME(8,0,0),Table_BF[[#This Row],[TimeIn03]])-TIME(9,0,0))*24)</f>
        <v>2.105</v>
      </c>
      <c r="U53" s="7">
        <v>0.37305555555555553</v>
      </c>
      <c r="V53" s="7">
        <v>0.55662037037037038</v>
      </c>
      <c r="W53" s="9">
        <v>4.4000000000000004</v>
      </c>
      <c r="X53" s="14">
        <f>IF(Table_BF[[#This Row],[TimeIn04]]=0,0,(Table_BF[[#This Row],[TimeOut04]]-IF(Table_BF[[#This Row],[TimeIn04]]&lt;TIME(8,0,0),TIME(8,0,0),Table_BF[[#This Row],[TimeIn04]])-TIME(9,0,0))*24)</f>
        <v>-4.5944444444444432</v>
      </c>
      <c r="Y53" s="7"/>
      <c r="Z53" s="7"/>
      <c r="AA53" s="6"/>
      <c r="AB53" s="14">
        <f>IF(Table_BF[[#This Row],[TimeIn05]]=0,0,(Table_BF[[#This Row],[TimeOut05]]-IF(Table_BF[[#This Row],[TimeIn05]]&lt;TIME(8,0,0),TIME(8,0,0),Table_BF[[#This Row],[TimeIn05]])-TIME(9,0,0))*24)</f>
        <v>0</v>
      </c>
      <c r="AC53" s="7">
        <v>0.29282407407407407</v>
      </c>
      <c r="AD53" s="7">
        <v>0.88260416666666663</v>
      </c>
      <c r="AE53" s="6">
        <v>14.15</v>
      </c>
      <c r="AF53" s="14">
        <f>IF(Table_BF[[#This Row],[TimeIn06]]=0,0,(Table_BF[[#This Row],[TimeOut06]]-IF(Table_BF[[#This Row],[TimeIn06]]&lt;TIME(8,0,0),TIME(8,0,0),Table_BF[[#This Row],[TimeIn06]])-TIME(9,0,0))*24)</f>
        <v>4.182500000000001</v>
      </c>
      <c r="AG53" s="7">
        <v>0.29151620370370368</v>
      </c>
      <c r="AH53" s="7">
        <v>0.90888888888888886</v>
      </c>
      <c r="AI53" s="6">
        <v>14.81</v>
      </c>
      <c r="AJ53" s="14">
        <f>IF(Table_BF[[#This Row],[TimeIn07]]=0,0,(Table_BF[[#This Row],[TimeOut07]]-IF(Table_BF[[#This Row],[TimeIn07]]&lt;TIME(8,0,0),TIME(8,0,0),Table_BF[[#This Row],[TimeIn07]])-TIME(9,0,0))*24)</f>
        <v>4.8133333333333344</v>
      </c>
      <c r="AK53" s="7">
        <v>0.27817129629629628</v>
      </c>
      <c r="AL53" s="7">
        <v>0.96681712962962962</v>
      </c>
      <c r="AM53" s="6">
        <v>16.52</v>
      </c>
      <c r="AN53" s="14">
        <f>IF(Table_BF[[#This Row],[TimeIn08]]=0,0,(Table_BF[[#This Row],[TimeOut08]]-IF(Table_BF[[#This Row],[TimeIn08]]&lt;TIME(8,0,0),TIME(8,0,0),Table_BF[[#This Row],[TimeIn08]])-TIME(9,0,0))*24)</f>
        <v>6.2036111111111101</v>
      </c>
      <c r="AO53" s="7">
        <v>0.29775462962962962</v>
      </c>
      <c r="AP53" s="7">
        <v>0.90200231481481485</v>
      </c>
      <c r="AQ53" s="6">
        <v>14.5</v>
      </c>
      <c r="AR53" s="14">
        <f>IF(Table_BF[[#This Row],[TimeIn09]]=0,0,(Table_BF[[#This Row],[TimeOut09]]-IF(Table_BF[[#This Row],[TimeIn09]]&lt;TIME(8,0,0),TIME(8,0,0),Table_BF[[#This Row],[TimeIn09]])-TIME(9,0,0))*24)</f>
        <v>4.6480555555555583</v>
      </c>
      <c r="AS53" s="7">
        <v>0.32216435185185183</v>
      </c>
      <c r="AT53" s="7">
        <v>0.87511574074074072</v>
      </c>
      <c r="AU53" s="6">
        <v>13.27</v>
      </c>
      <c r="AV53" s="14">
        <f>IF(Table_BF[[#This Row],[TimeIn10]]=0,0,(Table_BF[[#This Row],[TimeOut10]]-IF(Table_BF[[#This Row],[TimeIn10]]&lt;TIME(8,0,0),TIME(8,0,0),Table_BF[[#This Row],[TimeIn10]])-TIME(9,0,0))*24)</f>
        <v>4.0027777777777764</v>
      </c>
      <c r="AW53" s="7">
        <v>0.36280092592592594</v>
      </c>
      <c r="AX53" s="7">
        <v>0.5597685185185185</v>
      </c>
      <c r="AY53" s="6">
        <v>4.72</v>
      </c>
      <c r="AZ53" s="14">
        <f>IF(Table_BF[[#This Row],[TimeIn11]]=0,0,(Table_BF[[#This Row],[TimeOut11]]-IF(Table_BF[[#This Row],[TimeIn11]]&lt;TIME(8,0,0),TIME(8,0,0),Table_BF[[#This Row],[TimeIn11]])-TIME(9,0,0))*24)</f>
        <v>-4.2727777777777787</v>
      </c>
      <c r="BA53" s="7"/>
      <c r="BB53" s="7"/>
      <c r="BC53" s="6"/>
      <c r="BD53" s="14">
        <f>IF(Table_BF[[#This Row],[TimeIn12]]=0,0,(Table_BF[[#This Row],[TimeOut12]]-IF(Table_BF[[#This Row],[TimeIn12]]&lt;TIME(8,0,0),TIME(8,0,0),Table_BF[[#This Row],[TimeIn12]])-TIME(9,0,0))*24)</f>
        <v>0</v>
      </c>
      <c r="BE53" s="7">
        <v>0.27255787037037038</v>
      </c>
      <c r="BF53" s="7">
        <v>0.83291666666666664</v>
      </c>
      <c r="BG53" s="6">
        <v>13.44</v>
      </c>
      <c r="BH53" s="14">
        <f>IF(Table_BF[[#This Row],[TimeIn13]]=0,0,(Table_BF[[#This Row],[TimeOut13]]-IF(Table_BF[[#This Row],[TimeIn13]]&lt;TIME(8,0,0),TIME(8,0,0),Table_BF[[#This Row],[TimeIn13]])-TIME(9,0,0))*24)</f>
        <v>2.9899999999999998</v>
      </c>
      <c r="BI53" s="7">
        <v>0.30401620370370369</v>
      </c>
      <c r="BJ53" s="7">
        <v>0.79885416666666664</v>
      </c>
      <c r="BK53" s="6">
        <v>11.87</v>
      </c>
      <c r="BL53" s="14">
        <f>IF(Table_BF[[#This Row],[TimeIn14]]=0,0,(Table_BF[[#This Row],[TimeOut14]]-IF(Table_BF[[#This Row],[TimeIn14]]&lt;TIME(8,0,0),TIME(8,0,0),Table_BF[[#This Row],[TimeIn14]])-TIME(9,0,0))*24)</f>
        <v>2.1724999999999999</v>
      </c>
      <c r="BM53" s="7">
        <v>0.25748842592592591</v>
      </c>
      <c r="BN53" s="7">
        <v>0.81002314814814813</v>
      </c>
      <c r="BO53" s="6">
        <v>13.26</v>
      </c>
      <c r="BP53" s="14">
        <f>IF(Table_BF[[#This Row],[TimeIn15]]=0,0,(Table_BF[[#This Row],[TimeOut15]]-IF(Table_BF[[#This Row],[TimeIn15]]&lt;TIME(8,0,0),TIME(8,0,0),Table_BF[[#This Row],[TimeIn15]])-TIME(9,0,0))*24)</f>
        <v>2.4405555555555556</v>
      </c>
      <c r="BQ53" s="7">
        <v>0.26984953703703701</v>
      </c>
      <c r="BR53" s="7">
        <v>0.8354166666666667</v>
      </c>
      <c r="BS53" s="6">
        <v>13.57</v>
      </c>
      <c r="BT53" s="14">
        <f>IF(Table_BF[[#This Row],[TimeIn16]]=0,0,(Table_BF[[#This Row],[TimeOut16]]-IF(Table_BF[[#This Row],[TimeIn16]]&lt;TIME(8,0,0),TIME(8,0,0),Table_BF[[#This Row],[TimeIn16]])-TIME(9,0,0))*24)</f>
        <v>3.0500000000000025</v>
      </c>
      <c r="BU53" s="7">
        <v>0.27961805555555558</v>
      </c>
      <c r="BV53" s="7">
        <v>0.74478009259259259</v>
      </c>
      <c r="BW53" s="6">
        <v>11.16</v>
      </c>
      <c r="BX53" s="14">
        <f>IF(Table_BF[[#This Row],[TimeIn17]]=0,0,(Table_BF[[#This Row],[TimeOut17]]-IF(Table_BF[[#This Row],[TimeIn17]]&lt;TIME(8,0,0),TIME(8,0,0),Table_BF[[#This Row],[TimeIn17]])-TIME(9,0,0))*24)</f>
        <v>0.87472222222222262</v>
      </c>
      <c r="BY53" s="7">
        <v>0.39450231481481479</v>
      </c>
      <c r="BZ53" s="7">
        <v>0.5330555555555555</v>
      </c>
      <c r="CA53" s="6">
        <v>3.32</v>
      </c>
      <c r="CB53" s="14">
        <f>IF(Table_BF[[#This Row],[TimeIn18]]=0,0,(Table_BF[[#This Row],[TimeOut18]]-IF(Table_BF[[#This Row],[TimeIn18]]&lt;TIME(8,0,0),TIME(8,0,0),Table_BF[[#This Row],[TimeIn18]])-TIME(9,0,0))*24)</f>
        <v>-5.6747222222222229</v>
      </c>
      <c r="CC53" s="7"/>
      <c r="CD53" s="7"/>
      <c r="CE53" s="6"/>
      <c r="CF53" s="14">
        <f>IF(Table_BF[[#This Row],[TimeIn19]]=0,0,(Table_BF[[#This Row],[TimeOut19]]-IF(Table_BF[[#This Row],[TimeIn19]]&lt;TIME(8,0,0),TIME(8,0,0),Table_BF[[#This Row],[TimeIn19]])-TIME(9,0,0))*24)</f>
        <v>0</v>
      </c>
      <c r="CG53" s="7">
        <v>0.22736111111111112</v>
      </c>
      <c r="CH53" s="7">
        <v>0.62792824074074072</v>
      </c>
      <c r="CI53" s="6">
        <v>9.61</v>
      </c>
      <c r="CJ53" s="14">
        <f>IF(Table_BF[[#This Row],[TimeIn20]]=0,0,(Table_BF[[#This Row],[TimeOut20]]-IF(Table_BF[[#This Row],[TimeIn20]]&lt;TIME(8,0,0),TIME(8,0,0),Table_BF[[#This Row],[TimeIn20]])-TIME(9,0,0))*24)</f>
        <v>-1.9297222222222223</v>
      </c>
      <c r="CK53" s="7"/>
      <c r="CL53" s="7"/>
      <c r="CM53" s="6"/>
      <c r="CN53" s="14">
        <f>IF(Table_BF[[#This Row],[TimeIn21]]=0,0,(Table_BF[[#This Row],[TimeOut21]]-IF(Table_BF[[#This Row],[TimeIn21]]&lt;TIME(8,0,0),TIME(8,0,0),Table_BF[[#This Row],[TimeIn21]])-TIME(9,0,0))*24)</f>
        <v>0</v>
      </c>
      <c r="CO53" s="7"/>
      <c r="CP53" s="7"/>
      <c r="CQ53" s="6"/>
      <c r="CR53" s="14">
        <f>IF(Table_BF[[#This Row],[TimeIn22]]=0,0,(Table_BF[[#This Row],[TimeOut22]]-IF(Table_BF[[#This Row],[TimeIn22]]&lt;TIME(8,0,0),TIME(8,0,0),Table_BF[[#This Row],[TimeIn22]])-TIME(9,0,0))*24)</f>
        <v>0</v>
      </c>
      <c r="CS53" s="7"/>
      <c r="CT53" s="7"/>
      <c r="CU53" s="6"/>
      <c r="CV53" s="14">
        <f>IF(Table_BF[[#This Row],[TimeIn23]]=0,0,(Table_BF[[#This Row],[TimeOut23]]-IF(Table_BF[[#This Row],[TimeIn23]]&lt;TIME(8,0,0),TIME(8,0,0),Table_BF[[#This Row],[TimeIn23]])-TIME(9,0,0))*24)</f>
        <v>0</v>
      </c>
      <c r="CW53" s="7"/>
      <c r="CX53" s="7"/>
      <c r="CY53" s="6"/>
      <c r="CZ53" s="14">
        <f>IF(Table_BF[[#This Row],[TimeIn24]]=0,0,(Table_BF[[#This Row],[TimeOut24]]-IF(Table_BF[[#This Row],[TimeIn24]]&lt;TIME(8,0,0),TIME(8,0,0),Table_BF[[#This Row],[TimeIn24]])-TIME(9,0,0))*24)</f>
        <v>0</v>
      </c>
      <c r="DA53" s="7"/>
      <c r="DB53" s="7"/>
      <c r="DC53" s="6"/>
      <c r="DD53" s="14">
        <f>IF(Table_BF[[#This Row],[TimeIn25]]=0,0,(Table_BF[[#This Row],[TimeOut25]]-IF(Table_BF[[#This Row],[TimeIn25]]&lt;TIME(8,0,0),TIME(8,0,0),Table_BF[[#This Row],[TimeIn25]])-TIME(9,0,0))*24)</f>
        <v>0</v>
      </c>
      <c r="DE53" s="7"/>
      <c r="DF53" s="7"/>
      <c r="DG53" s="6"/>
      <c r="DH53" s="14">
        <f>IF(Table_BF[[#This Row],[TimeIn26]]=0,0,(Table_BF[[#This Row],[TimeOut26]]-IF(Table_BF[[#This Row],[TimeIn26]]&lt;TIME(8,0,0),TIME(8,0,0),Table_BF[[#This Row],[TimeIn26]])-TIME(9,0,0))*24)</f>
        <v>0</v>
      </c>
      <c r="DI53" s="7"/>
      <c r="DJ53" s="7"/>
      <c r="DK53" s="6"/>
      <c r="DL53" s="14">
        <f>IF(Table_BF[[#This Row],[TimeIn27]]=0,0,(Table_BF[[#This Row],[TimeOut27]]-IF(Table_BF[[#This Row],[TimeIn27]]&lt;TIME(8,0,0),TIME(8,0,0),Table_BF[[#This Row],[TimeIn27]])-TIME(9,0,0))*24)</f>
        <v>0</v>
      </c>
      <c r="DM53" s="7"/>
      <c r="DN53" s="7"/>
      <c r="DO53" s="6"/>
      <c r="DP53" s="14">
        <f>IF(Table_BF[[#This Row],[TimeIn28]]=0,0,(Table_BF[[#This Row],[TimeOut28]]-IF(Table_BF[[#This Row],[TimeIn28]]&lt;TIME(8,0,0),TIME(8,0,0),Table_BF[[#This Row],[TimeIn28]])-TIME(9,0,0))*24)</f>
        <v>0</v>
      </c>
      <c r="DQ53" s="7"/>
      <c r="DR53" s="7"/>
      <c r="DS53" s="6"/>
      <c r="DT53" s="14">
        <f>IF(Table_BF[[#This Row],[TimeIn29]]=0,0,(Table_BF[[#This Row],[TimeOut29]]-IF(Table_BF[[#This Row],[TimeIn29]]&lt;TIME(8,0,0),TIME(8,0,0),Table_BF[[#This Row],[TimeIn29]])-TIME(9,0,0))*24)</f>
        <v>0</v>
      </c>
      <c r="DU53" s="7"/>
      <c r="DV53" s="7"/>
      <c r="DW53" s="6"/>
      <c r="DX53" s="14">
        <f>IF(Table_BF[[#This Row],[TimeIn30]]=0,0,(Table_BF[[#This Row],[TimeOut30]]-IF(Table_BF[[#This Row],[TimeIn30]]&lt;TIME(8,0,0),TIME(8,0,0),Table_BF[[#This Row],[TimeIn30]])-TIME(9,0,0))*24)</f>
        <v>0</v>
      </c>
      <c r="DY53" s="7"/>
      <c r="DZ53" s="7"/>
      <c r="EA53" s="6"/>
      <c r="EB53" s="14">
        <f>IF(Table_BF[[#This Row],[TimeIn31]]=0,0,(Table_BF[[#This Row],[TimeOut31]]-IF(Table_BF[[#This Row],[TimeIn31]]&lt;TIME(8,0,0),TIME(8,0,0),Table_BF[[#This Row],[TimeIn31]])-TIME(9,0,0))*24)</f>
        <v>0</v>
      </c>
      <c r="EC53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195.90999999999997</v>
      </c>
      <c r="ED53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25.738888888888891</v>
      </c>
    </row>
    <row r="54" spans="2:134" ht="15" x14ac:dyDescent="0.25">
      <c r="B54" s="6">
        <v>2017</v>
      </c>
      <c r="C54" s="6">
        <v>3</v>
      </c>
      <c r="D54" s="6" t="s">
        <v>184</v>
      </c>
      <c r="E54" s="6" t="s">
        <v>110</v>
      </c>
      <c r="F54" s="6" t="s">
        <v>185</v>
      </c>
      <c r="G54" s="6" t="s">
        <v>234</v>
      </c>
      <c r="H54" s="6" t="s">
        <v>235</v>
      </c>
      <c r="I54" s="7">
        <v>0.34403935185185186</v>
      </c>
      <c r="J54" s="7">
        <v>0.77924768518518517</v>
      </c>
      <c r="K54" s="6">
        <v>10.44</v>
      </c>
      <c r="L54" s="14">
        <f>IF(Table_BF[[#This Row],[TimeIn01]]=0,0,(Table_BF[[#This Row],[TimeOut01]]-IF(Table_BF[[#This Row],[TimeIn01]]&lt;TIME(8,0,0),TIME(8,0,0),Table_BF[[#This Row],[TimeIn01]])-TIME(9,0,0))*24)</f>
        <v>1.4449999999999994</v>
      </c>
      <c r="M54" s="7">
        <v>0.34991898148148148</v>
      </c>
      <c r="N54" s="7">
        <v>0.84201388888888884</v>
      </c>
      <c r="O54" s="6">
        <v>11.81</v>
      </c>
      <c r="P54" s="14">
        <f>IF(Table_BF[[#This Row],[TimeIn02]]=0,0,(Table_BF[[#This Row],[TimeOut02]]-IF(Table_BF[[#This Row],[TimeIn02]]&lt;TIME(8,0,0),TIME(8,0,0),Table_BF[[#This Row],[TimeIn02]])-TIME(9,0,0))*24)</f>
        <v>2.8102777777777765</v>
      </c>
      <c r="Q54" s="7">
        <v>0.46935185185185185</v>
      </c>
      <c r="R54" s="7">
        <v>0.78864583333333338</v>
      </c>
      <c r="S54" s="9">
        <v>7.66</v>
      </c>
      <c r="T54" s="14">
        <f>IF(Table_BF[[#This Row],[TimeIn03]]=0,0,(Table_BF[[#This Row],[TimeOut03]]-IF(Table_BF[[#This Row],[TimeIn03]]&lt;TIME(8,0,0),TIME(8,0,0),Table_BF[[#This Row],[TimeIn03]])-TIME(9,0,0))*24)</f>
        <v>-1.3369444444444434</v>
      </c>
      <c r="U54" s="7"/>
      <c r="V54" s="7"/>
      <c r="W54" s="9"/>
      <c r="X54" s="14">
        <f>IF(Table_BF[[#This Row],[TimeIn04]]=0,0,(Table_BF[[#This Row],[TimeOut04]]-IF(Table_BF[[#This Row],[TimeIn04]]&lt;TIME(8,0,0),TIME(8,0,0),Table_BF[[#This Row],[TimeIn04]])-TIME(9,0,0))*24)</f>
        <v>0</v>
      </c>
      <c r="Y54" s="7"/>
      <c r="Z54" s="7"/>
      <c r="AA54" s="6"/>
      <c r="AB54" s="14">
        <f>IF(Table_BF[[#This Row],[TimeIn05]]=0,0,(Table_BF[[#This Row],[TimeOut05]]-IF(Table_BF[[#This Row],[TimeIn05]]&lt;TIME(8,0,0),TIME(8,0,0),Table_BF[[#This Row],[TimeIn05]])-TIME(9,0,0))*24)</f>
        <v>0</v>
      </c>
      <c r="AC54" s="7">
        <v>0.34297453703703706</v>
      </c>
      <c r="AD54" s="7">
        <v>0.78027777777777774</v>
      </c>
      <c r="AE54" s="6">
        <v>10.49</v>
      </c>
      <c r="AF54" s="14">
        <f>IF(Table_BF[[#This Row],[TimeIn06]]=0,0,(Table_BF[[#This Row],[TimeOut06]]-IF(Table_BF[[#This Row],[TimeIn06]]&lt;TIME(8,0,0),TIME(8,0,0),Table_BF[[#This Row],[TimeIn06]])-TIME(9,0,0))*24)</f>
        <v>1.4952777777777762</v>
      </c>
      <c r="AG54" s="7">
        <v>0.35120370370370368</v>
      </c>
      <c r="AH54" s="7">
        <v>0.77633101851851849</v>
      </c>
      <c r="AI54" s="6">
        <v>10.199999999999999</v>
      </c>
      <c r="AJ54" s="14">
        <f>IF(Table_BF[[#This Row],[TimeIn07]]=0,0,(Table_BF[[#This Row],[TimeOut07]]-IF(Table_BF[[#This Row],[TimeIn07]]&lt;TIME(8,0,0),TIME(8,0,0),Table_BF[[#This Row],[TimeIn07]])-TIME(9,0,0))*24)</f>
        <v>1.2030555555555553</v>
      </c>
      <c r="AK54" s="7">
        <v>0.35697916666666668</v>
      </c>
      <c r="AL54" s="7">
        <v>0.79374999999999996</v>
      </c>
      <c r="AM54" s="6">
        <v>10.48</v>
      </c>
      <c r="AN54" s="14">
        <f>IF(Table_BF[[#This Row],[TimeIn08]]=0,0,(Table_BF[[#This Row],[TimeOut08]]-IF(Table_BF[[#This Row],[TimeIn08]]&lt;TIME(8,0,0),TIME(8,0,0),Table_BF[[#This Row],[TimeIn08]])-TIME(9,0,0))*24)</f>
        <v>1.4824999999999986</v>
      </c>
      <c r="AO54" s="7">
        <v>0.34850694444444447</v>
      </c>
      <c r="AP54" s="7">
        <v>0.77792824074074074</v>
      </c>
      <c r="AQ54" s="6">
        <v>10.3</v>
      </c>
      <c r="AR54" s="14">
        <f>IF(Table_BF[[#This Row],[TimeIn09]]=0,0,(Table_BF[[#This Row],[TimeOut09]]-IF(Table_BF[[#This Row],[TimeIn09]]&lt;TIME(8,0,0),TIME(8,0,0),Table_BF[[#This Row],[TimeIn09]])-TIME(9,0,0))*24)</f>
        <v>1.3061111111111106</v>
      </c>
      <c r="AS54" s="7">
        <v>0.35568287037037039</v>
      </c>
      <c r="AT54" s="7">
        <v>0.79885416666666664</v>
      </c>
      <c r="AU54" s="6">
        <v>10.63</v>
      </c>
      <c r="AV54" s="14">
        <f>IF(Table_BF[[#This Row],[TimeIn10]]=0,0,(Table_BF[[#This Row],[TimeOut10]]-IF(Table_BF[[#This Row],[TimeIn10]]&lt;TIME(8,0,0),TIME(8,0,0),Table_BF[[#This Row],[TimeIn10]])-TIME(9,0,0))*24)</f>
        <v>1.6361111111111102</v>
      </c>
      <c r="AW54" s="7"/>
      <c r="AX54" s="7"/>
      <c r="AY54" s="6"/>
      <c r="AZ54" s="14">
        <f>IF(Table_BF[[#This Row],[TimeIn11]]=0,0,(Table_BF[[#This Row],[TimeOut11]]-IF(Table_BF[[#This Row],[TimeIn11]]&lt;TIME(8,0,0),TIME(8,0,0),Table_BF[[#This Row],[TimeIn11]])-TIME(9,0,0))*24)</f>
        <v>0</v>
      </c>
      <c r="BA54" s="7"/>
      <c r="BB54" s="7"/>
      <c r="BC54" s="6"/>
      <c r="BD54" s="14">
        <f>IF(Table_BF[[#This Row],[TimeIn12]]=0,0,(Table_BF[[#This Row],[TimeOut12]]-IF(Table_BF[[#This Row],[TimeIn12]]&lt;TIME(8,0,0),TIME(8,0,0),Table_BF[[#This Row],[TimeIn12]])-TIME(9,0,0))*24)</f>
        <v>0</v>
      </c>
      <c r="BE54" s="7">
        <v>0.34564814814814815</v>
      </c>
      <c r="BF54" s="7">
        <v>0.81032407407407403</v>
      </c>
      <c r="BG54" s="6">
        <v>11.15</v>
      </c>
      <c r="BH54" s="14">
        <f>IF(Table_BF[[#This Row],[TimeIn13]]=0,0,(Table_BF[[#This Row],[TimeOut13]]-IF(Table_BF[[#This Row],[TimeIn13]]&lt;TIME(8,0,0),TIME(8,0,0),Table_BF[[#This Row],[TimeIn13]])-TIME(9,0,0))*24)</f>
        <v>2.1522222222222211</v>
      </c>
      <c r="BI54" s="7">
        <v>0.34752314814814816</v>
      </c>
      <c r="BJ54" s="7">
        <v>0.77278935185185182</v>
      </c>
      <c r="BK54" s="6">
        <v>10.199999999999999</v>
      </c>
      <c r="BL54" s="14">
        <f>IF(Table_BF[[#This Row],[TimeIn14]]=0,0,(Table_BF[[#This Row],[TimeOut14]]-IF(Table_BF[[#This Row],[TimeIn14]]&lt;TIME(8,0,0),TIME(8,0,0),Table_BF[[#This Row],[TimeIn14]])-TIME(9,0,0))*24)</f>
        <v>1.2063888888888878</v>
      </c>
      <c r="BM54" s="7">
        <v>0.37624999999999997</v>
      </c>
      <c r="BN54" s="7">
        <v>0.76891203703703703</v>
      </c>
      <c r="BO54" s="6">
        <v>9.42</v>
      </c>
      <c r="BP54" s="14">
        <f>IF(Table_BF[[#This Row],[TimeIn15]]=0,0,(Table_BF[[#This Row],[TimeOut15]]-IF(Table_BF[[#This Row],[TimeIn15]]&lt;TIME(8,0,0),TIME(8,0,0),Table_BF[[#This Row],[TimeIn15]])-TIME(9,0,0))*24)</f>
        <v>0.42388888888888943</v>
      </c>
      <c r="BQ54" s="7">
        <v>0.45957175925925925</v>
      </c>
      <c r="BR54" s="7">
        <v>0.77103009259259259</v>
      </c>
      <c r="BS54" s="6">
        <v>7.47</v>
      </c>
      <c r="BT54" s="14">
        <f>IF(Table_BF[[#This Row],[TimeIn16]]=0,0,(Table_BF[[#This Row],[TimeOut16]]-IF(Table_BF[[#This Row],[TimeIn16]]&lt;TIME(8,0,0),TIME(8,0,0),Table_BF[[#This Row],[TimeIn16]])-TIME(9,0,0))*24)</f>
        <v>-1.5249999999999999</v>
      </c>
      <c r="BU54" s="7">
        <v>0.36266203703703703</v>
      </c>
      <c r="BV54" s="7">
        <v>0.77689814814814817</v>
      </c>
      <c r="BW54" s="6">
        <v>9.94</v>
      </c>
      <c r="BX54" s="14">
        <f>IF(Table_BF[[#This Row],[TimeIn17]]=0,0,(Table_BF[[#This Row],[TimeOut17]]-IF(Table_BF[[#This Row],[TimeIn17]]&lt;TIME(8,0,0),TIME(8,0,0),Table_BF[[#This Row],[TimeIn17]])-TIME(9,0,0))*24)</f>
        <v>0.94166666666666732</v>
      </c>
      <c r="BY54" s="7"/>
      <c r="BZ54" s="7"/>
      <c r="CA54" s="6"/>
      <c r="CB54" s="14">
        <f>IF(Table_BF[[#This Row],[TimeIn18]]=0,0,(Table_BF[[#This Row],[TimeOut18]]-IF(Table_BF[[#This Row],[TimeIn18]]&lt;TIME(8,0,0),TIME(8,0,0),Table_BF[[#This Row],[TimeIn18]])-TIME(9,0,0))*24)</f>
        <v>0</v>
      </c>
      <c r="CC54" s="7"/>
      <c r="CD54" s="7"/>
      <c r="CE54" s="6"/>
      <c r="CF54" s="14">
        <f>IF(Table_BF[[#This Row],[TimeIn19]]=0,0,(Table_BF[[#This Row],[TimeOut19]]-IF(Table_BF[[#This Row],[TimeIn19]]&lt;TIME(8,0,0),TIME(8,0,0),Table_BF[[#This Row],[TimeIn19]])-TIME(9,0,0))*24)</f>
        <v>0</v>
      </c>
      <c r="CG54" s="7">
        <v>0.36990740740740741</v>
      </c>
      <c r="CH54" s="7">
        <v>0.60246527777777781</v>
      </c>
      <c r="CI54" s="6">
        <v>5.58</v>
      </c>
      <c r="CJ54" s="14">
        <f>IF(Table_BF[[#This Row],[TimeIn20]]=0,0,(Table_BF[[#This Row],[TimeOut20]]-IF(Table_BF[[#This Row],[TimeIn20]]&lt;TIME(8,0,0),TIME(8,0,0),Table_BF[[#This Row],[TimeIn20]])-TIME(9,0,0))*24)</f>
        <v>-3.4186111111111104</v>
      </c>
      <c r="CK54" s="7"/>
      <c r="CL54" s="7"/>
      <c r="CM54" s="6"/>
      <c r="CN54" s="14">
        <f>IF(Table_BF[[#This Row],[TimeIn21]]=0,0,(Table_BF[[#This Row],[TimeOut21]]-IF(Table_BF[[#This Row],[TimeIn21]]&lt;TIME(8,0,0),TIME(8,0,0),Table_BF[[#This Row],[TimeIn21]])-TIME(9,0,0))*24)</f>
        <v>0</v>
      </c>
      <c r="CO54" s="7"/>
      <c r="CP54" s="7"/>
      <c r="CQ54" s="6"/>
      <c r="CR54" s="14">
        <f>IF(Table_BF[[#This Row],[TimeIn22]]=0,0,(Table_BF[[#This Row],[TimeOut22]]-IF(Table_BF[[#This Row],[TimeIn22]]&lt;TIME(8,0,0),TIME(8,0,0),Table_BF[[#This Row],[TimeIn22]])-TIME(9,0,0))*24)</f>
        <v>0</v>
      </c>
      <c r="CS54" s="7"/>
      <c r="CT54" s="7"/>
      <c r="CU54" s="6"/>
      <c r="CV54" s="14">
        <f>IF(Table_BF[[#This Row],[TimeIn23]]=0,0,(Table_BF[[#This Row],[TimeOut23]]-IF(Table_BF[[#This Row],[TimeIn23]]&lt;TIME(8,0,0),TIME(8,0,0),Table_BF[[#This Row],[TimeIn23]])-TIME(9,0,0))*24)</f>
        <v>0</v>
      </c>
      <c r="CW54" s="7"/>
      <c r="CX54" s="7"/>
      <c r="CY54" s="6"/>
      <c r="CZ54" s="14">
        <f>IF(Table_BF[[#This Row],[TimeIn24]]=0,0,(Table_BF[[#This Row],[TimeOut24]]-IF(Table_BF[[#This Row],[TimeIn24]]&lt;TIME(8,0,0),TIME(8,0,0),Table_BF[[#This Row],[TimeIn24]])-TIME(9,0,0))*24)</f>
        <v>0</v>
      </c>
      <c r="DA54" s="7"/>
      <c r="DB54" s="7"/>
      <c r="DC54" s="6"/>
      <c r="DD54" s="14">
        <f>IF(Table_BF[[#This Row],[TimeIn25]]=0,0,(Table_BF[[#This Row],[TimeOut25]]-IF(Table_BF[[#This Row],[TimeIn25]]&lt;TIME(8,0,0),TIME(8,0,0),Table_BF[[#This Row],[TimeIn25]])-TIME(9,0,0))*24)</f>
        <v>0</v>
      </c>
      <c r="DE54" s="7"/>
      <c r="DF54" s="7"/>
      <c r="DG54" s="6"/>
      <c r="DH54" s="14">
        <f>IF(Table_BF[[#This Row],[TimeIn26]]=0,0,(Table_BF[[#This Row],[TimeOut26]]-IF(Table_BF[[#This Row],[TimeIn26]]&lt;TIME(8,0,0),TIME(8,0,0),Table_BF[[#This Row],[TimeIn26]])-TIME(9,0,0))*24)</f>
        <v>0</v>
      </c>
      <c r="DI54" s="7"/>
      <c r="DJ54" s="7"/>
      <c r="DK54" s="6"/>
      <c r="DL54" s="14">
        <f>IF(Table_BF[[#This Row],[TimeIn27]]=0,0,(Table_BF[[#This Row],[TimeOut27]]-IF(Table_BF[[#This Row],[TimeIn27]]&lt;TIME(8,0,0),TIME(8,0,0),Table_BF[[#This Row],[TimeIn27]])-TIME(9,0,0))*24)</f>
        <v>0</v>
      </c>
      <c r="DM54" s="7"/>
      <c r="DN54" s="7"/>
      <c r="DO54" s="6"/>
      <c r="DP54" s="14">
        <f>IF(Table_BF[[#This Row],[TimeIn28]]=0,0,(Table_BF[[#This Row],[TimeOut28]]-IF(Table_BF[[#This Row],[TimeIn28]]&lt;TIME(8,0,0),TIME(8,0,0),Table_BF[[#This Row],[TimeIn28]])-TIME(9,0,0))*24)</f>
        <v>0</v>
      </c>
      <c r="DQ54" s="7"/>
      <c r="DR54" s="7"/>
      <c r="DS54" s="6"/>
      <c r="DT54" s="14">
        <f>IF(Table_BF[[#This Row],[TimeIn29]]=0,0,(Table_BF[[#This Row],[TimeOut29]]-IF(Table_BF[[#This Row],[TimeIn29]]&lt;TIME(8,0,0),TIME(8,0,0),Table_BF[[#This Row],[TimeIn29]])-TIME(9,0,0))*24)</f>
        <v>0</v>
      </c>
      <c r="DU54" s="7"/>
      <c r="DV54" s="7"/>
      <c r="DW54" s="6"/>
      <c r="DX54" s="14">
        <f>IF(Table_BF[[#This Row],[TimeIn30]]=0,0,(Table_BF[[#This Row],[TimeOut30]]-IF(Table_BF[[#This Row],[TimeIn30]]&lt;TIME(8,0,0),TIME(8,0,0),Table_BF[[#This Row],[TimeIn30]])-TIME(9,0,0))*24)</f>
        <v>0</v>
      </c>
      <c r="DY54" s="7"/>
      <c r="DZ54" s="7"/>
      <c r="EA54" s="6"/>
      <c r="EB54" s="14">
        <f>IF(Table_BF[[#This Row],[TimeIn31]]=0,0,(Table_BF[[#This Row],[TimeOut31]]-IF(Table_BF[[#This Row],[TimeIn31]]&lt;TIME(8,0,0),TIME(8,0,0),Table_BF[[#This Row],[TimeIn31]])-TIME(9,0,0))*24)</f>
        <v>0</v>
      </c>
      <c r="EC54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135.77000000000001</v>
      </c>
      <c r="ED54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9.8219444444444406</v>
      </c>
    </row>
    <row r="55" spans="2:134" ht="15" x14ac:dyDescent="0.25">
      <c r="B55" s="6">
        <v>2017</v>
      </c>
      <c r="C55" s="6">
        <v>3</v>
      </c>
      <c r="D55" s="6" t="s">
        <v>184</v>
      </c>
      <c r="E55" s="6" t="s">
        <v>110</v>
      </c>
      <c r="F55" s="6" t="s">
        <v>217</v>
      </c>
      <c r="G55" s="6" t="s">
        <v>218</v>
      </c>
      <c r="H55" s="6" t="s">
        <v>219</v>
      </c>
      <c r="I55" s="7">
        <v>0.3805324074074074</v>
      </c>
      <c r="J55" s="7">
        <v>0.86702546296296301</v>
      </c>
      <c r="K55" s="6">
        <v>11.67</v>
      </c>
      <c r="L55" s="14">
        <f>IF(Table_BF[[#This Row],[TimeIn01]]=0,0,(Table_BF[[#This Row],[TimeOut01]]-IF(Table_BF[[#This Row],[TimeIn01]]&lt;TIME(8,0,0),TIME(8,0,0),Table_BF[[#This Row],[TimeIn01]])-TIME(9,0,0))*24)</f>
        <v>2.6758333333333346</v>
      </c>
      <c r="M55" s="7">
        <v>0.36674768518518519</v>
      </c>
      <c r="N55" s="7">
        <v>0.84452546296296294</v>
      </c>
      <c r="O55" s="6">
        <v>11.46</v>
      </c>
      <c r="P55" s="14">
        <f>IF(Table_BF[[#This Row],[TimeIn02]]=0,0,(Table_BF[[#This Row],[TimeOut02]]-IF(Table_BF[[#This Row],[TimeIn02]]&lt;TIME(8,0,0),TIME(8,0,0),Table_BF[[#This Row],[TimeIn02]])-TIME(9,0,0))*24)</f>
        <v>2.4666666666666659</v>
      </c>
      <c r="Q55" s="7">
        <v>0.36100694444444442</v>
      </c>
      <c r="R55" s="7">
        <v>0.8333680555555556</v>
      </c>
      <c r="S55" s="9">
        <v>11.33</v>
      </c>
      <c r="T55" s="14">
        <f>IF(Table_BF[[#This Row],[TimeIn03]]=0,0,(Table_BF[[#This Row],[TimeOut03]]-IF(Table_BF[[#This Row],[TimeIn03]]&lt;TIME(8,0,0),TIME(8,0,0),Table_BF[[#This Row],[TimeIn03]])-TIME(9,0,0))*24)</f>
        <v>2.3366666666666682</v>
      </c>
      <c r="U55" s="7"/>
      <c r="V55" s="7"/>
      <c r="W55" s="9"/>
      <c r="X55" s="14">
        <f>IF(Table_BF[[#This Row],[TimeIn04]]=0,0,(Table_BF[[#This Row],[TimeOut04]]-IF(Table_BF[[#This Row],[TimeIn04]]&lt;TIME(8,0,0),TIME(8,0,0),Table_BF[[#This Row],[TimeIn04]])-TIME(9,0,0))*24)</f>
        <v>0</v>
      </c>
      <c r="Y55" s="7"/>
      <c r="Z55" s="7"/>
      <c r="AA55" s="6"/>
      <c r="AB55" s="14">
        <f>IF(Table_BF[[#This Row],[TimeIn05]]=0,0,(Table_BF[[#This Row],[TimeOut05]]-IF(Table_BF[[#This Row],[TimeIn05]]&lt;TIME(8,0,0),TIME(8,0,0),Table_BF[[#This Row],[TimeIn05]])-TIME(9,0,0))*24)</f>
        <v>0</v>
      </c>
      <c r="AC55" s="7">
        <v>0.36440972222222223</v>
      </c>
      <c r="AD55" s="7">
        <v>0.81765046296296295</v>
      </c>
      <c r="AE55" s="6">
        <v>10.87</v>
      </c>
      <c r="AF55" s="14">
        <f>IF(Table_BF[[#This Row],[TimeIn06]]=0,0,(Table_BF[[#This Row],[TimeOut06]]-IF(Table_BF[[#This Row],[TimeIn06]]&lt;TIME(8,0,0),TIME(8,0,0),Table_BF[[#This Row],[TimeIn06]])-TIME(9,0,0))*24)</f>
        <v>1.8777777777777773</v>
      </c>
      <c r="AG55" s="7">
        <v>0.3652199074074074</v>
      </c>
      <c r="AH55" s="7">
        <v>0.84416666666666662</v>
      </c>
      <c r="AI55" s="6">
        <v>11.49</v>
      </c>
      <c r="AJ55" s="14">
        <f>IF(Table_BF[[#This Row],[TimeIn07]]=0,0,(Table_BF[[#This Row],[TimeOut07]]-IF(Table_BF[[#This Row],[TimeIn07]]&lt;TIME(8,0,0),TIME(8,0,0),Table_BF[[#This Row],[TimeIn07]])-TIME(9,0,0))*24)</f>
        <v>2.4947222222222214</v>
      </c>
      <c r="AK55" s="7">
        <v>0.38168981481481479</v>
      </c>
      <c r="AL55" s="7">
        <v>0.82546296296296295</v>
      </c>
      <c r="AM55" s="6">
        <v>10.65</v>
      </c>
      <c r="AN55" s="14">
        <f>IF(Table_BF[[#This Row],[TimeIn08]]=0,0,(Table_BF[[#This Row],[TimeOut08]]-IF(Table_BF[[#This Row],[TimeIn08]]&lt;TIME(8,0,0),TIME(8,0,0),Table_BF[[#This Row],[TimeIn08]])-TIME(9,0,0))*24)</f>
        <v>1.650555555555556</v>
      </c>
      <c r="AO55" s="7">
        <v>0.37262731481481481</v>
      </c>
      <c r="AP55" s="7">
        <v>0.80730324074074078</v>
      </c>
      <c r="AQ55" s="6">
        <v>10.43</v>
      </c>
      <c r="AR55" s="14">
        <f>IF(Table_BF[[#This Row],[TimeIn09]]=0,0,(Table_BF[[#This Row],[TimeOut09]]-IF(Table_BF[[#This Row],[TimeIn09]]&lt;TIME(8,0,0),TIME(8,0,0),Table_BF[[#This Row],[TimeIn09]])-TIME(9,0,0))*24)</f>
        <v>1.4322222222222232</v>
      </c>
      <c r="AS55" s="7">
        <v>0.36775462962962963</v>
      </c>
      <c r="AT55" s="7">
        <v>0.81278935185185186</v>
      </c>
      <c r="AU55" s="6">
        <v>10.68</v>
      </c>
      <c r="AV55" s="14">
        <f>IF(Table_BF[[#This Row],[TimeIn10]]=0,0,(Table_BF[[#This Row],[TimeOut10]]-IF(Table_BF[[#This Row],[TimeIn10]]&lt;TIME(8,0,0),TIME(8,0,0),Table_BF[[#This Row],[TimeIn10]])-TIME(9,0,0))*24)</f>
        <v>1.6808333333333336</v>
      </c>
      <c r="AW55" s="7"/>
      <c r="AX55" s="7"/>
      <c r="AY55" s="6"/>
      <c r="AZ55" s="14">
        <f>IF(Table_BF[[#This Row],[TimeIn11]]=0,0,(Table_BF[[#This Row],[TimeOut11]]-IF(Table_BF[[#This Row],[TimeIn11]]&lt;TIME(8,0,0),TIME(8,0,0),Table_BF[[#This Row],[TimeIn11]])-TIME(9,0,0))*24)</f>
        <v>0</v>
      </c>
      <c r="BA55" s="7"/>
      <c r="BB55" s="7"/>
      <c r="BC55" s="6"/>
      <c r="BD55" s="14">
        <f>IF(Table_BF[[#This Row],[TimeIn12]]=0,0,(Table_BF[[#This Row],[TimeOut12]]-IF(Table_BF[[#This Row],[TimeIn12]]&lt;TIME(8,0,0),TIME(8,0,0),Table_BF[[#This Row],[TimeIn12]])-TIME(9,0,0))*24)</f>
        <v>0</v>
      </c>
      <c r="BE55" s="7">
        <v>0.38467592592592592</v>
      </c>
      <c r="BF55" s="7">
        <v>0.8118171296296296</v>
      </c>
      <c r="BG55" s="6">
        <v>10.25</v>
      </c>
      <c r="BH55" s="14">
        <f>IF(Table_BF[[#This Row],[TimeIn13]]=0,0,(Table_BF[[#This Row],[TimeOut13]]-IF(Table_BF[[#This Row],[TimeIn13]]&lt;TIME(8,0,0),TIME(8,0,0),Table_BF[[#This Row],[TimeIn13]])-TIME(9,0,0))*24)</f>
        <v>1.2513888888888882</v>
      </c>
      <c r="BI55" s="7">
        <v>0.3818171296296296</v>
      </c>
      <c r="BJ55" s="7">
        <v>0.93994212962962964</v>
      </c>
      <c r="BK55" s="6">
        <v>13.39</v>
      </c>
      <c r="BL55" s="14">
        <f>IF(Table_BF[[#This Row],[TimeIn14]]=0,0,(Table_BF[[#This Row],[TimeOut14]]-IF(Table_BF[[#This Row],[TimeIn14]]&lt;TIME(8,0,0),TIME(8,0,0),Table_BF[[#This Row],[TimeIn14]])-TIME(9,0,0))*24)</f>
        <v>4.3949999999999996</v>
      </c>
      <c r="BM55" s="7">
        <v>0.3805324074074074</v>
      </c>
      <c r="BN55" s="7">
        <v>0.794525462962963</v>
      </c>
      <c r="BO55" s="6">
        <v>9.93</v>
      </c>
      <c r="BP55" s="14">
        <f>IF(Table_BF[[#This Row],[TimeIn15]]=0,0,(Table_BF[[#This Row],[TimeOut15]]-IF(Table_BF[[#This Row],[TimeIn15]]&lt;TIME(8,0,0),TIME(8,0,0),Table_BF[[#This Row],[TimeIn15]])-TIME(9,0,0))*24)</f>
        <v>0.93583333333333441</v>
      </c>
      <c r="BQ55" s="7">
        <v>0.36626157407407406</v>
      </c>
      <c r="BR55" s="7">
        <v>0.86753472222222228</v>
      </c>
      <c r="BS55" s="6">
        <v>12.03</v>
      </c>
      <c r="BT55" s="14">
        <f>IF(Table_BF[[#This Row],[TimeIn16]]=0,0,(Table_BF[[#This Row],[TimeOut16]]-IF(Table_BF[[#This Row],[TimeIn16]]&lt;TIME(8,0,0),TIME(8,0,0),Table_BF[[#This Row],[TimeIn16]])-TIME(9,0,0))*24)</f>
        <v>3.0305555555555586</v>
      </c>
      <c r="BU55" s="7">
        <v>0.36854166666666666</v>
      </c>
      <c r="BV55" s="7">
        <v>0.83083333333333331</v>
      </c>
      <c r="BW55" s="6">
        <v>11.09</v>
      </c>
      <c r="BX55" s="14">
        <f>IF(Table_BF[[#This Row],[TimeIn17]]=0,0,(Table_BF[[#This Row],[TimeOut17]]-IF(Table_BF[[#This Row],[TimeIn17]]&lt;TIME(8,0,0),TIME(8,0,0),Table_BF[[#This Row],[TimeIn17]])-TIME(9,0,0))*24)</f>
        <v>2.0949999999999998</v>
      </c>
      <c r="BY55" s="7"/>
      <c r="BZ55" s="7"/>
      <c r="CA55" s="6"/>
      <c r="CB55" s="14">
        <f>IF(Table_BF[[#This Row],[TimeIn18]]=0,0,(Table_BF[[#This Row],[TimeOut18]]-IF(Table_BF[[#This Row],[TimeIn18]]&lt;TIME(8,0,0),TIME(8,0,0),Table_BF[[#This Row],[TimeIn18]])-TIME(9,0,0))*24)</f>
        <v>0</v>
      </c>
      <c r="CC55" s="7"/>
      <c r="CD55" s="7"/>
      <c r="CE55" s="6"/>
      <c r="CF55" s="14">
        <f>IF(Table_BF[[#This Row],[TimeIn19]]=0,0,(Table_BF[[#This Row],[TimeOut19]]-IF(Table_BF[[#This Row],[TimeIn19]]&lt;TIME(8,0,0),TIME(8,0,0),Table_BF[[#This Row],[TimeIn19]])-TIME(9,0,0))*24)</f>
        <v>0</v>
      </c>
      <c r="CG55" s="7">
        <v>0.37266203703703704</v>
      </c>
      <c r="CH55" s="7">
        <v>0.63440972222222225</v>
      </c>
      <c r="CI55" s="6">
        <v>6.28</v>
      </c>
      <c r="CJ55" s="14">
        <f>IF(Table_BF[[#This Row],[TimeIn20]]=0,0,(Table_BF[[#This Row],[TimeOut20]]-IF(Table_BF[[#This Row],[TimeIn20]]&lt;TIME(8,0,0),TIME(8,0,0),Table_BF[[#This Row],[TimeIn20]])-TIME(9,0,0))*24)</f>
        <v>-2.718055555555555</v>
      </c>
      <c r="CK55" s="7"/>
      <c r="CL55" s="7"/>
      <c r="CM55" s="6"/>
      <c r="CN55" s="14">
        <f>IF(Table_BF[[#This Row],[TimeIn21]]=0,0,(Table_BF[[#This Row],[TimeOut21]]-IF(Table_BF[[#This Row],[TimeIn21]]&lt;TIME(8,0,0),TIME(8,0,0),Table_BF[[#This Row],[TimeIn21]])-TIME(9,0,0))*24)</f>
        <v>0</v>
      </c>
      <c r="CO55" s="7"/>
      <c r="CP55" s="7"/>
      <c r="CQ55" s="6"/>
      <c r="CR55" s="14">
        <f>IF(Table_BF[[#This Row],[TimeIn22]]=0,0,(Table_BF[[#This Row],[TimeOut22]]-IF(Table_BF[[#This Row],[TimeIn22]]&lt;TIME(8,0,0),TIME(8,0,0),Table_BF[[#This Row],[TimeIn22]])-TIME(9,0,0))*24)</f>
        <v>0</v>
      </c>
      <c r="CS55" s="7"/>
      <c r="CT55" s="7"/>
      <c r="CU55" s="6"/>
      <c r="CV55" s="14">
        <f>IF(Table_BF[[#This Row],[TimeIn23]]=0,0,(Table_BF[[#This Row],[TimeOut23]]-IF(Table_BF[[#This Row],[TimeIn23]]&lt;TIME(8,0,0),TIME(8,0,0),Table_BF[[#This Row],[TimeIn23]])-TIME(9,0,0))*24)</f>
        <v>0</v>
      </c>
      <c r="CW55" s="7"/>
      <c r="CX55" s="7"/>
      <c r="CY55" s="6"/>
      <c r="CZ55" s="14">
        <f>IF(Table_BF[[#This Row],[TimeIn24]]=0,0,(Table_BF[[#This Row],[TimeOut24]]-IF(Table_BF[[#This Row],[TimeIn24]]&lt;TIME(8,0,0),TIME(8,0,0),Table_BF[[#This Row],[TimeIn24]])-TIME(9,0,0))*24)</f>
        <v>0</v>
      </c>
      <c r="DA55" s="7"/>
      <c r="DB55" s="7"/>
      <c r="DC55" s="6"/>
      <c r="DD55" s="14">
        <f>IF(Table_BF[[#This Row],[TimeIn25]]=0,0,(Table_BF[[#This Row],[TimeOut25]]-IF(Table_BF[[#This Row],[TimeIn25]]&lt;TIME(8,0,0),TIME(8,0,0),Table_BF[[#This Row],[TimeIn25]])-TIME(9,0,0))*24)</f>
        <v>0</v>
      </c>
      <c r="DE55" s="7"/>
      <c r="DF55" s="7"/>
      <c r="DG55" s="6"/>
      <c r="DH55" s="14">
        <f>IF(Table_BF[[#This Row],[TimeIn26]]=0,0,(Table_BF[[#This Row],[TimeOut26]]-IF(Table_BF[[#This Row],[TimeIn26]]&lt;TIME(8,0,0),TIME(8,0,0),Table_BF[[#This Row],[TimeIn26]])-TIME(9,0,0))*24)</f>
        <v>0</v>
      </c>
      <c r="DI55" s="7"/>
      <c r="DJ55" s="7"/>
      <c r="DK55" s="6"/>
      <c r="DL55" s="14">
        <f>IF(Table_BF[[#This Row],[TimeIn27]]=0,0,(Table_BF[[#This Row],[TimeOut27]]-IF(Table_BF[[#This Row],[TimeIn27]]&lt;TIME(8,0,0),TIME(8,0,0),Table_BF[[#This Row],[TimeIn27]])-TIME(9,0,0))*24)</f>
        <v>0</v>
      </c>
      <c r="DM55" s="7"/>
      <c r="DN55" s="7"/>
      <c r="DO55" s="6"/>
      <c r="DP55" s="14">
        <f>IF(Table_BF[[#This Row],[TimeIn28]]=0,0,(Table_BF[[#This Row],[TimeOut28]]-IF(Table_BF[[#This Row],[TimeIn28]]&lt;TIME(8,0,0),TIME(8,0,0),Table_BF[[#This Row],[TimeIn28]])-TIME(9,0,0))*24)</f>
        <v>0</v>
      </c>
      <c r="DQ55" s="7"/>
      <c r="DR55" s="7"/>
      <c r="DS55" s="6"/>
      <c r="DT55" s="14">
        <f>IF(Table_BF[[#This Row],[TimeIn29]]=0,0,(Table_BF[[#This Row],[TimeOut29]]-IF(Table_BF[[#This Row],[TimeIn29]]&lt;TIME(8,0,0),TIME(8,0,0),Table_BF[[#This Row],[TimeIn29]])-TIME(9,0,0))*24)</f>
        <v>0</v>
      </c>
      <c r="DU55" s="7"/>
      <c r="DV55" s="7"/>
      <c r="DW55" s="6"/>
      <c r="DX55" s="14">
        <f>IF(Table_BF[[#This Row],[TimeIn30]]=0,0,(Table_BF[[#This Row],[TimeOut30]]-IF(Table_BF[[#This Row],[TimeIn30]]&lt;TIME(8,0,0),TIME(8,0,0),Table_BF[[#This Row],[TimeIn30]])-TIME(9,0,0))*24)</f>
        <v>0</v>
      </c>
      <c r="DY55" s="7"/>
      <c r="DZ55" s="7"/>
      <c r="EA55" s="6"/>
      <c r="EB55" s="14">
        <f>IF(Table_BF[[#This Row],[TimeIn31]]=0,0,(Table_BF[[#This Row],[TimeOut31]]-IF(Table_BF[[#This Row],[TimeIn31]]&lt;TIME(8,0,0),TIME(8,0,0),Table_BF[[#This Row],[TimeIn31]])-TIME(9,0,0))*24)</f>
        <v>0</v>
      </c>
      <c r="EC55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151.55000000000001</v>
      </c>
      <c r="ED55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25.605000000000004</v>
      </c>
    </row>
    <row r="56" spans="2:134" ht="15" x14ac:dyDescent="0.25">
      <c r="B56" s="6">
        <v>2017</v>
      </c>
      <c r="C56" s="6">
        <v>3</v>
      </c>
      <c r="D56" s="6" t="s">
        <v>184</v>
      </c>
      <c r="E56" s="6" t="s">
        <v>110</v>
      </c>
      <c r="F56" s="6" t="s">
        <v>186</v>
      </c>
      <c r="G56" s="6" t="s">
        <v>239</v>
      </c>
      <c r="H56" s="6" t="s">
        <v>187</v>
      </c>
      <c r="I56" s="7">
        <v>0.44133101851851853</v>
      </c>
      <c r="J56" s="7">
        <v>0.67252314814814818</v>
      </c>
      <c r="K56" s="6">
        <v>5.54</v>
      </c>
      <c r="L56" s="14">
        <f>IF(Table_BF[[#This Row],[TimeIn01]]=0,0,(Table_BF[[#This Row],[TimeOut01]]-IF(Table_BF[[#This Row],[TimeIn01]]&lt;TIME(8,0,0),TIME(8,0,0),Table_BF[[#This Row],[TimeIn01]])-TIME(9,0,0))*24)</f>
        <v>-3.4513888888888884</v>
      </c>
      <c r="M56" s="7"/>
      <c r="N56" s="7"/>
      <c r="O56" s="6"/>
      <c r="P56" s="14">
        <f>IF(Table_BF[[#This Row],[TimeIn02]]=0,0,(Table_BF[[#This Row],[TimeOut02]]-IF(Table_BF[[#This Row],[TimeIn02]]&lt;TIME(8,0,0),TIME(8,0,0),Table_BF[[#This Row],[TimeIn02]])-TIME(9,0,0))*24)</f>
        <v>0</v>
      </c>
      <c r="Q56" s="7">
        <v>0.31562499999999999</v>
      </c>
      <c r="R56" s="7">
        <v>0.68707175925925923</v>
      </c>
      <c r="S56" s="9">
        <v>8.91</v>
      </c>
      <c r="T56" s="14">
        <f>IF(Table_BF[[#This Row],[TimeIn03]]=0,0,(Table_BF[[#This Row],[TimeOut03]]-IF(Table_BF[[#This Row],[TimeIn03]]&lt;TIME(8,0,0),TIME(8,0,0),Table_BF[[#This Row],[TimeIn03]])-TIME(9,0,0))*24)</f>
        <v>-0.51027777777777805</v>
      </c>
      <c r="U56" s="7"/>
      <c r="V56" s="7"/>
      <c r="W56" s="9"/>
      <c r="X56" s="14">
        <f>IF(Table_BF[[#This Row],[TimeIn04]]=0,0,(Table_BF[[#This Row],[TimeOut04]]-IF(Table_BF[[#This Row],[TimeIn04]]&lt;TIME(8,0,0),TIME(8,0,0),Table_BF[[#This Row],[TimeIn04]])-TIME(9,0,0))*24)</f>
        <v>0</v>
      </c>
      <c r="Y56" s="7">
        <v>0.74719907407407404</v>
      </c>
      <c r="Z56" s="7">
        <v>0.79813657407407412</v>
      </c>
      <c r="AA56" s="6">
        <v>1.22</v>
      </c>
      <c r="AB56" s="14">
        <f>IF(Table_BF[[#This Row],[TimeIn05]]=0,0,(Table_BF[[#This Row],[TimeOut05]]-IF(Table_BF[[#This Row],[TimeIn05]]&lt;TIME(8,0,0),TIME(8,0,0),Table_BF[[#This Row],[TimeIn05]])-TIME(9,0,0))*24)</f>
        <v>-7.7774999999999981</v>
      </c>
      <c r="AC56" s="7">
        <v>0.32059027777777777</v>
      </c>
      <c r="AD56" s="7">
        <v>0.69122685185185184</v>
      </c>
      <c r="AE56" s="6">
        <v>8.89</v>
      </c>
      <c r="AF56" s="14">
        <f>IF(Table_BF[[#This Row],[TimeIn06]]=0,0,(Table_BF[[#This Row],[TimeOut06]]-IF(Table_BF[[#This Row],[TimeIn06]]&lt;TIME(8,0,0),TIME(8,0,0),Table_BF[[#This Row],[TimeIn06]])-TIME(9,0,0))*24)</f>
        <v>-0.41055555555555534</v>
      </c>
      <c r="AG56" s="7">
        <v>0.30937500000000001</v>
      </c>
      <c r="AH56" s="7">
        <v>0.69223379629629633</v>
      </c>
      <c r="AI56" s="6">
        <v>9.18</v>
      </c>
      <c r="AJ56" s="14">
        <f>IF(Table_BF[[#This Row],[TimeIn07]]=0,0,(Table_BF[[#This Row],[TimeOut07]]-IF(Table_BF[[#This Row],[TimeIn07]]&lt;TIME(8,0,0),TIME(8,0,0),Table_BF[[#This Row],[TimeIn07]])-TIME(9,0,0))*24)</f>
        <v>-0.38638888888888756</v>
      </c>
      <c r="AK56" s="7">
        <v>0.30798611111111113</v>
      </c>
      <c r="AL56" s="7">
        <v>0.96658564814814818</v>
      </c>
      <c r="AM56" s="6">
        <v>15.8</v>
      </c>
      <c r="AN56" s="14">
        <f>IF(Table_BF[[#This Row],[TimeIn08]]=0,0,(Table_BF[[#This Row],[TimeOut08]]-IF(Table_BF[[#This Row],[TimeIn08]]&lt;TIME(8,0,0),TIME(8,0,0),Table_BF[[#This Row],[TimeIn08]])-TIME(9,0,0))*24)</f>
        <v>6.1980555555555554</v>
      </c>
      <c r="AO56" s="7">
        <v>0.33310185185185187</v>
      </c>
      <c r="AP56" s="7">
        <v>0.61304398148148154</v>
      </c>
      <c r="AQ56" s="6">
        <v>6.71</v>
      </c>
      <c r="AR56" s="14">
        <f>IF(Table_BF[[#This Row],[TimeIn09]]=0,0,(Table_BF[[#This Row],[TimeOut09]]-IF(Table_BF[[#This Row],[TimeIn09]]&lt;TIME(8,0,0),TIME(8,0,0),Table_BF[[#This Row],[TimeIn09]])-TIME(9,0,0))*24)</f>
        <v>-2.2869444444444427</v>
      </c>
      <c r="AS56" s="7">
        <v>0.35613425925925923</v>
      </c>
      <c r="AT56" s="7">
        <v>0.73098379629629628</v>
      </c>
      <c r="AU56" s="6">
        <v>8.99</v>
      </c>
      <c r="AV56" s="14">
        <f>IF(Table_BF[[#This Row],[TimeIn10]]=0,0,(Table_BF[[#This Row],[TimeOut10]]-IF(Table_BF[[#This Row],[TimeIn10]]&lt;TIME(8,0,0),TIME(8,0,0),Table_BF[[#This Row],[TimeIn10]])-TIME(9,0,0))*24)</f>
        <v>-3.6111111111107874E-3</v>
      </c>
      <c r="AW56" s="7"/>
      <c r="AX56" s="7"/>
      <c r="AY56" s="6"/>
      <c r="AZ56" s="14">
        <f>IF(Table_BF[[#This Row],[TimeIn11]]=0,0,(Table_BF[[#This Row],[TimeOut11]]-IF(Table_BF[[#This Row],[TimeIn11]]&lt;TIME(8,0,0),TIME(8,0,0),Table_BF[[#This Row],[TimeIn11]])-TIME(9,0,0))*24)</f>
        <v>0</v>
      </c>
      <c r="BA56" s="7">
        <v>0.50744212962962965</v>
      </c>
      <c r="BB56" s="7">
        <v>0.69692129629629629</v>
      </c>
      <c r="BC56" s="6">
        <v>4.54</v>
      </c>
      <c r="BD56" s="14">
        <f>IF(Table_BF[[#This Row],[TimeIn12]]=0,0,(Table_BF[[#This Row],[TimeOut12]]-IF(Table_BF[[#This Row],[TimeIn12]]&lt;TIME(8,0,0),TIME(8,0,0),Table_BF[[#This Row],[TimeIn12]])-TIME(9,0,0))*24)</f>
        <v>-4.4525000000000006</v>
      </c>
      <c r="BE56" s="7">
        <v>0.41571759259259261</v>
      </c>
      <c r="BF56" s="7">
        <v>0.73229166666666667</v>
      </c>
      <c r="BG56" s="6">
        <v>7.59</v>
      </c>
      <c r="BH56" s="14">
        <f>IF(Table_BF[[#This Row],[TimeIn13]]=0,0,(Table_BF[[#This Row],[TimeOut13]]-IF(Table_BF[[#This Row],[TimeIn13]]&lt;TIME(8,0,0),TIME(8,0,0),Table_BF[[#This Row],[TimeIn13]])-TIME(9,0,0))*24)</f>
        <v>-1.4022222222222225</v>
      </c>
      <c r="BI56" s="7">
        <v>0.33858796296296295</v>
      </c>
      <c r="BJ56" s="7">
        <v>0.50381944444444449</v>
      </c>
      <c r="BK56" s="6">
        <v>3.96</v>
      </c>
      <c r="BL56" s="14">
        <f>IF(Table_BF[[#This Row],[TimeIn14]]=0,0,(Table_BF[[#This Row],[TimeOut14]]-IF(Table_BF[[#This Row],[TimeIn14]]&lt;TIME(8,0,0),TIME(8,0,0),Table_BF[[#This Row],[TimeIn14]])-TIME(9,0,0))*24)</f>
        <v>-5.0344444444444427</v>
      </c>
      <c r="BM56" s="7">
        <v>0.33305555555555555</v>
      </c>
      <c r="BN56" s="7">
        <v>0.64224537037037033</v>
      </c>
      <c r="BO56" s="6">
        <v>7.42</v>
      </c>
      <c r="BP56" s="14">
        <f>IF(Table_BF[[#This Row],[TimeIn15]]=0,0,(Table_BF[[#This Row],[TimeOut15]]-IF(Table_BF[[#This Row],[TimeIn15]]&lt;TIME(8,0,0),TIME(8,0,0),Table_BF[[#This Row],[TimeIn15]])-TIME(9,0,0))*24)</f>
        <v>-1.5861111111111117</v>
      </c>
      <c r="BQ56" s="7">
        <v>0.32903935185185185</v>
      </c>
      <c r="BR56" s="7">
        <v>0.86796296296296294</v>
      </c>
      <c r="BS56" s="6">
        <v>12.93</v>
      </c>
      <c r="BT56" s="14">
        <f>IF(Table_BF[[#This Row],[TimeIn16]]=0,0,(Table_BF[[#This Row],[TimeOut16]]-IF(Table_BF[[#This Row],[TimeIn16]]&lt;TIME(8,0,0),TIME(8,0,0),Table_BF[[#This Row],[TimeIn16]])-TIME(9,0,0))*24)</f>
        <v>3.8311111111111096</v>
      </c>
      <c r="BU56" s="7">
        <v>0.31364583333333335</v>
      </c>
      <c r="BV56" s="7">
        <v>0.69987268518518519</v>
      </c>
      <c r="BW56" s="6">
        <v>9.26</v>
      </c>
      <c r="BX56" s="14">
        <f>IF(Table_BF[[#This Row],[TimeIn17]]=0,0,(Table_BF[[#This Row],[TimeOut17]]-IF(Table_BF[[#This Row],[TimeIn17]]&lt;TIME(8,0,0),TIME(8,0,0),Table_BF[[#This Row],[TimeIn17]])-TIME(9,0,0))*24)</f>
        <v>-0.20305555555555488</v>
      </c>
      <c r="BY56" s="7"/>
      <c r="BZ56" s="7"/>
      <c r="CA56" s="6"/>
      <c r="CB56" s="14">
        <f>IF(Table_BF[[#This Row],[TimeIn18]]=0,0,(Table_BF[[#This Row],[TimeOut18]]-IF(Table_BF[[#This Row],[TimeIn18]]&lt;TIME(8,0,0),TIME(8,0,0),Table_BF[[#This Row],[TimeIn18]])-TIME(9,0,0))*24)</f>
        <v>0</v>
      </c>
      <c r="CC56" s="7">
        <v>0.44687500000000002</v>
      </c>
      <c r="CD56" s="7">
        <v>0.56259259259259264</v>
      </c>
      <c r="CE56" s="6">
        <v>2.77</v>
      </c>
      <c r="CF56" s="14">
        <f>IF(Table_BF[[#This Row],[TimeIn19]]=0,0,(Table_BF[[#This Row],[TimeOut19]]-IF(Table_BF[[#This Row],[TimeIn19]]&lt;TIME(8,0,0),TIME(8,0,0),Table_BF[[#This Row],[TimeIn19]])-TIME(9,0,0))*24)</f>
        <v>-6.2227777777777771</v>
      </c>
      <c r="CG56" s="7">
        <v>0.37327546296296299</v>
      </c>
      <c r="CH56" s="7">
        <v>0.61452546296296295</v>
      </c>
      <c r="CI56" s="6">
        <v>5.79</v>
      </c>
      <c r="CJ56" s="14">
        <f>IF(Table_BF[[#This Row],[TimeIn20]]=0,0,(Table_BF[[#This Row],[TimeOut20]]-IF(Table_BF[[#This Row],[TimeIn20]]&lt;TIME(8,0,0),TIME(8,0,0),Table_BF[[#This Row],[TimeIn20]])-TIME(9,0,0))*24)</f>
        <v>-3.2100000000000009</v>
      </c>
      <c r="CK56" s="7"/>
      <c r="CL56" s="7"/>
      <c r="CM56" s="6"/>
      <c r="CN56" s="14">
        <f>IF(Table_BF[[#This Row],[TimeIn21]]=0,0,(Table_BF[[#This Row],[TimeOut21]]-IF(Table_BF[[#This Row],[TimeIn21]]&lt;TIME(8,0,0),TIME(8,0,0),Table_BF[[#This Row],[TimeIn21]])-TIME(9,0,0))*24)</f>
        <v>0</v>
      </c>
      <c r="CO56" s="7"/>
      <c r="CP56" s="7"/>
      <c r="CQ56" s="6"/>
      <c r="CR56" s="14">
        <f>IF(Table_BF[[#This Row],[TimeIn22]]=0,0,(Table_BF[[#This Row],[TimeOut22]]-IF(Table_BF[[#This Row],[TimeIn22]]&lt;TIME(8,0,0),TIME(8,0,0),Table_BF[[#This Row],[TimeIn22]])-TIME(9,0,0))*24)</f>
        <v>0</v>
      </c>
      <c r="CS56" s="7"/>
      <c r="CT56" s="7"/>
      <c r="CU56" s="6"/>
      <c r="CV56" s="14">
        <f>IF(Table_BF[[#This Row],[TimeIn23]]=0,0,(Table_BF[[#This Row],[TimeOut23]]-IF(Table_BF[[#This Row],[TimeIn23]]&lt;TIME(8,0,0),TIME(8,0,0),Table_BF[[#This Row],[TimeIn23]])-TIME(9,0,0))*24)</f>
        <v>0</v>
      </c>
      <c r="CW56" s="7"/>
      <c r="CX56" s="7"/>
      <c r="CY56" s="6"/>
      <c r="CZ56" s="14">
        <f>IF(Table_BF[[#This Row],[TimeIn24]]=0,0,(Table_BF[[#This Row],[TimeOut24]]-IF(Table_BF[[#This Row],[TimeIn24]]&lt;TIME(8,0,0),TIME(8,0,0),Table_BF[[#This Row],[TimeIn24]])-TIME(9,0,0))*24)</f>
        <v>0</v>
      </c>
      <c r="DA56" s="7"/>
      <c r="DB56" s="7"/>
      <c r="DC56" s="6"/>
      <c r="DD56" s="14">
        <f>IF(Table_BF[[#This Row],[TimeIn25]]=0,0,(Table_BF[[#This Row],[TimeOut25]]-IF(Table_BF[[#This Row],[TimeIn25]]&lt;TIME(8,0,0),TIME(8,0,0),Table_BF[[#This Row],[TimeIn25]])-TIME(9,0,0))*24)</f>
        <v>0</v>
      </c>
      <c r="DE56" s="7"/>
      <c r="DF56" s="7"/>
      <c r="DG56" s="6"/>
      <c r="DH56" s="14">
        <f>IF(Table_BF[[#This Row],[TimeIn26]]=0,0,(Table_BF[[#This Row],[TimeOut26]]-IF(Table_BF[[#This Row],[TimeIn26]]&lt;TIME(8,0,0),TIME(8,0,0),Table_BF[[#This Row],[TimeIn26]])-TIME(9,0,0))*24)</f>
        <v>0</v>
      </c>
      <c r="DI56" s="7"/>
      <c r="DJ56" s="7"/>
      <c r="DK56" s="6"/>
      <c r="DL56" s="14">
        <f>IF(Table_BF[[#This Row],[TimeIn27]]=0,0,(Table_BF[[#This Row],[TimeOut27]]-IF(Table_BF[[#This Row],[TimeIn27]]&lt;TIME(8,0,0),TIME(8,0,0),Table_BF[[#This Row],[TimeIn27]])-TIME(9,0,0))*24)</f>
        <v>0</v>
      </c>
      <c r="DM56" s="7"/>
      <c r="DN56" s="7"/>
      <c r="DO56" s="6"/>
      <c r="DP56" s="14">
        <f>IF(Table_BF[[#This Row],[TimeIn28]]=0,0,(Table_BF[[#This Row],[TimeOut28]]-IF(Table_BF[[#This Row],[TimeIn28]]&lt;TIME(8,0,0),TIME(8,0,0),Table_BF[[#This Row],[TimeIn28]])-TIME(9,0,0))*24)</f>
        <v>0</v>
      </c>
      <c r="DQ56" s="7"/>
      <c r="DR56" s="7"/>
      <c r="DS56" s="6"/>
      <c r="DT56" s="14">
        <f>IF(Table_BF[[#This Row],[TimeIn29]]=0,0,(Table_BF[[#This Row],[TimeOut29]]-IF(Table_BF[[#This Row],[TimeIn29]]&lt;TIME(8,0,0),TIME(8,0,0),Table_BF[[#This Row],[TimeIn29]])-TIME(9,0,0))*24)</f>
        <v>0</v>
      </c>
      <c r="DU56" s="7"/>
      <c r="DV56" s="7"/>
      <c r="DW56" s="6"/>
      <c r="DX56" s="14">
        <f>IF(Table_BF[[#This Row],[TimeIn30]]=0,0,(Table_BF[[#This Row],[TimeOut30]]-IF(Table_BF[[#This Row],[TimeIn30]]&lt;TIME(8,0,0),TIME(8,0,0),Table_BF[[#This Row],[TimeIn30]])-TIME(9,0,0))*24)</f>
        <v>0</v>
      </c>
      <c r="DY56" s="7"/>
      <c r="DZ56" s="7"/>
      <c r="EA56" s="6"/>
      <c r="EB56" s="14">
        <f>IF(Table_BF[[#This Row],[TimeIn31]]=0,0,(Table_BF[[#This Row],[TimeOut31]]-IF(Table_BF[[#This Row],[TimeIn31]]&lt;TIME(8,0,0),TIME(8,0,0),Table_BF[[#This Row],[TimeIn31]])-TIME(9,0,0))*24)</f>
        <v>0</v>
      </c>
      <c r="EC56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119.50000000000001</v>
      </c>
      <c r="ED56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-26.90861111111111</v>
      </c>
    </row>
    <row r="57" spans="2:134" ht="15" x14ac:dyDescent="0.25">
      <c r="B57" s="6">
        <v>2017</v>
      </c>
      <c r="C57" s="6">
        <v>3</v>
      </c>
      <c r="D57" s="6" t="s">
        <v>111</v>
      </c>
      <c r="E57" s="6" t="s">
        <v>226</v>
      </c>
      <c r="F57" s="6" t="s">
        <v>309</v>
      </c>
      <c r="G57" s="6" t="s">
        <v>310</v>
      </c>
      <c r="H57" s="6" t="s">
        <v>311</v>
      </c>
      <c r="I57" s="7"/>
      <c r="J57" s="7"/>
      <c r="K57" s="6"/>
      <c r="L57" s="14">
        <f>IF(Table_BF[[#This Row],[TimeIn01]]=0,0,(Table_BF[[#This Row],[TimeOut01]]-IF(Table_BF[[#This Row],[TimeIn01]]&lt;TIME(8,0,0),TIME(8,0,0),Table_BF[[#This Row],[TimeIn01]])-TIME(9,0,0))*24)</f>
        <v>0</v>
      </c>
      <c r="M57" s="7">
        <v>0.37284722222222222</v>
      </c>
      <c r="N57" s="7">
        <v>0.63299768518518518</v>
      </c>
      <c r="O57" s="6">
        <v>6.24</v>
      </c>
      <c r="P57" s="14">
        <f>IF(Table_BF[[#This Row],[TimeIn02]]=0,0,(Table_BF[[#This Row],[TimeOut02]]-IF(Table_BF[[#This Row],[TimeIn02]]&lt;TIME(8,0,0),TIME(8,0,0),Table_BF[[#This Row],[TimeIn02]])-TIME(9,0,0))*24)</f>
        <v>-2.756388888888889</v>
      </c>
      <c r="Q57" s="7">
        <v>0.37387731481481479</v>
      </c>
      <c r="R57" s="7">
        <v>0.74715277777777778</v>
      </c>
      <c r="S57" s="9">
        <v>8.9499999999999993</v>
      </c>
      <c r="T57" s="14">
        <f>IF(Table_BF[[#This Row],[TimeIn03]]=0,0,(Table_BF[[#This Row],[TimeOut03]]-IF(Table_BF[[#This Row],[TimeIn03]]&lt;TIME(8,0,0),TIME(8,0,0),Table_BF[[#This Row],[TimeIn03]])-TIME(9,0,0))*24)</f>
        <v>-4.1388888888888253E-2</v>
      </c>
      <c r="U57" s="7"/>
      <c r="V57" s="7"/>
      <c r="W57" s="9"/>
      <c r="X57" s="14">
        <f>IF(Table_BF[[#This Row],[TimeIn04]]=0,0,(Table_BF[[#This Row],[TimeOut04]]-IF(Table_BF[[#This Row],[TimeIn04]]&lt;TIME(8,0,0),TIME(8,0,0),Table_BF[[#This Row],[TimeIn04]])-TIME(9,0,0))*24)</f>
        <v>0</v>
      </c>
      <c r="Y57" s="7"/>
      <c r="Z57" s="7"/>
      <c r="AA57" s="6"/>
      <c r="AB57" s="14">
        <f>IF(Table_BF[[#This Row],[TimeIn05]]=0,0,(Table_BF[[#This Row],[TimeOut05]]-IF(Table_BF[[#This Row],[TimeIn05]]&lt;TIME(8,0,0),TIME(8,0,0),Table_BF[[#This Row],[TimeIn05]])-TIME(9,0,0))*24)</f>
        <v>0</v>
      </c>
      <c r="AC57" s="7">
        <v>0.36715277777777777</v>
      </c>
      <c r="AD57" s="7">
        <v>0.71305555555555555</v>
      </c>
      <c r="AE57" s="6">
        <v>8.3000000000000007</v>
      </c>
      <c r="AF57" s="14">
        <f>IF(Table_BF[[#This Row],[TimeIn06]]=0,0,(Table_BF[[#This Row],[TimeOut06]]-IF(Table_BF[[#This Row],[TimeIn06]]&lt;TIME(8,0,0),TIME(8,0,0),Table_BF[[#This Row],[TimeIn06]])-TIME(9,0,0))*24)</f>
        <v>-0.69833333333333325</v>
      </c>
      <c r="AG57" s="7">
        <v>0.37335648148148148</v>
      </c>
      <c r="AH57" s="7">
        <v>0.79084490740740743</v>
      </c>
      <c r="AI57" s="6">
        <v>10.01</v>
      </c>
      <c r="AJ57" s="14">
        <f>IF(Table_BF[[#This Row],[TimeIn07]]=0,0,(Table_BF[[#This Row],[TimeOut07]]-IF(Table_BF[[#This Row],[TimeIn07]]&lt;TIME(8,0,0),TIME(8,0,0),Table_BF[[#This Row],[TimeIn07]])-TIME(9,0,0))*24)</f>
        <v>1.0197222222222226</v>
      </c>
      <c r="AK57" s="7">
        <v>0.38275462962962964</v>
      </c>
      <c r="AL57" s="7">
        <v>0.56274305555555559</v>
      </c>
      <c r="AM57" s="6">
        <v>4.3099999999999996</v>
      </c>
      <c r="AN57" s="14">
        <f>IF(Table_BF[[#This Row],[TimeIn08]]=0,0,(Table_BF[[#This Row],[TimeOut08]]-IF(Table_BF[[#This Row],[TimeIn08]]&lt;TIME(8,0,0),TIME(8,0,0),Table_BF[[#This Row],[TimeIn08]])-TIME(9,0,0))*24)</f>
        <v>-4.6802777777777766</v>
      </c>
      <c r="AO57" s="7">
        <v>0.33902777777777776</v>
      </c>
      <c r="AP57" s="7">
        <v>0.84797453703703707</v>
      </c>
      <c r="AQ57" s="6">
        <v>12.21</v>
      </c>
      <c r="AR57" s="14">
        <f>IF(Table_BF[[#This Row],[TimeIn09]]=0,0,(Table_BF[[#This Row],[TimeOut09]]-IF(Table_BF[[#This Row],[TimeIn09]]&lt;TIME(8,0,0),TIME(8,0,0),Table_BF[[#This Row],[TimeIn09]])-TIME(9,0,0))*24)</f>
        <v>3.2147222222222247</v>
      </c>
      <c r="AS57" s="7">
        <v>0.37731481481481483</v>
      </c>
      <c r="AT57" s="7">
        <v>0.79023148148148148</v>
      </c>
      <c r="AU57" s="6">
        <v>9.91</v>
      </c>
      <c r="AV57" s="14">
        <f>IF(Table_BF[[#This Row],[TimeIn10]]=0,0,(Table_BF[[#This Row],[TimeOut10]]-IF(Table_BF[[#This Row],[TimeIn10]]&lt;TIME(8,0,0),TIME(8,0,0),Table_BF[[#This Row],[TimeIn10]])-TIME(9,0,0))*24)</f>
        <v>0.9099999999999997</v>
      </c>
      <c r="AW57" s="7"/>
      <c r="AX57" s="7"/>
      <c r="AY57" s="6"/>
      <c r="AZ57" s="14">
        <f>IF(Table_BF[[#This Row],[TimeIn11]]=0,0,(Table_BF[[#This Row],[TimeOut11]]-IF(Table_BF[[#This Row],[TimeIn11]]&lt;TIME(8,0,0),TIME(8,0,0),Table_BF[[#This Row],[TimeIn11]])-TIME(9,0,0))*24)</f>
        <v>0</v>
      </c>
      <c r="BA57" s="7"/>
      <c r="BB57" s="7"/>
      <c r="BC57" s="6"/>
      <c r="BD57" s="14">
        <f>IF(Table_BF[[#This Row],[TimeIn12]]=0,0,(Table_BF[[#This Row],[TimeOut12]]-IF(Table_BF[[#This Row],[TimeIn12]]&lt;TIME(8,0,0),TIME(8,0,0),Table_BF[[#This Row],[TimeIn12]])-TIME(9,0,0))*24)</f>
        <v>0</v>
      </c>
      <c r="BE57" s="7">
        <v>0.37193287037037037</v>
      </c>
      <c r="BF57" s="7">
        <v>0.81177083333333333</v>
      </c>
      <c r="BG57" s="6">
        <v>10.55</v>
      </c>
      <c r="BH57" s="14">
        <f>IF(Table_BF[[#This Row],[TimeIn13]]=0,0,(Table_BF[[#This Row],[TimeOut13]]-IF(Table_BF[[#This Row],[TimeIn13]]&lt;TIME(8,0,0),TIME(8,0,0),Table_BF[[#This Row],[TimeIn13]])-TIME(9,0,0))*24)</f>
        <v>1.556111111111111</v>
      </c>
      <c r="BI57" s="7">
        <v>0.38255787037037037</v>
      </c>
      <c r="BJ57" s="7">
        <v>0.98248842592592589</v>
      </c>
      <c r="BK57" s="6">
        <v>14.39</v>
      </c>
      <c r="BL57" s="14">
        <f>IF(Table_BF[[#This Row],[TimeIn14]]=0,0,(Table_BF[[#This Row],[TimeOut14]]-IF(Table_BF[[#This Row],[TimeIn14]]&lt;TIME(8,0,0),TIME(8,0,0),Table_BF[[#This Row],[TimeIn14]])-TIME(9,0,0))*24)</f>
        <v>5.3983333333333325</v>
      </c>
      <c r="BM57" s="7">
        <v>0.61358796296296292</v>
      </c>
      <c r="BN57" s="7">
        <v>0.82255787037037043</v>
      </c>
      <c r="BO57" s="6">
        <v>5.01</v>
      </c>
      <c r="BP57" s="14">
        <f>IF(Table_BF[[#This Row],[TimeIn15]]=0,0,(Table_BF[[#This Row],[TimeOut15]]-IF(Table_BF[[#This Row],[TimeIn15]]&lt;TIME(8,0,0),TIME(8,0,0),Table_BF[[#This Row],[TimeIn15]])-TIME(9,0,0))*24)</f>
        <v>-3.9847222222222198</v>
      </c>
      <c r="BQ57" s="7">
        <v>0.37001157407407409</v>
      </c>
      <c r="BR57" s="7">
        <v>0.77793981481481478</v>
      </c>
      <c r="BS57" s="6">
        <v>9.7899999999999991</v>
      </c>
      <c r="BT57" s="14">
        <f>IF(Table_BF[[#This Row],[TimeIn16]]=0,0,(Table_BF[[#This Row],[TimeOut16]]-IF(Table_BF[[#This Row],[TimeIn16]]&lt;TIME(8,0,0),TIME(8,0,0),Table_BF[[#This Row],[TimeIn16]])-TIME(9,0,0))*24)</f>
        <v>0.79027777777777652</v>
      </c>
      <c r="BU57" s="7">
        <v>0.36958333333333332</v>
      </c>
      <c r="BV57" s="7">
        <v>0.76520833333333338</v>
      </c>
      <c r="BW57" s="6">
        <v>9.49</v>
      </c>
      <c r="BX57" s="14">
        <f>IF(Table_BF[[#This Row],[TimeIn17]]=0,0,(Table_BF[[#This Row],[TimeOut17]]-IF(Table_BF[[#This Row],[TimeIn17]]&lt;TIME(8,0,0),TIME(8,0,0),Table_BF[[#This Row],[TimeIn17]])-TIME(9,0,0))*24)</f>
        <v>0.49500000000000144</v>
      </c>
      <c r="BY57" s="7"/>
      <c r="BZ57" s="7"/>
      <c r="CA57" s="6"/>
      <c r="CB57" s="14">
        <f>IF(Table_BF[[#This Row],[TimeIn18]]=0,0,(Table_BF[[#This Row],[TimeOut18]]-IF(Table_BF[[#This Row],[TimeIn18]]&lt;TIME(8,0,0),TIME(8,0,0),Table_BF[[#This Row],[TimeIn18]])-TIME(9,0,0))*24)</f>
        <v>0</v>
      </c>
      <c r="CC57" s="7"/>
      <c r="CD57" s="7"/>
      <c r="CE57" s="6"/>
      <c r="CF57" s="14">
        <f>IF(Table_BF[[#This Row],[TimeIn19]]=0,0,(Table_BF[[#This Row],[TimeOut19]]-IF(Table_BF[[#This Row],[TimeIn19]]&lt;TIME(8,0,0),TIME(8,0,0),Table_BF[[#This Row],[TimeIn19]])-TIME(9,0,0))*24)</f>
        <v>0</v>
      </c>
      <c r="CG57" s="7">
        <v>0.35768518518518516</v>
      </c>
      <c r="CH57" s="7">
        <v>0.57535879629629627</v>
      </c>
      <c r="CI57" s="6">
        <v>5.22</v>
      </c>
      <c r="CJ57" s="14">
        <f>IF(Table_BF[[#This Row],[TimeIn20]]=0,0,(Table_BF[[#This Row],[TimeOut20]]-IF(Table_BF[[#This Row],[TimeIn20]]&lt;TIME(8,0,0),TIME(8,0,0),Table_BF[[#This Row],[TimeIn20]])-TIME(9,0,0))*24)</f>
        <v>-3.7758333333333334</v>
      </c>
      <c r="CK57" s="7"/>
      <c r="CL57" s="7"/>
      <c r="CM57" s="6"/>
      <c r="CN57" s="14">
        <f>IF(Table_BF[[#This Row],[TimeIn21]]=0,0,(Table_BF[[#This Row],[TimeOut21]]-IF(Table_BF[[#This Row],[TimeIn21]]&lt;TIME(8,0,0),TIME(8,0,0),Table_BF[[#This Row],[TimeIn21]])-TIME(9,0,0))*24)</f>
        <v>0</v>
      </c>
      <c r="CO57" s="7"/>
      <c r="CP57" s="7"/>
      <c r="CQ57" s="6"/>
      <c r="CR57" s="14">
        <f>IF(Table_BF[[#This Row],[TimeIn22]]=0,0,(Table_BF[[#This Row],[TimeOut22]]-IF(Table_BF[[#This Row],[TimeIn22]]&lt;TIME(8,0,0),TIME(8,0,0),Table_BF[[#This Row],[TimeIn22]])-TIME(9,0,0))*24)</f>
        <v>0</v>
      </c>
      <c r="CS57" s="7"/>
      <c r="CT57" s="7"/>
      <c r="CU57" s="6"/>
      <c r="CV57" s="14">
        <f>IF(Table_BF[[#This Row],[TimeIn23]]=0,0,(Table_BF[[#This Row],[TimeOut23]]-IF(Table_BF[[#This Row],[TimeIn23]]&lt;TIME(8,0,0),TIME(8,0,0),Table_BF[[#This Row],[TimeIn23]])-TIME(9,0,0))*24)</f>
        <v>0</v>
      </c>
      <c r="CW57" s="7"/>
      <c r="CX57" s="7"/>
      <c r="CY57" s="6"/>
      <c r="CZ57" s="14">
        <f>IF(Table_BF[[#This Row],[TimeIn24]]=0,0,(Table_BF[[#This Row],[TimeOut24]]-IF(Table_BF[[#This Row],[TimeIn24]]&lt;TIME(8,0,0),TIME(8,0,0),Table_BF[[#This Row],[TimeIn24]])-TIME(9,0,0))*24)</f>
        <v>0</v>
      </c>
      <c r="DA57" s="7"/>
      <c r="DB57" s="7"/>
      <c r="DC57" s="6"/>
      <c r="DD57" s="14">
        <f>IF(Table_BF[[#This Row],[TimeIn25]]=0,0,(Table_BF[[#This Row],[TimeOut25]]-IF(Table_BF[[#This Row],[TimeIn25]]&lt;TIME(8,0,0),TIME(8,0,0),Table_BF[[#This Row],[TimeIn25]])-TIME(9,0,0))*24)</f>
        <v>0</v>
      </c>
      <c r="DE57" s="7"/>
      <c r="DF57" s="7"/>
      <c r="DG57" s="6"/>
      <c r="DH57" s="14">
        <f>IF(Table_BF[[#This Row],[TimeIn26]]=0,0,(Table_BF[[#This Row],[TimeOut26]]-IF(Table_BF[[#This Row],[TimeIn26]]&lt;TIME(8,0,0),TIME(8,0,0),Table_BF[[#This Row],[TimeIn26]])-TIME(9,0,0))*24)</f>
        <v>0</v>
      </c>
      <c r="DI57" s="7"/>
      <c r="DJ57" s="7"/>
      <c r="DK57" s="6"/>
      <c r="DL57" s="14">
        <f>IF(Table_BF[[#This Row],[TimeIn27]]=0,0,(Table_BF[[#This Row],[TimeOut27]]-IF(Table_BF[[#This Row],[TimeIn27]]&lt;TIME(8,0,0),TIME(8,0,0),Table_BF[[#This Row],[TimeIn27]])-TIME(9,0,0))*24)</f>
        <v>0</v>
      </c>
      <c r="DM57" s="7"/>
      <c r="DN57" s="7"/>
      <c r="DO57" s="6"/>
      <c r="DP57" s="14">
        <f>IF(Table_BF[[#This Row],[TimeIn28]]=0,0,(Table_BF[[#This Row],[TimeOut28]]-IF(Table_BF[[#This Row],[TimeIn28]]&lt;TIME(8,0,0),TIME(8,0,0),Table_BF[[#This Row],[TimeIn28]])-TIME(9,0,0))*24)</f>
        <v>0</v>
      </c>
      <c r="DQ57" s="7"/>
      <c r="DR57" s="7"/>
      <c r="DS57" s="6"/>
      <c r="DT57" s="14">
        <f>IF(Table_BF[[#This Row],[TimeIn29]]=0,0,(Table_BF[[#This Row],[TimeOut29]]-IF(Table_BF[[#This Row],[TimeIn29]]&lt;TIME(8,0,0),TIME(8,0,0),Table_BF[[#This Row],[TimeIn29]])-TIME(9,0,0))*24)</f>
        <v>0</v>
      </c>
      <c r="DU57" s="7"/>
      <c r="DV57" s="7"/>
      <c r="DW57" s="6"/>
      <c r="DX57" s="14">
        <f>IF(Table_BF[[#This Row],[TimeIn30]]=0,0,(Table_BF[[#This Row],[TimeOut30]]-IF(Table_BF[[#This Row],[TimeIn30]]&lt;TIME(8,0,0),TIME(8,0,0),Table_BF[[#This Row],[TimeIn30]])-TIME(9,0,0))*24)</f>
        <v>0</v>
      </c>
      <c r="DY57" s="7"/>
      <c r="DZ57" s="7"/>
      <c r="EA57" s="6"/>
      <c r="EB57" s="14">
        <f>IF(Table_BF[[#This Row],[TimeIn31]]=0,0,(Table_BF[[#This Row],[TimeOut31]]-IF(Table_BF[[#This Row],[TimeIn31]]&lt;TIME(8,0,0),TIME(8,0,0),Table_BF[[#This Row],[TimeIn31]])-TIME(9,0,0))*24)</f>
        <v>0</v>
      </c>
      <c r="EC57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114.38000000000001</v>
      </c>
      <c r="ED57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-2.5527777777777718</v>
      </c>
    </row>
    <row r="58" spans="2:134" ht="15" x14ac:dyDescent="0.25">
      <c r="B58" s="6">
        <v>2017</v>
      </c>
      <c r="C58" s="6">
        <v>3</v>
      </c>
      <c r="D58" s="6" t="s">
        <v>111</v>
      </c>
      <c r="E58" s="6" t="s">
        <v>110</v>
      </c>
      <c r="F58" s="6" t="s">
        <v>112</v>
      </c>
      <c r="G58" s="6" t="s">
        <v>292</v>
      </c>
      <c r="H58" s="6" t="s">
        <v>293</v>
      </c>
      <c r="I58" s="7">
        <v>0.37228009259259259</v>
      </c>
      <c r="J58" s="7">
        <v>0.77006944444444447</v>
      </c>
      <c r="K58" s="6">
        <v>9.5399999999999991</v>
      </c>
      <c r="L58" s="14">
        <f>IF(Table_BF[[#This Row],[TimeIn01]]=0,0,(Table_BF[[#This Row],[TimeOut01]]-IF(Table_BF[[#This Row],[TimeIn01]]&lt;TIME(8,0,0),TIME(8,0,0),Table_BF[[#This Row],[TimeIn01]])-TIME(9,0,0))*24)</f>
        <v>0.54694444444444512</v>
      </c>
      <c r="M58" s="7">
        <v>0.37402777777777779</v>
      </c>
      <c r="N58" s="7">
        <v>0.79934027777777783</v>
      </c>
      <c r="O58" s="6">
        <v>10.199999999999999</v>
      </c>
      <c r="P58" s="14">
        <f>IF(Table_BF[[#This Row],[TimeIn02]]=0,0,(Table_BF[[#This Row],[TimeOut02]]-IF(Table_BF[[#This Row],[TimeIn02]]&lt;TIME(8,0,0),TIME(8,0,0),Table_BF[[#This Row],[TimeIn02]])-TIME(9,0,0))*24)</f>
        <v>1.2075000000000009</v>
      </c>
      <c r="Q58" s="7">
        <v>0.36781249999999999</v>
      </c>
      <c r="R58" s="7">
        <v>0.74035879629629631</v>
      </c>
      <c r="S58" s="9">
        <v>8.94</v>
      </c>
      <c r="T58" s="14">
        <f>IF(Table_BF[[#This Row],[TimeIn03]]=0,0,(Table_BF[[#This Row],[TimeOut03]]-IF(Table_BF[[#This Row],[TimeIn03]]&lt;TIME(8,0,0),TIME(8,0,0),Table_BF[[#This Row],[TimeIn03]])-TIME(9,0,0))*24)</f>
        <v>-5.8888888888888324E-2</v>
      </c>
      <c r="U58" s="7">
        <v>0.37192129629629628</v>
      </c>
      <c r="V58" s="7">
        <v>0.63160879629629629</v>
      </c>
      <c r="W58" s="9">
        <v>6.23</v>
      </c>
      <c r="X58" s="14">
        <f>IF(Table_BF[[#This Row],[TimeIn04]]=0,0,(Table_BF[[#This Row],[TimeOut04]]-IF(Table_BF[[#This Row],[TimeIn04]]&lt;TIME(8,0,0),TIME(8,0,0),Table_BF[[#This Row],[TimeIn04]])-TIME(9,0,0))*24)</f>
        <v>-2.7674999999999996</v>
      </c>
      <c r="Y58" s="7"/>
      <c r="Z58" s="7"/>
      <c r="AA58" s="6"/>
      <c r="AB58" s="14">
        <f>IF(Table_BF[[#This Row],[TimeIn05]]=0,0,(Table_BF[[#This Row],[TimeOut05]]-IF(Table_BF[[#This Row],[TimeIn05]]&lt;TIME(8,0,0),TIME(8,0,0),Table_BF[[#This Row],[TimeIn05]])-TIME(9,0,0))*24)</f>
        <v>0</v>
      </c>
      <c r="AC58" s="7">
        <v>0.3624074074074074</v>
      </c>
      <c r="AD58" s="7">
        <v>0.72041666666666671</v>
      </c>
      <c r="AE58" s="6">
        <v>8.59</v>
      </c>
      <c r="AF58" s="14">
        <f>IF(Table_BF[[#This Row],[TimeIn06]]=0,0,(Table_BF[[#This Row],[TimeOut06]]-IF(Table_BF[[#This Row],[TimeIn06]]&lt;TIME(8,0,0),TIME(8,0,0),Table_BF[[#This Row],[TimeIn06]])-TIME(9,0,0))*24)</f>
        <v>-0.40777777777777668</v>
      </c>
      <c r="AG58" s="7">
        <v>0.37457175925925928</v>
      </c>
      <c r="AH58" s="7">
        <v>0.74885416666666671</v>
      </c>
      <c r="AI58" s="6">
        <v>8.98</v>
      </c>
      <c r="AJ58" s="14">
        <f>IF(Table_BF[[#This Row],[TimeIn07]]=0,0,(Table_BF[[#This Row],[TimeOut07]]-IF(Table_BF[[#This Row],[TimeIn07]]&lt;TIME(8,0,0),TIME(8,0,0),Table_BF[[#This Row],[TimeIn07]])-TIME(9,0,0))*24)</f>
        <v>-1.7222222222221806E-2</v>
      </c>
      <c r="AK58" s="7">
        <v>0.37333333333333335</v>
      </c>
      <c r="AL58" s="7">
        <v>0.75357638888888889</v>
      </c>
      <c r="AM58" s="6">
        <v>9.1199999999999992</v>
      </c>
      <c r="AN58" s="14">
        <f>IF(Table_BF[[#This Row],[TimeIn08]]=0,0,(Table_BF[[#This Row],[TimeOut08]]-IF(Table_BF[[#This Row],[TimeIn08]]&lt;TIME(8,0,0),TIME(8,0,0),Table_BF[[#This Row],[TimeIn08]])-TIME(9,0,0))*24)</f>
        <v>0.12583333333333302</v>
      </c>
      <c r="AO58" s="7">
        <v>0.36901620370370369</v>
      </c>
      <c r="AP58" s="7">
        <v>0.78608796296296302</v>
      </c>
      <c r="AQ58" s="6">
        <v>10</v>
      </c>
      <c r="AR58" s="14">
        <f>IF(Table_BF[[#This Row],[TimeIn09]]=0,0,(Table_BF[[#This Row],[TimeOut09]]-IF(Table_BF[[#This Row],[TimeIn09]]&lt;TIME(8,0,0),TIME(8,0,0),Table_BF[[#This Row],[TimeIn09]])-TIME(9,0,0))*24)</f>
        <v>1.0097222222222237</v>
      </c>
      <c r="AS58" s="7">
        <v>0.37427083333333333</v>
      </c>
      <c r="AT58" s="7">
        <v>0.76806712962962964</v>
      </c>
      <c r="AU58" s="6">
        <v>9.4499999999999993</v>
      </c>
      <c r="AV58" s="14">
        <f>IF(Table_BF[[#This Row],[TimeIn10]]=0,0,(Table_BF[[#This Row],[TimeOut10]]-IF(Table_BF[[#This Row],[TimeIn10]]&lt;TIME(8,0,0),TIME(8,0,0),Table_BF[[#This Row],[TimeIn10]])-TIME(9,0,0))*24)</f>
        <v>0.45111111111111146</v>
      </c>
      <c r="AW58" s="7"/>
      <c r="AX58" s="7"/>
      <c r="AY58" s="6"/>
      <c r="AZ58" s="14">
        <f>IF(Table_BF[[#This Row],[TimeIn11]]=0,0,(Table_BF[[#This Row],[TimeOut11]]-IF(Table_BF[[#This Row],[TimeIn11]]&lt;TIME(8,0,0),TIME(8,0,0),Table_BF[[#This Row],[TimeIn11]])-TIME(9,0,0))*24)</f>
        <v>0</v>
      </c>
      <c r="BA58" s="7"/>
      <c r="BB58" s="7"/>
      <c r="BC58" s="6"/>
      <c r="BD58" s="14">
        <f>IF(Table_BF[[#This Row],[TimeIn12]]=0,0,(Table_BF[[#This Row],[TimeOut12]]-IF(Table_BF[[#This Row],[TimeIn12]]&lt;TIME(8,0,0),TIME(8,0,0),Table_BF[[#This Row],[TimeIn12]])-TIME(9,0,0))*24)</f>
        <v>0</v>
      </c>
      <c r="BE58" s="7">
        <v>0.35981481481481481</v>
      </c>
      <c r="BF58" s="7">
        <v>0.79545138888888889</v>
      </c>
      <c r="BG58" s="6">
        <v>10.45</v>
      </c>
      <c r="BH58" s="14">
        <f>IF(Table_BF[[#This Row],[TimeIn13]]=0,0,(Table_BF[[#This Row],[TimeOut13]]-IF(Table_BF[[#This Row],[TimeIn13]]&lt;TIME(8,0,0),TIME(8,0,0),Table_BF[[#This Row],[TimeIn13]])-TIME(9,0,0))*24)</f>
        <v>1.4552777777777779</v>
      </c>
      <c r="BI58" s="7">
        <v>0.36809027777777775</v>
      </c>
      <c r="BJ58" s="7">
        <v>0.98253472222222227</v>
      </c>
      <c r="BK58" s="6">
        <v>14.74</v>
      </c>
      <c r="BL58" s="14">
        <f>IF(Table_BF[[#This Row],[TimeIn14]]=0,0,(Table_BF[[#This Row],[TimeOut14]]-IF(Table_BF[[#This Row],[TimeIn14]]&lt;TIME(8,0,0),TIME(8,0,0),Table_BF[[#This Row],[TimeIn14]])-TIME(9,0,0))*24)</f>
        <v>5.7466666666666697</v>
      </c>
      <c r="BM58" s="7">
        <v>0.3825925925925926</v>
      </c>
      <c r="BN58" s="7">
        <v>0.7680555555555556</v>
      </c>
      <c r="BO58" s="6">
        <v>9.25</v>
      </c>
      <c r="BP58" s="14">
        <f>IF(Table_BF[[#This Row],[TimeIn15]]=0,0,(Table_BF[[#This Row],[TimeOut15]]-IF(Table_BF[[#This Row],[TimeIn15]]&lt;TIME(8,0,0),TIME(8,0,0),Table_BF[[#This Row],[TimeIn15]])-TIME(9,0,0))*24)</f>
        <v>0.25111111111111217</v>
      </c>
      <c r="BQ58" s="7">
        <v>0.37322916666666667</v>
      </c>
      <c r="BR58" s="7">
        <v>0.77200231481481485</v>
      </c>
      <c r="BS58" s="6">
        <v>9.57</v>
      </c>
      <c r="BT58" s="14">
        <f>IF(Table_BF[[#This Row],[TimeIn16]]=0,0,(Table_BF[[#This Row],[TimeOut16]]-IF(Table_BF[[#This Row],[TimeIn16]]&lt;TIME(8,0,0),TIME(8,0,0),Table_BF[[#This Row],[TimeIn16]])-TIME(9,0,0))*24)</f>
        <v>0.57055555555555637</v>
      </c>
      <c r="BU58" s="7">
        <v>0.37412037037037038</v>
      </c>
      <c r="BV58" s="7">
        <v>0.75258101851851855</v>
      </c>
      <c r="BW58" s="6">
        <v>9.08</v>
      </c>
      <c r="BX58" s="14">
        <f>IF(Table_BF[[#This Row],[TimeIn17]]=0,0,(Table_BF[[#This Row],[TimeOut17]]-IF(Table_BF[[#This Row],[TimeIn17]]&lt;TIME(8,0,0),TIME(8,0,0),Table_BF[[#This Row],[TimeIn17]])-TIME(9,0,0))*24)</f>
        <v>8.3055555555556104E-2</v>
      </c>
      <c r="BY58" s="7"/>
      <c r="BZ58" s="7"/>
      <c r="CA58" s="6"/>
      <c r="CB58" s="14">
        <f>IF(Table_BF[[#This Row],[TimeIn18]]=0,0,(Table_BF[[#This Row],[TimeOut18]]-IF(Table_BF[[#This Row],[TimeIn18]]&lt;TIME(8,0,0),TIME(8,0,0),Table_BF[[#This Row],[TimeIn18]])-TIME(9,0,0))*24)</f>
        <v>0</v>
      </c>
      <c r="CC58" s="7"/>
      <c r="CD58" s="7"/>
      <c r="CE58" s="6"/>
      <c r="CF58" s="14">
        <f>IF(Table_BF[[#This Row],[TimeIn19]]=0,0,(Table_BF[[#This Row],[TimeOut19]]-IF(Table_BF[[#This Row],[TimeIn19]]&lt;TIME(8,0,0),TIME(8,0,0),Table_BF[[#This Row],[TimeIn19]])-TIME(9,0,0))*24)</f>
        <v>0</v>
      </c>
      <c r="CG58" s="7">
        <v>0.3664236111111111</v>
      </c>
      <c r="CH58" s="7">
        <v>0.63390046296296299</v>
      </c>
      <c r="CI58" s="6">
        <v>6.41</v>
      </c>
      <c r="CJ58" s="14">
        <f>IF(Table_BF[[#This Row],[TimeIn20]]=0,0,(Table_BF[[#This Row],[TimeOut20]]-IF(Table_BF[[#This Row],[TimeIn20]]&lt;TIME(8,0,0),TIME(8,0,0),Table_BF[[#This Row],[TimeIn20]])-TIME(9,0,0))*24)</f>
        <v>-2.5805555555555548</v>
      </c>
      <c r="CK58" s="7"/>
      <c r="CL58" s="7"/>
      <c r="CM58" s="6"/>
      <c r="CN58" s="14">
        <f>IF(Table_BF[[#This Row],[TimeIn21]]=0,0,(Table_BF[[#This Row],[TimeOut21]]-IF(Table_BF[[#This Row],[TimeIn21]]&lt;TIME(8,0,0),TIME(8,0,0),Table_BF[[#This Row],[TimeIn21]])-TIME(9,0,0))*24)</f>
        <v>0</v>
      </c>
      <c r="CO58" s="7"/>
      <c r="CP58" s="7"/>
      <c r="CQ58" s="6"/>
      <c r="CR58" s="14">
        <f>IF(Table_BF[[#This Row],[TimeIn22]]=0,0,(Table_BF[[#This Row],[TimeOut22]]-IF(Table_BF[[#This Row],[TimeIn22]]&lt;TIME(8,0,0),TIME(8,0,0),Table_BF[[#This Row],[TimeIn22]])-TIME(9,0,0))*24)</f>
        <v>0</v>
      </c>
      <c r="CS58" s="7"/>
      <c r="CT58" s="7"/>
      <c r="CU58" s="6"/>
      <c r="CV58" s="14">
        <f>IF(Table_BF[[#This Row],[TimeIn23]]=0,0,(Table_BF[[#This Row],[TimeOut23]]-IF(Table_BF[[#This Row],[TimeIn23]]&lt;TIME(8,0,0),TIME(8,0,0),Table_BF[[#This Row],[TimeIn23]])-TIME(9,0,0))*24)</f>
        <v>0</v>
      </c>
      <c r="CW58" s="7"/>
      <c r="CX58" s="7"/>
      <c r="CY58" s="6"/>
      <c r="CZ58" s="14">
        <f>IF(Table_BF[[#This Row],[TimeIn24]]=0,0,(Table_BF[[#This Row],[TimeOut24]]-IF(Table_BF[[#This Row],[TimeIn24]]&lt;TIME(8,0,0),TIME(8,0,0),Table_BF[[#This Row],[TimeIn24]])-TIME(9,0,0))*24)</f>
        <v>0</v>
      </c>
      <c r="DA58" s="7"/>
      <c r="DB58" s="7"/>
      <c r="DC58" s="6"/>
      <c r="DD58" s="14">
        <f>IF(Table_BF[[#This Row],[TimeIn25]]=0,0,(Table_BF[[#This Row],[TimeOut25]]-IF(Table_BF[[#This Row],[TimeIn25]]&lt;TIME(8,0,0),TIME(8,0,0),Table_BF[[#This Row],[TimeIn25]])-TIME(9,0,0))*24)</f>
        <v>0</v>
      </c>
      <c r="DE58" s="7"/>
      <c r="DF58" s="7"/>
      <c r="DG58" s="6"/>
      <c r="DH58" s="14">
        <f>IF(Table_BF[[#This Row],[TimeIn26]]=0,0,(Table_BF[[#This Row],[TimeOut26]]-IF(Table_BF[[#This Row],[TimeIn26]]&lt;TIME(8,0,0),TIME(8,0,0),Table_BF[[#This Row],[TimeIn26]])-TIME(9,0,0))*24)</f>
        <v>0</v>
      </c>
      <c r="DI58" s="7"/>
      <c r="DJ58" s="7"/>
      <c r="DK58" s="6"/>
      <c r="DL58" s="14">
        <f>IF(Table_BF[[#This Row],[TimeIn27]]=0,0,(Table_BF[[#This Row],[TimeOut27]]-IF(Table_BF[[#This Row],[TimeIn27]]&lt;TIME(8,0,0),TIME(8,0,0),Table_BF[[#This Row],[TimeIn27]])-TIME(9,0,0))*24)</f>
        <v>0</v>
      </c>
      <c r="DM58" s="7"/>
      <c r="DN58" s="7"/>
      <c r="DO58" s="6"/>
      <c r="DP58" s="14">
        <f>IF(Table_BF[[#This Row],[TimeIn28]]=0,0,(Table_BF[[#This Row],[TimeOut28]]-IF(Table_BF[[#This Row],[TimeIn28]]&lt;TIME(8,0,0),TIME(8,0,0),Table_BF[[#This Row],[TimeIn28]])-TIME(9,0,0))*24)</f>
        <v>0</v>
      </c>
      <c r="DQ58" s="7"/>
      <c r="DR58" s="7"/>
      <c r="DS58" s="6"/>
      <c r="DT58" s="14">
        <f>IF(Table_BF[[#This Row],[TimeIn29]]=0,0,(Table_BF[[#This Row],[TimeOut29]]-IF(Table_BF[[#This Row],[TimeIn29]]&lt;TIME(8,0,0),TIME(8,0,0),Table_BF[[#This Row],[TimeIn29]])-TIME(9,0,0))*24)</f>
        <v>0</v>
      </c>
      <c r="DU58" s="7"/>
      <c r="DV58" s="7"/>
      <c r="DW58" s="6"/>
      <c r="DX58" s="14">
        <f>IF(Table_BF[[#This Row],[TimeIn30]]=0,0,(Table_BF[[#This Row],[TimeOut30]]-IF(Table_BF[[#This Row],[TimeIn30]]&lt;TIME(8,0,0),TIME(8,0,0),Table_BF[[#This Row],[TimeIn30]])-TIME(9,0,0))*24)</f>
        <v>0</v>
      </c>
      <c r="DY58" s="7"/>
      <c r="DZ58" s="7"/>
      <c r="EA58" s="6"/>
      <c r="EB58" s="14">
        <f>IF(Table_BF[[#This Row],[TimeIn31]]=0,0,(Table_BF[[#This Row],[TimeOut31]]-IF(Table_BF[[#This Row],[TimeIn31]]&lt;TIME(8,0,0),TIME(8,0,0),Table_BF[[#This Row],[TimeIn31]])-TIME(9,0,0))*24)</f>
        <v>0</v>
      </c>
      <c r="EC58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140.55000000000001</v>
      </c>
      <c r="ED58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5.615833333333347</v>
      </c>
    </row>
    <row r="59" spans="2:134" ht="15" x14ac:dyDescent="0.25">
      <c r="B59" s="6">
        <v>2017</v>
      </c>
      <c r="C59" s="6">
        <v>3</v>
      </c>
      <c r="D59" s="6" t="s">
        <v>111</v>
      </c>
      <c r="E59" s="6" t="s">
        <v>110</v>
      </c>
      <c r="F59" s="6" t="s">
        <v>272</v>
      </c>
      <c r="G59" s="6" t="s">
        <v>273</v>
      </c>
      <c r="H59" s="6" t="s">
        <v>274</v>
      </c>
      <c r="I59" s="7">
        <v>0.37068287037037034</v>
      </c>
      <c r="J59" s="7">
        <v>0.86711805555555554</v>
      </c>
      <c r="K59" s="6">
        <v>11.91</v>
      </c>
      <c r="L59" s="14">
        <f>IF(Table_BF[[#This Row],[TimeIn01]]=0,0,(Table_BF[[#This Row],[TimeOut01]]-IF(Table_BF[[#This Row],[TimeIn01]]&lt;TIME(8,0,0),TIME(8,0,0),Table_BF[[#This Row],[TimeIn01]])-TIME(9,0,0))*24)</f>
        <v>2.9144444444444448</v>
      </c>
      <c r="M59" s="7">
        <v>0.39042824074074073</v>
      </c>
      <c r="N59" s="7">
        <v>0.84835648148148146</v>
      </c>
      <c r="O59" s="6">
        <v>10.99</v>
      </c>
      <c r="P59" s="14">
        <f>IF(Table_BF[[#This Row],[TimeIn02]]=0,0,(Table_BF[[#This Row],[TimeOut02]]-IF(Table_BF[[#This Row],[TimeIn02]]&lt;TIME(8,0,0),TIME(8,0,0),Table_BF[[#This Row],[TimeIn02]])-TIME(9,0,0))*24)</f>
        <v>1.9902777777777776</v>
      </c>
      <c r="Q59" s="7">
        <v>0.3535300925925926</v>
      </c>
      <c r="R59" s="7">
        <v>0.74716435185185182</v>
      </c>
      <c r="S59" s="9">
        <v>9.44</v>
      </c>
      <c r="T59" s="14">
        <f>IF(Table_BF[[#This Row],[TimeIn03]]=0,0,(Table_BF[[#This Row],[TimeOut03]]-IF(Table_BF[[#This Row],[TimeIn03]]&lt;TIME(8,0,0),TIME(8,0,0),Table_BF[[#This Row],[TimeIn03]])-TIME(9,0,0))*24)</f>
        <v>0.44722222222222108</v>
      </c>
      <c r="U59" s="7">
        <v>0.35870370370370369</v>
      </c>
      <c r="V59" s="7">
        <v>0.63048611111111108</v>
      </c>
      <c r="W59" s="9">
        <v>6.52</v>
      </c>
      <c r="X59" s="14">
        <f>IF(Table_BF[[#This Row],[TimeIn04]]=0,0,(Table_BF[[#This Row],[TimeOut04]]-IF(Table_BF[[#This Row],[TimeIn04]]&lt;TIME(8,0,0),TIME(8,0,0),Table_BF[[#This Row],[TimeIn04]])-TIME(9,0,0))*24)</f>
        <v>-2.4772222222222227</v>
      </c>
      <c r="Y59" s="7"/>
      <c r="Z59" s="7"/>
      <c r="AA59" s="6"/>
      <c r="AB59" s="14">
        <f>IF(Table_BF[[#This Row],[TimeIn05]]=0,0,(Table_BF[[#This Row],[TimeOut05]]-IF(Table_BF[[#This Row],[TimeIn05]]&lt;TIME(8,0,0),TIME(8,0,0),Table_BF[[#This Row],[TimeIn05]])-TIME(9,0,0))*24)</f>
        <v>0</v>
      </c>
      <c r="AC59" s="7">
        <v>0.35736111111111113</v>
      </c>
      <c r="AD59" s="7">
        <v>0.72043981481481478</v>
      </c>
      <c r="AE59" s="6">
        <v>8.7100000000000009</v>
      </c>
      <c r="AF59" s="14">
        <f>IF(Table_BF[[#This Row],[TimeIn06]]=0,0,(Table_BF[[#This Row],[TimeOut06]]-IF(Table_BF[[#This Row],[TimeIn06]]&lt;TIME(8,0,0),TIME(8,0,0),Table_BF[[#This Row],[TimeIn06]])-TIME(9,0,0))*24)</f>
        <v>-0.28611111111111232</v>
      </c>
      <c r="AG59" s="7">
        <v>0.36281249999999998</v>
      </c>
      <c r="AH59" s="7">
        <v>0.74</v>
      </c>
      <c r="AI59" s="6">
        <v>9.0500000000000007</v>
      </c>
      <c r="AJ59" s="14">
        <f>IF(Table_BF[[#This Row],[TimeIn07]]=0,0,(Table_BF[[#This Row],[TimeOut07]]-IF(Table_BF[[#This Row],[TimeIn07]]&lt;TIME(8,0,0),TIME(8,0,0),Table_BF[[#This Row],[TimeIn07]])-TIME(9,0,0))*24)</f>
        <v>5.2500000000000213E-2</v>
      </c>
      <c r="AK59" s="7">
        <v>0.35576388888888888</v>
      </c>
      <c r="AL59" s="7">
        <v>0.75785879629629627</v>
      </c>
      <c r="AM59" s="6">
        <v>9.65</v>
      </c>
      <c r="AN59" s="14">
        <f>IF(Table_BF[[#This Row],[TimeIn08]]=0,0,(Table_BF[[#This Row],[TimeOut08]]-IF(Table_BF[[#This Row],[TimeIn08]]&lt;TIME(8,0,0),TIME(8,0,0),Table_BF[[#This Row],[TimeIn08]])-TIME(9,0,0))*24)</f>
        <v>0.65027777777777729</v>
      </c>
      <c r="AO59" s="7">
        <v>0.79672453703703705</v>
      </c>
      <c r="AP59" s="7">
        <v>0.80732638888888886</v>
      </c>
      <c r="AQ59" s="6">
        <v>0.25</v>
      </c>
      <c r="AR59" s="14">
        <f>IF(Table_BF[[#This Row],[TimeIn09]]=0,0,(Table_BF[[#This Row],[TimeOut09]]-IF(Table_BF[[#This Row],[TimeIn09]]&lt;TIME(8,0,0),TIME(8,0,0),Table_BF[[#This Row],[TimeIn09]])-TIME(9,0,0))*24)</f>
        <v>-8.7455555555555566</v>
      </c>
      <c r="AS59" s="7"/>
      <c r="AT59" s="7"/>
      <c r="AU59" s="6"/>
      <c r="AV59" s="14">
        <f>IF(Table_BF[[#This Row],[TimeIn10]]=0,0,(Table_BF[[#This Row],[TimeOut10]]-IF(Table_BF[[#This Row],[TimeIn10]]&lt;TIME(8,0,0),TIME(8,0,0),Table_BF[[#This Row],[TimeIn10]])-TIME(9,0,0))*24)</f>
        <v>0</v>
      </c>
      <c r="AW59" s="7"/>
      <c r="AX59" s="7"/>
      <c r="AY59" s="6"/>
      <c r="AZ59" s="14">
        <f>IF(Table_BF[[#This Row],[TimeIn11]]=0,0,(Table_BF[[#This Row],[TimeOut11]]-IF(Table_BF[[#This Row],[TimeIn11]]&lt;TIME(8,0,0),TIME(8,0,0),Table_BF[[#This Row],[TimeIn11]])-TIME(9,0,0))*24)</f>
        <v>0</v>
      </c>
      <c r="BA59" s="7"/>
      <c r="BB59" s="7"/>
      <c r="BC59" s="6"/>
      <c r="BD59" s="14">
        <f>IF(Table_BF[[#This Row],[TimeIn12]]=0,0,(Table_BF[[#This Row],[TimeOut12]]-IF(Table_BF[[#This Row],[TimeIn12]]&lt;TIME(8,0,0),TIME(8,0,0),Table_BF[[#This Row],[TimeIn12]])-TIME(9,0,0))*24)</f>
        <v>0</v>
      </c>
      <c r="BE59" s="7">
        <v>0.36128472222222224</v>
      </c>
      <c r="BF59" s="7">
        <v>0.81180555555555556</v>
      </c>
      <c r="BG59" s="6">
        <v>10.81</v>
      </c>
      <c r="BH59" s="14">
        <f>IF(Table_BF[[#This Row],[TimeIn13]]=0,0,(Table_BF[[#This Row],[TimeOut13]]-IF(Table_BF[[#This Row],[TimeIn13]]&lt;TIME(8,0,0),TIME(8,0,0),Table_BF[[#This Row],[TimeIn13]])-TIME(9,0,0))*24)</f>
        <v>1.8124999999999996</v>
      </c>
      <c r="BI59" s="7">
        <v>0.35175925925925927</v>
      </c>
      <c r="BJ59" s="7">
        <v>0.98251157407407408</v>
      </c>
      <c r="BK59" s="6">
        <v>15.13</v>
      </c>
      <c r="BL59" s="14">
        <f>IF(Table_BF[[#This Row],[TimeIn14]]=0,0,(Table_BF[[#This Row],[TimeOut14]]-IF(Table_BF[[#This Row],[TimeIn14]]&lt;TIME(8,0,0),TIME(8,0,0),Table_BF[[#This Row],[TimeIn14]])-TIME(9,0,0))*24)</f>
        <v>6.1380555555555567</v>
      </c>
      <c r="BM59" s="7">
        <v>0.37312499999999998</v>
      </c>
      <c r="BN59" s="7">
        <v>0.77741898148148147</v>
      </c>
      <c r="BO59" s="6">
        <v>9.6999999999999993</v>
      </c>
      <c r="BP59" s="14">
        <f>IF(Table_BF[[#This Row],[TimeIn15]]=0,0,(Table_BF[[#This Row],[TimeOut15]]-IF(Table_BF[[#This Row],[TimeIn15]]&lt;TIME(8,0,0),TIME(8,0,0),Table_BF[[#This Row],[TimeIn15]])-TIME(9,0,0))*24)</f>
        <v>0.70305555555555577</v>
      </c>
      <c r="BQ59" s="7">
        <v>0.36756944444444445</v>
      </c>
      <c r="BR59" s="7">
        <v>0.86755787037037035</v>
      </c>
      <c r="BS59" s="6">
        <v>11.99</v>
      </c>
      <c r="BT59" s="14">
        <f>IF(Table_BF[[#This Row],[TimeIn16]]=0,0,(Table_BF[[#This Row],[TimeOut16]]-IF(Table_BF[[#This Row],[TimeIn16]]&lt;TIME(8,0,0),TIME(8,0,0),Table_BF[[#This Row],[TimeIn16]])-TIME(9,0,0))*24)</f>
        <v>2.9997222222222217</v>
      </c>
      <c r="BU59" s="7">
        <v>0.35010416666666666</v>
      </c>
      <c r="BV59" s="7">
        <v>0.7509837962962963</v>
      </c>
      <c r="BW59" s="6">
        <v>9.6199999999999992</v>
      </c>
      <c r="BX59" s="14">
        <f>IF(Table_BF[[#This Row],[TimeIn17]]=0,0,(Table_BF[[#This Row],[TimeOut17]]-IF(Table_BF[[#This Row],[TimeIn17]]&lt;TIME(8,0,0),TIME(8,0,0),Table_BF[[#This Row],[TimeIn17]])-TIME(9,0,0))*24)</f>
        <v>0.62111111111111139</v>
      </c>
      <c r="BY59" s="7">
        <v>0.3973726851851852</v>
      </c>
      <c r="BZ59" s="7">
        <v>0.50590277777777781</v>
      </c>
      <c r="CA59" s="6">
        <v>2.6</v>
      </c>
      <c r="CB59" s="14">
        <f>IF(Table_BF[[#This Row],[TimeIn18]]=0,0,(Table_BF[[#This Row],[TimeOut18]]-IF(Table_BF[[#This Row],[TimeIn18]]&lt;TIME(8,0,0),TIME(8,0,0),Table_BF[[#This Row],[TimeIn18]])-TIME(9,0,0))*24)</f>
        <v>-6.3952777777777774</v>
      </c>
      <c r="CC59" s="7"/>
      <c r="CD59" s="7"/>
      <c r="CE59" s="6"/>
      <c r="CF59" s="14">
        <f>IF(Table_BF[[#This Row],[TimeIn19]]=0,0,(Table_BF[[#This Row],[TimeOut19]]-IF(Table_BF[[#This Row],[TimeIn19]]&lt;TIME(8,0,0),TIME(8,0,0),Table_BF[[#This Row],[TimeIn19]])-TIME(9,0,0))*24)</f>
        <v>0</v>
      </c>
      <c r="CG59" s="7">
        <v>0.36482638888888891</v>
      </c>
      <c r="CH59" s="7">
        <v>0.62133101851851846</v>
      </c>
      <c r="CI59" s="6">
        <v>6.15</v>
      </c>
      <c r="CJ59" s="14">
        <f>IF(Table_BF[[#This Row],[TimeIn20]]=0,0,(Table_BF[[#This Row],[TimeOut20]]-IF(Table_BF[[#This Row],[TimeIn20]]&lt;TIME(8,0,0),TIME(8,0,0),Table_BF[[#This Row],[TimeIn20]])-TIME(9,0,0))*24)</f>
        <v>-2.8438888888888907</v>
      </c>
      <c r="CK59" s="7"/>
      <c r="CL59" s="7"/>
      <c r="CM59" s="6"/>
      <c r="CN59" s="14">
        <f>IF(Table_BF[[#This Row],[TimeIn21]]=0,0,(Table_BF[[#This Row],[TimeOut21]]-IF(Table_BF[[#This Row],[TimeIn21]]&lt;TIME(8,0,0),TIME(8,0,0),Table_BF[[#This Row],[TimeIn21]])-TIME(9,0,0))*24)</f>
        <v>0</v>
      </c>
      <c r="CO59" s="7"/>
      <c r="CP59" s="7"/>
      <c r="CQ59" s="6"/>
      <c r="CR59" s="14">
        <f>IF(Table_BF[[#This Row],[TimeIn22]]=0,0,(Table_BF[[#This Row],[TimeOut22]]-IF(Table_BF[[#This Row],[TimeIn22]]&lt;TIME(8,0,0),TIME(8,0,0),Table_BF[[#This Row],[TimeIn22]])-TIME(9,0,0))*24)</f>
        <v>0</v>
      </c>
      <c r="CS59" s="7"/>
      <c r="CT59" s="7"/>
      <c r="CU59" s="6"/>
      <c r="CV59" s="14">
        <f>IF(Table_BF[[#This Row],[TimeIn23]]=0,0,(Table_BF[[#This Row],[TimeOut23]]-IF(Table_BF[[#This Row],[TimeIn23]]&lt;TIME(8,0,0),TIME(8,0,0),Table_BF[[#This Row],[TimeIn23]])-TIME(9,0,0))*24)</f>
        <v>0</v>
      </c>
      <c r="CW59" s="7"/>
      <c r="CX59" s="7"/>
      <c r="CY59" s="6"/>
      <c r="CZ59" s="14">
        <f>IF(Table_BF[[#This Row],[TimeIn24]]=0,0,(Table_BF[[#This Row],[TimeOut24]]-IF(Table_BF[[#This Row],[TimeIn24]]&lt;TIME(8,0,0),TIME(8,0,0),Table_BF[[#This Row],[TimeIn24]])-TIME(9,0,0))*24)</f>
        <v>0</v>
      </c>
      <c r="DA59" s="7"/>
      <c r="DB59" s="7"/>
      <c r="DC59" s="6"/>
      <c r="DD59" s="14">
        <f>IF(Table_BF[[#This Row],[TimeIn25]]=0,0,(Table_BF[[#This Row],[TimeOut25]]-IF(Table_BF[[#This Row],[TimeIn25]]&lt;TIME(8,0,0),TIME(8,0,0),Table_BF[[#This Row],[TimeIn25]])-TIME(9,0,0))*24)</f>
        <v>0</v>
      </c>
      <c r="DE59" s="7"/>
      <c r="DF59" s="7"/>
      <c r="DG59" s="6"/>
      <c r="DH59" s="14">
        <f>IF(Table_BF[[#This Row],[TimeIn26]]=0,0,(Table_BF[[#This Row],[TimeOut26]]-IF(Table_BF[[#This Row],[TimeIn26]]&lt;TIME(8,0,0),TIME(8,0,0),Table_BF[[#This Row],[TimeIn26]])-TIME(9,0,0))*24)</f>
        <v>0</v>
      </c>
      <c r="DI59" s="7"/>
      <c r="DJ59" s="7"/>
      <c r="DK59" s="6"/>
      <c r="DL59" s="14">
        <f>IF(Table_BF[[#This Row],[TimeIn27]]=0,0,(Table_BF[[#This Row],[TimeOut27]]-IF(Table_BF[[#This Row],[TimeIn27]]&lt;TIME(8,0,0),TIME(8,0,0),Table_BF[[#This Row],[TimeIn27]])-TIME(9,0,0))*24)</f>
        <v>0</v>
      </c>
      <c r="DM59" s="7"/>
      <c r="DN59" s="7"/>
      <c r="DO59" s="6"/>
      <c r="DP59" s="14">
        <f>IF(Table_BF[[#This Row],[TimeIn28]]=0,0,(Table_BF[[#This Row],[TimeOut28]]-IF(Table_BF[[#This Row],[TimeIn28]]&lt;TIME(8,0,0),TIME(8,0,0),Table_BF[[#This Row],[TimeIn28]])-TIME(9,0,0))*24)</f>
        <v>0</v>
      </c>
      <c r="DQ59" s="7"/>
      <c r="DR59" s="7"/>
      <c r="DS59" s="6"/>
      <c r="DT59" s="14">
        <f>IF(Table_BF[[#This Row],[TimeIn29]]=0,0,(Table_BF[[#This Row],[TimeOut29]]-IF(Table_BF[[#This Row],[TimeIn29]]&lt;TIME(8,0,0),TIME(8,0,0),Table_BF[[#This Row],[TimeIn29]])-TIME(9,0,0))*24)</f>
        <v>0</v>
      </c>
      <c r="DU59" s="7"/>
      <c r="DV59" s="7"/>
      <c r="DW59" s="6"/>
      <c r="DX59" s="14">
        <f>IF(Table_BF[[#This Row],[TimeIn30]]=0,0,(Table_BF[[#This Row],[TimeOut30]]-IF(Table_BF[[#This Row],[TimeIn30]]&lt;TIME(8,0,0),TIME(8,0,0),Table_BF[[#This Row],[TimeIn30]])-TIME(9,0,0))*24)</f>
        <v>0</v>
      </c>
      <c r="DY59" s="7"/>
      <c r="DZ59" s="7"/>
      <c r="EA59" s="6"/>
      <c r="EB59" s="14">
        <f>IF(Table_BF[[#This Row],[TimeIn31]]=0,0,(Table_BF[[#This Row],[TimeOut31]]-IF(Table_BF[[#This Row],[TimeIn31]]&lt;TIME(8,0,0),TIME(8,0,0),Table_BF[[#This Row],[TimeIn31]])-TIME(9,0,0))*24)</f>
        <v>0</v>
      </c>
      <c r="EC59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132.52000000000001</v>
      </c>
      <c r="ED59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-2.4188888888888944</v>
      </c>
    </row>
    <row r="60" spans="2:134" ht="15" x14ac:dyDescent="0.25">
      <c r="B60" s="6">
        <v>2017</v>
      </c>
      <c r="C60" s="6">
        <v>3</v>
      </c>
      <c r="D60" s="6" t="s">
        <v>111</v>
      </c>
      <c r="E60" s="6" t="s">
        <v>167</v>
      </c>
      <c r="F60" s="6" t="s">
        <v>312</v>
      </c>
      <c r="G60" s="6" t="s">
        <v>313</v>
      </c>
      <c r="H60" s="6" t="s">
        <v>314</v>
      </c>
      <c r="I60" s="7">
        <v>0.35973379629629632</v>
      </c>
      <c r="J60" s="7">
        <v>0.67351851851851852</v>
      </c>
      <c r="K60" s="6">
        <v>7.53</v>
      </c>
      <c r="L60" s="14">
        <f>IF(Table_BF[[#This Row],[TimeIn01]]=0,0,(Table_BF[[#This Row],[TimeOut01]]-IF(Table_BF[[#This Row],[TimeIn01]]&lt;TIME(8,0,0),TIME(8,0,0),Table_BF[[#This Row],[TimeIn01]])-TIME(9,0,0))*24)</f>
        <v>-1.4691666666666672</v>
      </c>
      <c r="M60" s="7"/>
      <c r="N60" s="7"/>
      <c r="O60" s="6"/>
      <c r="P60" s="14">
        <f>IF(Table_BF[[#This Row],[TimeIn02]]=0,0,(Table_BF[[#This Row],[TimeOut02]]-IF(Table_BF[[#This Row],[TimeIn02]]&lt;TIME(8,0,0),TIME(8,0,0),Table_BF[[#This Row],[TimeIn02]])-TIME(9,0,0))*24)</f>
        <v>0</v>
      </c>
      <c r="Q60" s="7"/>
      <c r="R60" s="7"/>
      <c r="S60" s="9"/>
      <c r="T60" s="14">
        <f>IF(Table_BF[[#This Row],[TimeIn03]]=0,0,(Table_BF[[#This Row],[TimeOut03]]-IF(Table_BF[[#This Row],[TimeIn03]]&lt;TIME(8,0,0),TIME(8,0,0),Table_BF[[#This Row],[TimeIn03]])-TIME(9,0,0))*24)</f>
        <v>0</v>
      </c>
      <c r="U60" s="7"/>
      <c r="V60" s="7"/>
      <c r="W60" s="9"/>
      <c r="X60" s="14">
        <f>IF(Table_BF[[#This Row],[TimeIn04]]=0,0,(Table_BF[[#This Row],[TimeOut04]]-IF(Table_BF[[#This Row],[TimeIn04]]&lt;TIME(8,0,0),TIME(8,0,0),Table_BF[[#This Row],[TimeIn04]])-TIME(9,0,0))*24)</f>
        <v>0</v>
      </c>
      <c r="Y60" s="7"/>
      <c r="Z60" s="7"/>
      <c r="AA60" s="6"/>
      <c r="AB60" s="14">
        <f>IF(Table_BF[[#This Row],[TimeIn05]]=0,0,(Table_BF[[#This Row],[TimeOut05]]-IF(Table_BF[[#This Row],[TimeIn05]]&lt;TIME(8,0,0),TIME(8,0,0),Table_BF[[#This Row],[TimeIn05]])-TIME(9,0,0))*24)</f>
        <v>0</v>
      </c>
      <c r="AC60" s="7"/>
      <c r="AD60" s="7"/>
      <c r="AE60" s="6"/>
      <c r="AF60" s="14">
        <f>IF(Table_BF[[#This Row],[TimeIn06]]=0,0,(Table_BF[[#This Row],[TimeOut06]]-IF(Table_BF[[#This Row],[TimeIn06]]&lt;TIME(8,0,0),TIME(8,0,0),Table_BF[[#This Row],[TimeIn06]])-TIME(9,0,0))*24)</f>
        <v>0</v>
      </c>
      <c r="AG60" s="7"/>
      <c r="AH60" s="7"/>
      <c r="AI60" s="6"/>
      <c r="AJ60" s="14">
        <f>IF(Table_BF[[#This Row],[TimeIn07]]=0,0,(Table_BF[[#This Row],[TimeOut07]]-IF(Table_BF[[#This Row],[TimeIn07]]&lt;TIME(8,0,0),TIME(8,0,0),Table_BF[[#This Row],[TimeIn07]])-TIME(9,0,0))*24)</f>
        <v>0</v>
      </c>
      <c r="AK60" s="7"/>
      <c r="AL60" s="7"/>
      <c r="AM60" s="6"/>
      <c r="AN60" s="14">
        <f>IF(Table_BF[[#This Row],[TimeIn08]]=0,0,(Table_BF[[#This Row],[TimeOut08]]-IF(Table_BF[[#This Row],[TimeIn08]]&lt;TIME(8,0,0),TIME(8,0,0),Table_BF[[#This Row],[TimeIn08]])-TIME(9,0,0))*24)</f>
        <v>0</v>
      </c>
      <c r="AO60" s="7"/>
      <c r="AP60" s="7"/>
      <c r="AQ60" s="6"/>
      <c r="AR60" s="14">
        <f>IF(Table_BF[[#This Row],[TimeIn09]]=0,0,(Table_BF[[#This Row],[TimeOut09]]-IF(Table_BF[[#This Row],[TimeIn09]]&lt;TIME(8,0,0),TIME(8,0,0),Table_BF[[#This Row],[TimeIn09]])-TIME(9,0,0))*24)</f>
        <v>0</v>
      </c>
      <c r="AS60" s="7"/>
      <c r="AT60" s="7"/>
      <c r="AU60" s="6"/>
      <c r="AV60" s="14">
        <f>IF(Table_BF[[#This Row],[TimeIn10]]=0,0,(Table_BF[[#This Row],[TimeOut10]]-IF(Table_BF[[#This Row],[TimeIn10]]&lt;TIME(8,0,0),TIME(8,0,0),Table_BF[[#This Row],[TimeIn10]])-TIME(9,0,0))*24)</f>
        <v>0</v>
      </c>
      <c r="AW60" s="7"/>
      <c r="AX60" s="7"/>
      <c r="AY60" s="6"/>
      <c r="AZ60" s="14">
        <f>IF(Table_BF[[#This Row],[TimeIn11]]=0,0,(Table_BF[[#This Row],[TimeOut11]]-IF(Table_BF[[#This Row],[TimeIn11]]&lt;TIME(8,0,0),TIME(8,0,0),Table_BF[[#This Row],[TimeIn11]])-TIME(9,0,0))*24)</f>
        <v>0</v>
      </c>
      <c r="BA60" s="7"/>
      <c r="BB60" s="7"/>
      <c r="BC60" s="6"/>
      <c r="BD60" s="14">
        <f>IF(Table_BF[[#This Row],[TimeIn12]]=0,0,(Table_BF[[#This Row],[TimeOut12]]-IF(Table_BF[[#This Row],[TimeIn12]]&lt;TIME(8,0,0),TIME(8,0,0),Table_BF[[#This Row],[TimeIn12]])-TIME(9,0,0))*24)</f>
        <v>0</v>
      </c>
      <c r="BE60" s="7"/>
      <c r="BF60" s="7"/>
      <c r="BG60" s="6"/>
      <c r="BH60" s="14">
        <f>IF(Table_BF[[#This Row],[TimeIn13]]=0,0,(Table_BF[[#This Row],[TimeOut13]]-IF(Table_BF[[#This Row],[TimeIn13]]&lt;TIME(8,0,0),TIME(8,0,0),Table_BF[[#This Row],[TimeIn13]])-TIME(9,0,0))*24)</f>
        <v>0</v>
      </c>
      <c r="BI60" s="7"/>
      <c r="BJ60" s="7"/>
      <c r="BK60" s="6"/>
      <c r="BL60" s="14">
        <f>IF(Table_BF[[#This Row],[TimeIn14]]=0,0,(Table_BF[[#This Row],[TimeOut14]]-IF(Table_BF[[#This Row],[TimeIn14]]&lt;TIME(8,0,0),TIME(8,0,0),Table_BF[[#This Row],[TimeIn14]])-TIME(9,0,0))*24)</f>
        <v>0</v>
      </c>
      <c r="BM60" s="7">
        <v>0.35061342592592593</v>
      </c>
      <c r="BN60" s="7">
        <v>0.65884259259259259</v>
      </c>
      <c r="BO60" s="6">
        <v>7.39</v>
      </c>
      <c r="BP60" s="14">
        <f>IF(Table_BF[[#This Row],[TimeIn15]]=0,0,(Table_BF[[#This Row],[TimeOut15]]-IF(Table_BF[[#This Row],[TimeIn15]]&lt;TIME(8,0,0),TIME(8,0,0),Table_BF[[#This Row],[TimeIn15]])-TIME(9,0,0))*24)</f>
        <v>-1.6025</v>
      </c>
      <c r="BQ60" s="7">
        <v>0.36015046296296294</v>
      </c>
      <c r="BR60" s="7">
        <v>0.6655092592592593</v>
      </c>
      <c r="BS60" s="6">
        <v>7.32</v>
      </c>
      <c r="BT60" s="14">
        <f>IF(Table_BF[[#This Row],[TimeIn16]]=0,0,(Table_BF[[#This Row],[TimeOut16]]-IF(Table_BF[[#This Row],[TimeIn16]]&lt;TIME(8,0,0),TIME(8,0,0),Table_BF[[#This Row],[TimeIn16]])-TIME(9,0,0))*24)</f>
        <v>-1.6713888888888873</v>
      </c>
      <c r="BU60" s="7">
        <v>0.38902777777777775</v>
      </c>
      <c r="BV60" s="7">
        <v>0.84979166666666661</v>
      </c>
      <c r="BW60" s="6">
        <v>11.05</v>
      </c>
      <c r="BX60" s="14">
        <f>IF(Table_BF[[#This Row],[TimeIn17]]=0,0,(Table_BF[[#This Row],[TimeOut17]]-IF(Table_BF[[#This Row],[TimeIn17]]&lt;TIME(8,0,0),TIME(8,0,0),Table_BF[[#This Row],[TimeIn17]])-TIME(9,0,0))*24)</f>
        <v>2.0583333333333327</v>
      </c>
      <c r="BY60" s="7"/>
      <c r="BZ60" s="7"/>
      <c r="CA60" s="6"/>
      <c r="CB60" s="14">
        <f>IF(Table_BF[[#This Row],[TimeIn18]]=0,0,(Table_BF[[#This Row],[TimeOut18]]-IF(Table_BF[[#This Row],[TimeIn18]]&lt;TIME(8,0,0),TIME(8,0,0),Table_BF[[#This Row],[TimeIn18]])-TIME(9,0,0))*24)</f>
        <v>0</v>
      </c>
      <c r="CC60" s="7"/>
      <c r="CD60" s="7"/>
      <c r="CE60" s="6"/>
      <c r="CF60" s="14">
        <f>IF(Table_BF[[#This Row],[TimeIn19]]=0,0,(Table_BF[[#This Row],[TimeOut19]]-IF(Table_BF[[#This Row],[TimeIn19]]&lt;TIME(8,0,0),TIME(8,0,0),Table_BF[[#This Row],[TimeIn19]])-TIME(9,0,0))*24)</f>
        <v>0</v>
      </c>
      <c r="CG60" s="7">
        <v>0.36503472222222222</v>
      </c>
      <c r="CH60" s="7">
        <v>0.36503472222222222</v>
      </c>
      <c r="CI60" s="6">
        <v>0</v>
      </c>
      <c r="CJ60" s="14">
        <f>IF(Table_BF[[#This Row],[TimeIn20]]=0,0,(Table_BF[[#This Row],[TimeOut20]]-IF(Table_BF[[#This Row],[TimeIn20]]&lt;TIME(8,0,0),TIME(8,0,0),Table_BF[[#This Row],[TimeIn20]])-TIME(9,0,0))*24)</f>
        <v>-9</v>
      </c>
      <c r="CK60" s="7"/>
      <c r="CL60" s="7"/>
      <c r="CM60" s="6"/>
      <c r="CN60" s="14">
        <f>IF(Table_BF[[#This Row],[TimeIn21]]=0,0,(Table_BF[[#This Row],[TimeOut21]]-IF(Table_BF[[#This Row],[TimeIn21]]&lt;TIME(8,0,0),TIME(8,0,0),Table_BF[[#This Row],[TimeIn21]])-TIME(9,0,0))*24)</f>
        <v>0</v>
      </c>
      <c r="CO60" s="7"/>
      <c r="CP60" s="7"/>
      <c r="CQ60" s="6"/>
      <c r="CR60" s="14">
        <f>IF(Table_BF[[#This Row],[TimeIn22]]=0,0,(Table_BF[[#This Row],[TimeOut22]]-IF(Table_BF[[#This Row],[TimeIn22]]&lt;TIME(8,0,0),TIME(8,0,0),Table_BF[[#This Row],[TimeIn22]])-TIME(9,0,0))*24)</f>
        <v>0</v>
      </c>
      <c r="CS60" s="7"/>
      <c r="CT60" s="7"/>
      <c r="CU60" s="6"/>
      <c r="CV60" s="14">
        <f>IF(Table_BF[[#This Row],[TimeIn23]]=0,0,(Table_BF[[#This Row],[TimeOut23]]-IF(Table_BF[[#This Row],[TimeIn23]]&lt;TIME(8,0,0),TIME(8,0,0),Table_BF[[#This Row],[TimeIn23]])-TIME(9,0,0))*24)</f>
        <v>0</v>
      </c>
      <c r="CW60" s="7"/>
      <c r="CX60" s="7"/>
      <c r="CY60" s="6"/>
      <c r="CZ60" s="14">
        <f>IF(Table_BF[[#This Row],[TimeIn24]]=0,0,(Table_BF[[#This Row],[TimeOut24]]-IF(Table_BF[[#This Row],[TimeIn24]]&lt;TIME(8,0,0),TIME(8,0,0),Table_BF[[#This Row],[TimeIn24]])-TIME(9,0,0))*24)</f>
        <v>0</v>
      </c>
      <c r="DA60" s="7"/>
      <c r="DB60" s="7"/>
      <c r="DC60" s="6"/>
      <c r="DD60" s="14">
        <f>IF(Table_BF[[#This Row],[TimeIn25]]=0,0,(Table_BF[[#This Row],[TimeOut25]]-IF(Table_BF[[#This Row],[TimeIn25]]&lt;TIME(8,0,0),TIME(8,0,0),Table_BF[[#This Row],[TimeIn25]])-TIME(9,0,0))*24)</f>
        <v>0</v>
      </c>
      <c r="DE60" s="7"/>
      <c r="DF60" s="7"/>
      <c r="DG60" s="6"/>
      <c r="DH60" s="14">
        <f>IF(Table_BF[[#This Row],[TimeIn26]]=0,0,(Table_BF[[#This Row],[TimeOut26]]-IF(Table_BF[[#This Row],[TimeIn26]]&lt;TIME(8,0,0),TIME(8,0,0),Table_BF[[#This Row],[TimeIn26]])-TIME(9,0,0))*24)</f>
        <v>0</v>
      </c>
      <c r="DI60" s="7"/>
      <c r="DJ60" s="7"/>
      <c r="DK60" s="6"/>
      <c r="DL60" s="14">
        <f>IF(Table_BF[[#This Row],[TimeIn27]]=0,0,(Table_BF[[#This Row],[TimeOut27]]-IF(Table_BF[[#This Row],[TimeIn27]]&lt;TIME(8,0,0),TIME(8,0,0),Table_BF[[#This Row],[TimeIn27]])-TIME(9,0,0))*24)</f>
        <v>0</v>
      </c>
      <c r="DM60" s="7"/>
      <c r="DN60" s="7"/>
      <c r="DO60" s="6"/>
      <c r="DP60" s="14">
        <f>IF(Table_BF[[#This Row],[TimeIn28]]=0,0,(Table_BF[[#This Row],[TimeOut28]]-IF(Table_BF[[#This Row],[TimeIn28]]&lt;TIME(8,0,0),TIME(8,0,0),Table_BF[[#This Row],[TimeIn28]])-TIME(9,0,0))*24)</f>
        <v>0</v>
      </c>
      <c r="DQ60" s="7"/>
      <c r="DR60" s="7"/>
      <c r="DS60" s="6"/>
      <c r="DT60" s="14">
        <f>IF(Table_BF[[#This Row],[TimeIn29]]=0,0,(Table_BF[[#This Row],[TimeOut29]]-IF(Table_BF[[#This Row],[TimeIn29]]&lt;TIME(8,0,0),TIME(8,0,0),Table_BF[[#This Row],[TimeIn29]])-TIME(9,0,0))*24)</f>
        <v>0</v>
      </c>
      <c r="DU60" s="7"/>
      <c r="DV60" s="7"/>
      <c r="DW60" s="6"/>
      <c r="DX60" s="14">
        <f>IF(Table_BF[[#This Row],[TimeIn30]]=0,0,(Table_BF[[#This Row],[TimeOut30]]-IF(Table_BF[[#This Row],[TimeIn30]]&lt;TIME(8,0,0),TIME(8,0,0),Table_BF[[#This Row],[TimeIn30]])-TIME(9,0,0))*24)</f>
        <v>0</v>
      </c>
      <c r="DY60" s="7"/>
      <c r="DZ60" s="7"/>
      <c r="EA60" s="6"/>
      <c r="EB60" s="14">
        <f>IF(Table_BF[[#This Row],[TimeIn31]]=0,0,(Table_BF[[#This Row],[TimeOut31]]-IF(Table_BF[[#This Row],[TimeIn31]]&lt;TIME(8,0,0),TIME(8,0,0),Table_BF[[#This Row],[TimeIn31]])-TIME(9,0,0))*24)</f>
        <v>0</v>
      </c>
      <c r="EC60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33.290000000000006</v>
      </c>
      <c r="ED60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-11.68472222222222</v>
      </c>
    </row>
    <row r="61" spans="2:134" ht="15" x14ac:dyDescent="0.25">
      <c r="B61" s="6">
        <v>2017</v>
      </c>
      <c r="C61" s="6">
        <v>3</v>
      </c>
      <c r="D61" s="6" t="s">
        <v>188</v>
      </c>
      <c r="E61" s="6" t="s">
        <v>172</v>
      </c>
      <c r="F61" s="6" t="s">
        <v>294</v>
      </c>
      <c r="G61" s="6" t="s">
        <v>295</v>
      </c>
      <c r="H61" s="6" t="s">
        <v>296</v>
      </c>
      <c r="I61" s="7">
        <v>0.31418981481481484</v>
      </c>
      <c r="J61" s="7">
        <v>0.31965277777777779</v>
      </c>
      <c r="K61" s="6">
        <v>0.13</v>
      </c>
      <c r="L61" s="14">
        <f>IF(Table_BF[[#This Row],[TimeIn01]]=0,0,(Table_BF[[#This Row],[TimeOut01]]-IF(Table_BF[[#This Row],[TimeIn01]]&lt;TIME(8,0,0),TIME(8,0,0),Table_BF[[#This Row],[TimeIn01]])-TIME(9,0,0))*24)</f>
        <v>-9.3283333333333331</v>
      </c>
      <c r="M61" s="7">
        <v>0.33361111111111114</v>
      </c>
      <c r="N61" s="7">
        <v>0.71275462962962965</v>
      </c>
      <c r="O61" s="6">
        <v>9.09</v>
      </c>
      <c r="P61" s="14">
        <f>IF(Table_BF[[#This Row],[TimeIn02]]=0,0,(Table_BF[[#This Row],[TimeOut02]]-IF(Table_BF[[#This Row],[TimeIn02]]&lt;TIME(8,0,0),TIME(8,0,0),Table_BF[[#This Row],[TimeIn02]])-TIME(9,0,0))*24)</f>
        <v>9.9444444444444446E-2</v>
      </c>
      <c r="Q61" s="7">
        <v>0.33468750000000003</v>
      </c>
      <c r="R61" s="7">
        <v>0.7125231481481481</v>
      </c>
      <c r="S61" s="9">
        <v>9.06</v>
      </c>
      <c r="T61" s="14">
        <f>IF(Table_BF[[#This Row],[TimeIn03]]=0,0,(Table_BF[[#This Row],[TimeOut03]]-IF(Table_BF[[#This Row],[TimeIn03]]&lt;TIME(8,0,0),TIME(8,0,0),Table_BF[[#This Row],[TimeIn03]])-TIME(9,0,0))*24)</f>
        <v>6.8055555555553759E-2</v>
      </c>
      <c r="U61" s="7"/>
      <c r="V61" s="7"/>
      <c r="W61" s="9"/>
      <c r="X61" s="14">
        <f>IF(Table_BF[[#This Row],[TimeIn04]]=0,0,(Table_BF[[#This Row],[TimeOut04]]-IF(Table_BF[[#This Row],[TimeIn04]]&lt;TIME(8,0,0),TIME(8,0,0),Table_BF[[#This Row],[TimeIn04]])-TIME(9,0,0))*24)</f>
        <v>0</v>
      </c>
      <c r="Y61" s="7"/>
      <c r="Z61" s="7"/>
      <c r="AA61" s="6"/>
      <c r="AB61" s="14">
        <f>IF(Table_BF[[#This Row],[TimeIn05]]=0,0,(Table_BF[[#This Row],[TimeOut05]]-IF(Table_BF[[#This Row],[TimeIn05]]&lt;TIME(8,0,0),TIME(8,0,0),Table_BF[[#This Row],[TimeIn05]])-TIME(9,0,0))*24)</f>
        <v>0</v>
      </c>
      <c r="AC61" s="7">
        <v>0.33552083333333332</v>
      </c>
      <c r="AD61" s="7">
        <v>0.71484953703703702</v>
      </c>
      <c r="AE61" s="6">
        <v>9.1</v>
      </c>
      <c r="AF61" s="14">
        <f>IF(Table_BF[[#This Row],[TimeIn06]]=0,0,(Table_BF[[#This Row],[TimeOut06]]-IF(Table_BF[[#This Row],[TimeIn06]]&lt;TIME(8,0,0),TIME(8,0,0),Table_BF[[#This Row],[TimeIn06]])-TIME(9,0,0))*24)</f>
        <v>0.1038888888888887</v>
      </c>
      <c r="AG61" s="7">
        <v>0.34365740740740741</v>
      </c>
      <c r="AH61" s="7">
        <v>0.62182870370370369</v>
      </c>
      <c r="AI61" s="6">
        <v>6.67</v>
      </c>
      <c r="AJ61" s="14">
        <f>IF(Table_BF[[#This Row],[TimeIn07]]=0,0,(Table_BF[[#This Row],[TimeOut07]]-IF(Table_BF[[#This Row],[TimeIn07]]&lt;TIME(8,0,0),TIME(8,0,0),Table_BF[[#This Row],[TimeIn07]])-TIME(9,0,0))*24)</f>
        <v>-2.3238888888888893</v>
      </c>
      <c r="AK61" s="7">
        <v>0.55166666666666664</v>
      </c>
      <c r="AL61" s="7">
        <v>0.77768518518518515</v>
      </c>
      <c r="AM61" s="6">
        <v>5.42</v>
      </c>
      <c r="AN61" s="14">
        <f>IF(Table_BF[[#This Row],[TimeIn08]]=0,0,(Table_BF[[#This Row],[TimeOut08]]-IF(Table_BF[[#This Row],[TimeIn08]]&lt;TIME(8,0,0),TIME(8,0,0),Table_BF[[#This Row],[TimeIn08]])-TIME(9,0,0))*24)</f>
        <v>-3.5755555555555558</v>
      </c>
      <c r="AO61" s="7">
        <v>0.33773148148148147</v>
      </c>
      <c r="AP61" s="7">
        <v>0.71961805555555558</v>
      </c>
      <c r="AQ61" s="6">
        <v>9.16</v>
      </c>
      <c r="AR61" s="14">
        <f>IF(Table_BF[[#This Row],[TimeIn09]]=0,0,(Table_BF[[#This Row],[TimeOut09]]-IF(Table_BF[[#This Row],[TimeIn09]]&lt;TIME(8,0,0),TIME(8,0,0),Table_BF[[#This Row],[TimeIn09]])-TIME(9,0,0))*24)</f>
        <v>0.16527777777777874</v>
      </c>
      <c r="AS61" s="7">
        <v>0.33908564814814812</v>
      </c>
      <c r="AT61" s="7">
        <v>0.7154166666666667</v>
      </c>
      <c r="AU61" s="6">
        <v>9.0299999999999994</v>
      </c>
      <c r="AV61" s="14">
        <f>IF(Table_BF[[#This Row],[TimeIn10]]=0,0,(Table_BF[[#This Row],[TimeOut10]]-IF(Table_BF[[#This Row],[TimeIn10]]&lt;TIME(8,0,0),TIME(8,0,0),Table_BF[[#This Row],[TimeIn10]])-TIME(9,0,0))*24)</f>
        <v>3.1944444444445885E-2</v>
      </c>
      <c r="AW61" s="7"/>
      <c r="AX61" s="7"/>
      <c r="AY61" s="6"/>
      <c r="AZ61" s="14">
        <f>IF(Table_BF[[#This Row],[TimeIn11]]=0,0,(Table_BF[[#This Row],[TimeOut11]]-IF(Table_BF[[#This Row],[TimeIn11]]&lt;TIME(8,0,0),TIME(8,0,0),Table_BF[[#This Row],[TimeIn11]])-TIME(9,0,0))*24)</f>
        <v>0</v>
      </c>
      <c r="BA61" s="7"/>
      <c r="BB61" s="7"/>
      <c r="BC61" s="6"/>
      <c r="BD61" s="14">
        <f>IF(Table_BF[[#This Row],[TimeIn12]]=0,0,(Table_BF[[#This Row],[TimeOut12]]-IF(Table_BF[[#This Row],[TimeIn12]]&lt;TIME(8,0,0),TIME(8,0,0),Table_BF[[#This Row],[TimeIn12]])-TIME(9,0,0))*24)</f>
        <v>0</v>
      </c>
      <c r="BE61" s="7">
        <v>0.33702546296296299</v>
      </c>
      <c r="BF61" s="7">
        <v>0.71416666666666662</v>
      </c>
      <c r="BG61" s="6">
        <v>9.0500000000000007</v>
      </c>
      <c r="BH61" s="14">
        <f>IF(Table_BF[[#This Row],[TimeIn13]]=0,0,(Table_BF[[#This Row],[TimeOut13]]-IF(Table_BF[[#This Row],[TimeIn13]]&lt;TIME(8,0,0),TIME(8,0,0),Table_BF[[#This Row],[TimeIn13]])-TIME(9,0,0))*24)</f>
        <v>5.1388888888887152E-2</v>
      </c>
      <c r="BI61" s="7">
        <v>0.33374999999999999</v>
      </c>
      <c r="BJ61" s="7">
        <v>0.71596064814814819</v>
      </c>
      <c r="BK61" s="6">
        <v>9.17</v>
      </c>
      <c r="BL61" s="14">
        <f>IF(Table_BF[[#This Row],[TimeIn14]]=0,0,(Table_BF[[#This Row],[TimeOut14]]-IF(Table_BF[[#This Row],[TimeIn14]]&lt;TIME(8,0,0),TIME(8,0,0),Table_BF[[#This Row],[TimeIn14]])-TIME(9,0,0))*24)</f>
        <v>0.17305555555555685</v>
      </c>
      <c r="BM61" s="7">
        <v>0.33107638888888891</v>
      </c>
      <c r="BN61" s="7">
        <v>0.71484953703703702</v>
      </c>
      <c r="BO61" s="6">
        <v>9.2100000000000009</v>
      </c>
      <c r="BP61" s="14">
        <f>IF(Table_BF[[#This Row],[TimeIn15]]=0,0,(Table_BF[[#This Row],[TimeOut15]]-IF(Table_BF[[#This Row],[TimeIn15]]&lt;TIME(8,0,0),TIME(8,0,0),Table_BF[[#This Row],[TimeIn15]])-TIME(9,0,0))*24)</f>
        <v>0.15638888888888891</v>
      </c>
      <c r="BQ61" s="7">
        <v>0.3520138888888889</v>
      </c>
      <c r="BR61" s="7">
        <v>0.71304398148148151</v>
      </c>
      <c r="BS61" s="6">
        <v>8.66</v>
      </c>
      <c r="BT61" s="14">
        <f>IF(Table_BF[[#This Row],[TimeIn16]]=0,0,(Table_BF[[#This Row],[TimeOut16]]-IF(Table_BF[[#This Row],[TimeIn16]]&lt;TIME(8,0,0),TIME(8,0,0),Table_BF[[#This Row],[TimeIn16]])-TIME(9,0,0))*24)</f>
        <v>-0.33527777777777734</v>
      </c>
      <c r="BU61" s="7">
        <v>0.3332060185185185</v>
      </c>
      <c r="BV61" s="7">
        <v>0.73305555555555557</v>
      </c>
      <c r="BW61" s="6">
        <v>9.59</v>
      </c>
      <c r="BX61" s="14">
        <f>IF(Table_BF[[#This Row],[TimeIn17]]=0,0,(Table_BF[[#This Row],[TimeOut17]]-IF(Table_BF[[#This Row],[TimeIn17]]&lt;TIME(8,0,0),TIME(8,0,0),Table_BF[[#This Row],[TimeIn17]])-TIME(9,0,0))*24)</f>
        <v>0.59333333333333416</v>
      </c>
      <c r="BY61" s="7"/>
      <c r="BZ61" s="7"/>
      <c r="CA61" s="6"/>
      <c r="CB61" s="14">
        <f>IF(Table_BF[[#This Row],[TimeIn18]]=0,0,(Table_BF[[#This Row],[TimeOut18]]-IF(Table_BF[[#This Row],[TimeIn18]]&lt;TIME(8,0,0),TIME(8,0,0),Table_BF[[#This Row],[TimeIn18]])-TIME(9,0,0))*24)</f>
        <v>0</v>
      </c>
      <c r="CC61" s="7"/>
      <c r="CD61" s="7"/>
      <c r="CE61" s="6"/>
      <c r="CF61" s="14">
        <f>IF(Table_BF[[#This Row],[TimeIn19]]=0,0,(Table_BF[[#This Row],[TimeOut19]]-IF(Table_BF[[#This Row],[TimeIn19]]&lt;TIME(8,0,0),TIME(8,0,0),Table_BF[[#This Row],[TimeIn19]])-TIME(9,0,0))*24)</f>
        <v>0</v>
      </c>
      <c r="CG61" s="7">
        <v>0.34040509259259261</v>
      </c>
      <c r="CH61" s="7">
        <v>0.48648148148148146</v>
      </c>
      <c r="CI61" s="6">
        <v>3.5</v>
      </c>
      <c r="CJ61" s="14">
        <f>IF(Table_BF[[#This Row],[TimeIn20]]=0,0,(Table_BF[[#This Row],[TimeOut20]]-IF(Table_BF[[#This Row],[TimeIn20]]&lt;TIME(8,0,0),TIME(8,0,0),Table_BF[[#This Row],[TimeIn20]])-TIME(9,0,0))*24)</f>
        <v>-5.4941666666666675</v>
      </c>
      <c r="CK61" s="7"/>
      <c r="CL61" s="7"/>
      <c r="CM61" s="6"/>
      <c r="CN61" s="14">
        <f>IF(Table_BF[[#This Row],[TimeIn21]]=0,0,(Table_BF[[#This Row],[TimeOut21]]-IF(Table_BF[[#This Row],[TimeIn21]]&lt;TIME(8,0,0),TIME(8,0,0),Table_BF[[#This Row],[TimeIn21]])-TIME(9,0,0))*24)</f>
        <v>0</v>
      </c>
      <c r="CO61" s="7"/>
      <c r="CP61" s="7"/>
      <c r="CQ61" s="6"/>
      <c r="CR61" s="14">
        <f>IF(Table_BF[[#This Row],[TimeIn22]]=0,0,(Table_BF[[#This Row],[TimeOut22]]-IF(Table_BF[[#This Row],[TimeIn22]]&lt;TIME(8,0,0),TIME(8,0,0),Table_BF[[#This Row],[TimeIn22]])-TIME(9,0,0))*24)</f>
        <v>0</v>
      </c>
      <c r="CS61" s="7"/>
      <c r="CT61" s="7"/>
      <c r="CU61" s="6"/>
      <c r="CV61" s="14">
        <f>IF(Table_BF[[#This Row],[TimeIn23]]=0,0,(Table_BF[[#This Row],[TimeOut23]]-IF(Table_BF[[#This Row],[TimeIn23]]&lt;TIME(8,0,0),TIME(8,0,0),Table_BF[[#This Row],[TimeIn23]])-TIME(9,0,0))*24)</f>
        <v>0</v>
      </c>
      <c r="CW61" s="7"/>
      <c r="CX61" s="7"/>
      <c r="CY61" s="6"/>
      <c r="CZ61" s="14">
        <f>IF(Table_BF[[#This Row],[TimeIn24]]=0,0,(Table_BF[[#This Row],[TimeOut24]]-IF(Table_BF[[#This Row],[TimeIn24]]&lt;TIME(8,0,0),TIME(8,0,0),Table_BF[[#This Row],[TimeIn24]])-TIME(9,0,0))*24)</f>
        <v>0</v>
      </c>
      <c r="DA61" s="7"/>
      <c r="DB61" s="7"/>
      <c r="DC61" s="6"/>
      <c r="DD61" s="14">
        <f>IF(Table_BF[[#This Row],[TimeIn25]]=0,0,(Table_BF[[#This Row],[TimeOut25]]-IF(Table_BF[[#This Row],[TimeIn25]]&lt;TIME(8,0,0),TIME(8,0,0),Table_BF[[#This Row],[TimeIn25]])-TIME(9,0,0))*24)</f>
        <v>0</v>
      </c>
      <c r="DE61" s="7"/>
      <c r="DF61" s="7"/>
      <c r="DG61" s="6"/>
      <c r="DH61" s="14">
        <f>IF(Table_BF[[#This Row],[TimeIn26]]=0,0,(Table_BF[[#This Row],[TimeOut26]]-IF(Table_BF[[#This Row],[TimeIn26]]&lt;TIME(8,0,0),TIME(8,0,0),Table_BF[[#This Row],[TimeIn26]])-TIME(9,0,0))*24)</f>
        <v>0</v>
      </c>
      <c r="DI61" s="7"/>
      <c r="DJ61" s="7"/>
      <c r="DK61" s="6"/>
      <c r="DL61" s="14">
        <f>IF(Table_BF[[#This Row],[TimeIn27]]=0,0,(Table_BF[[#This Row],[TimeOut27]]-IF(Table_BF[[#This Row],[TimeIn27]]&lt;TIME(8,0,0),TIME(8,0,0),Table_BF[[#This Row],[TimeIn27]])-TIME(9,0,0))*24)</f>
        <v>0</v>
      </c>
      <c r="DM61" s="7"/>
      <c r="DN61" s="7"/>
      <c r="DO61" s="6"/>
      <c r="DP61" s="14">
        <f>IF(Table_BF[[#This Row],[TimeIn28]]=0,0,(Table_BF[[#This Row],[TimeOut28]]-IF(Table_BF[[#This Row],[TimeIn28]]&lt;TIME(8,0,0),TIME(8,0,0),Table_BF[[#This Row],[TimeIn28]])-TIME(9,0,0))*24)</f>
        <v>0</v>
      </c>
      <c r="DQ61" s="7"/>
      <c r="DR61" s="7"/>
      <c r="DS61" s="6"/>
      <c r="DT61" s="14">
        <f>IF(Table_BF[[#This Row],[TimeIn29]]=0,0,(Table_BF[[#This Row],[TimeOut29]]-IF(Table_BF[[#This Row],[TimeIn29]]&lt;TIME(8,0,0),TIME(8,0,0),Table_BF[[#This Row],[TimeIn29]])-TIME(9,0,0))*24)</f>
        <v>0</v>
      </c>
      <c r="DU61" s="7"/>
      <c r="DV61" s="7"/>
      <c r="DW61" s="6"/>
      <c r="DX61" s="14">
        <f>IF(Table_BF[[#This Row],[TimeIn30]]=0,0,(Table_BF[[#This Row],[TimeOut30]]-IF(Table_BF[[#This Row],[TimeIn30]]&lt;TIME(8,0,0),TIME(8,0,0),Table_BF[[#This Row],[TimeIn30]])-TIME(9,0,0))*24)</f>
        <v>0</v>
      </c>
      <c r="DY61" s="7"/>
      <c r="DZ61" s="7"/>
      <c r="EA61" s="6"/>
      <c r="EB61" s="14">
        <f>IF(Table_BF[[#This Row],[TimeIn31]]=0,0,(Table_BF[[#This Row],[TimeOut31]]-IF(Table_BF[[#This Row],[TimeIn31]]&lt;TIME(8,0,0),TIME(8,0,0),Table_BF[[#This Row],[TimeIn31]])-TIME(9,0,0))*24)</f>
        <v>0</v>
      </c>
      <c r="EC61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106.84</v>
      </c>
      <c r="ED61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-19.614444444444445</v>
      </c>
    </row>
    <row r="62" spans="2:134" ht="15" x14ac:dyDescent="0.25">
      <c r="B62" s="6">
        <v>2017</v>
      </c>
      <c r="C62" s="6">
        <v>3</v>
      </c>
      <c r="D62" s="6" t="s">
        <v>188</v>
      </c>
      <c r="E62" s="6" t="s">
        <v>110</v>
      </c>
      <c r="F62" s="6" t="s">
        <v>231</v>
      </c>
      <c r="G62" s="6" t="s">
        <v>232</v>
      </c>
      <c r="H62" s="6" t="s">
        <v>233</v>
      </c>
      <c r="I62" s="7"/>
      <c r="J62" s="7"/>
      <c r="K62" s="6"/>
      <c r="L62" s="14">
        <f>IF(Table_BF[[#This Row],[TimeIn01]]=0,0,(Table_BF[[#This Row],[TimeOut01]]-IF(Table_BF[[#This Row],[TimeIn01]]&lt;TIME(8,0,0),TIME(8,0,0),Table_BF[[#This Row],[TimeIn01]])-TIME(9,0,0))*24)</f>
        <v>0</v>
      </c>
      <c r="M62" s="7"/>
      <c r="N62" s="7"/>
      <c r="O62" s="6"/>
      <c r="P62" s="14">
        <f>IF(Table_BF[[#This Row],[TimeIn02]]=0,0,(Table_BF[[#This Row],[TimeOut02]]-IF(Table_BF[[#This Row],[TimeIn02]]&lt;TIME(8,0,0),TIME(8,0,0),Table_BF[[#This Row],[TimeIn02]])-TIME(9,0,0))*24)</f>
        <v>0</v>
      </c>
      <c r="Q62" s="7">
        <v>0.34182870370370372</v>
      </c>
      <c r="R62" s="7">
        <v>0.77689814814814817</v>
      </c>
      <c r="S62" s="9">
        <v>10.44</v>
      </c>
      <c r="T62" s="14">
        <f>IF(Table_BF[[#This Row],[TimeIn03]]=0,0,(Table_BF[[#This Row],[TimeOut03]]-IF(Table_BF[[#This Row],[TimeIn03]]&lt;TIME(8,0,0),TIME(8,0,0),Table_BF[[#This Row],[TimeIn03]])-TIME(9,0,0))*24)</f>
        <v>1.4416666666666669</v>
      </c>
      <c r="U62" s="7"/>
      <c r="V62" s="7"/>
      <c r="W62" s="9"/>
      <c r="X62" s="14">
        <f>IF(Table_BF[[#This Row],[TimeIn04]]=0,0,(Table_BF[[#This Row],[TimeOut04]]-IF(Table_BF[[#This Row],[TimeIn04]]&lt;TIME(8,0,0),TIME(8,0,0),Table_BF[[#This Row],[TimeIn04]])-TIME(9,0,0))*24)</f>
        <v>0</v>
      </c>
      <c r="Y62" s="7"/>
      <c r="Z62" s="7"/>
      <c r="AA62" s="6"/>
      <c r="AB62" s="14">
        <f>IF(Table_BF[[#This Row],[TimeIn05]]=0,0,(Table_BF[[#This Row],[TimeOut05]]-IF(Table_BF[[#This Row],[TimeIn05]]&lt;TIME(8,0,0),TIME(8,0,0),Table_BF[[#This Row],[TimeIn05]])-TIME(9,0,0))*24)</f>
        <v>0</v>
      </c>
      <c r="AC62" s="7">
        <v>0.33531250000000001</v>
      </c>
      <c r="AD62" s="7">
        <v>0.75502314814814819</v>
      </c>
      <c r="AE62" s="6">
        <v>10.07</v>
      </c>
      <c r="AF62" s="14">
        <f>IF(Table_BF[[#This Row],[TimeIn06]]=0,0,(Table_BF[[#This Row],[TimeOut06]]-IF(Table_BF[[#This Row],[TimeIn06]]&lt;TIME(8,0,0),TIME(8,0,0),Table_BF[[#This Row],[TimeIn06]])-TIME(9,0,0))*24)</f>
        <v>1.0730555555555563</v>
      </c>
      <c r="AG62" s="7">
        <v>0.35148148148148151</v>
      </c>
      <c r="AH62" s="7">
        <v>0.62186342592592592</v>
      </c>
      <c r="AI62" s="6">
        <v>6.48</v>
      </c>
      <c r="AJ62" s="14">
        <f>IF(Table_BF[[#This Row],[TimeIn07]]=0,0,(Table_BF[[#This Row],[TimeOut07]]-IF(Table_BF[[#This Row],[TimeIn07]]&lt;TIME(8,0,0),TIME(8,0,0),Table_BF[[#This Row],[TimeIn07]])-TIME(9,0,0))*24)</f>
        <v>-2.5108333333333341</v>
      </c>
      <c r="AK62" s="7">
        <v>0.33952546296296299</v>
      </c>
      <c r="AL62" s="7">
        <v>0.78895833333333332</v>
      </c>
      <c r="AM62" s="6">
        <v>10.78</v>
      </c>
      <c r="AN62" s="14">
        <f>IF(Table_BF[[#This Row],[TimeIn08]]=0,0,(Table_BF[[#This Row],[TimeOut08]]-IF(Table_BF[[#This Row],[TimeIn08]]&lt;TIME(8,0,0),TIME(8,0,0),Table_BF[[#This Row],[TimeIn08]])-TIME(9,0,0))*24)</f>
        <v>1.7863888888888879</v>
      </c>
      <c r="AO62" s="7">
        <v>0.34186342592592595</v>
      </c>
      <c r="AP62" s="7">
        <v>0.73591435185185183</v>
      </c>
      <c r="AQ62" s="6">
        <v>9.4499999999999993</v>
      </c>
      <c r="AR62" s="14">
        <f>IF(Table_BF[[#This Row],[TimeIn09]]=0,0,(Table_BF[[#This Row],[TimeOut09]]-IF(Table_BF[[#This Row],[TimeIn09]]&lt;TIME(8,0,0),TIME(8,0,0),Table_BF[[#This Row],[TimeIn09]])-TIME(9,0,0))*24)</f>
        <v>0.45722222222222131</v>
      </c>
      <c r="AS62" s="7">
        <v>0.3518634259259259</v>
      </c>
      <c r="AT62" s="7">
        <v>0.78069444444444447</v>
      </c>
      <c r="AU62" s="6">
        <v>10.29</v>
      </c>
      <c r="AV62" s="14">
        <f>IF(Table_BF[[#This Row],[TimeIn10]]=0,0,(Table_BF[[#This Row],[TimeOut10]]-IF(Table_BF[[#This Row],[TimeIn10]]&lt;TIME(8,0,0),TIME(8,0,0),Table_BF[[#This Row],[TimeIn10]])-TIME(9,0,0))*24)</f>
        <v>1.2919444444444457</v>
      </c>
      <c r="AW62" s="7"/>
      <c r="AX62" s="7"/>
      <c r="AY62" s="6"/>
      <c r="AZ62" s="14">
        <f>IF(Table_BF[[#This Row],[TimeIn11]]=0,0,(Table_BF[[#This Row],[TimeOut11]]-IF(Table_BF[[#This Row],[TimeIn11]]&lt;TIME(8,0,0),TIME(8,0,0),Table_BF[[#This Row],[TimeIn11]])-TIME(9,0,0))*24)</f>
        <v>0</v>
      </c>
      <c r="BA62" s="7"/>
      <c r="BB62" s="7"/>
      <c r="BC62" s="6"/>
      <c r="BD62" s="14">
        <f>IF(Table_BF[[#This Row],[TimeIn12]]=0,0,(Table_BF[[#This Row],[TimeOut12]]-IF(Table_BF[[#This Row],[TimeIn12]]&lt;TIME(8,0,0),TIME(8,0,0),Table_BF[[#This Row],[TimeIn12]])-TIME(9,0,0))*24)</f>
        <v>0</v>
      </c>
      <c r="BE62" s="7">
        <v>0.35501157407407408</v>
      </c>
      <c r="BF62" s="7">
        <v>0.75662037037037033</v>
      </c>
      <c r="BG62" s="6">
        <v>9.6300000000000008</v>
      </c>
      <c r="BH62" s="14">
        <f>IF(Table_BF[[#This Row],[TimeIn13]]=0,0,(Table_BF[[#This Row],[TimeOut13]]-IF(Table_BF[[#This Row],[TimeIn13]]&lt;TIME(8,0,0),TIME(8,0,0),Table_BF[[#This Row],[TimeIn13]])-TIME(9,0,0))*24)</f>
        <v>0.63861111111111013</v>
      </c>
      <c r="BI62" s="7">
        <v>0.33581018518518518</v>
      </c>
      <c r="BJ62" s="7">
        <v>0.75835648148148149</v>
      </c>
      <c r="BK62" s="6">
        <v>10.14</v>
      </c>
      <c r="BL62" s="14">
        <f>IF(Table_BF[[#This Row],[TimeIn14]]=0,0,(Table_BF[[#This Row],[TimeOut14]]-IF(Table_BF[[#This Row],[TimeIn14]]&lt;TIME(8,0,0),TIME(8,0,0),Table_BF[[#This Row],[TimeIn14]])-TIME(9,0,0))*24)</f>
        <v>1.1411111111111114</v>
      </c>
      <c r="BM62" s="7">
        <v>0.33582175925925928</v>
      </c>
      <c r="BN62" s="7">
        <v>0.76770833333333333</v>
      </c>
      <c r="BO62" s="6">
        <v>10.36</v>
      </c>
      <c r="BP62" s="14">
        <f>IF(Table_BF[[#This Row],[TimeIn15]]=0,0,(Table_BF[[#This Row],[TimeOut15]]-IF(Table_BF[[#This Row],[TimeIn15]]&lt;TIME(8,0,0),TIME(8,0,0),Table_BF[[#This Row],[TimeIn15]])-TIME(9,0,0))*24)</f>
        <v>1.3652777777777771</v>
      </c>
      <c r="BQ62" s="7">
        <v>0.36906250000000002</v>
      </c>
      <c r="BR62" s="7">
        <v>0.76343749999999999</v>
      </c>
      <c r="BS62" s="6">
        <v>9.4600000000000009</v>
      </c>
      <c r="BT62" s="14">
        <f>IF(Table_BF[[#This Row],[TimeIn16]]=0,0,(Table_BF[[#This Row],[TimeOut16]]-IF(Table_BF[[#This Row],[TimeIn16]]&lt;TIME(8,0,0),TIME(8,0,0),Table_BF[[#This Row],[TimeIn16]])-TIME(9,0,0))*24)</f>
        <v>0.46499999999999941</v>
      </c>
      <c r="BU62" s="7">
        <v>0.40870370370370368</v>
      </c>
      <c r="BV62" s="7">
        <v>0.74724537037037042</v>
      </c>
      <c r="BW62" s="6">
        <v>8.1199999999999992</v>
      </c>
      <c r="BX62" s="14">
        <f>IF(Table_BF[[#This Row],[TimeIn17]]=0,0,(Table_BF[[#This Row],[TimeOut17]]-IF(Table_BF[[#This Row],[TimeIn17]]&lt;TIME(8,0,0),TIME(8,0,0),Table_BF[[#This Row],[TimeIn17]])-TIME(9,0,0))*24)</f>
        <v>-0.87499999999999822</v>
      </c>
      <c r="BY62" s="7"/>
      <c r="BZ62" s="7"/>
      <c r="CA62" s="6"/>
      <c r="CB62" s="14">
        <f>IF(Table_BF[[#This Row],[TimeIn18]]=0,0,(Table_BF[[#This Row],[TimeOut18]]-IF(Table_BF[[#This Row],[TimeIn18]]&lt;TIME(8,0,0),TIME(8,0,0),Table_BF[[#This Row],[TimeIn18]])-TIME(9,0,0))*24)</f>
        <v>0</v>
      </c>
      <c r="CC62" s="7"/>
      <c r="CD62" s="7"/>
      <c r="CE62" s="6"/>
      <c r="CF62" s="14">
        <f>IF(Table_BF[[#This Row],[TimeIn19]]=0,0,(Table_BF[[#This Row],[TimeOut19]]-IF(Table_BF[[#This Row],[TimeIn19]]&lt;TIME(8,0,0),TIME(8,0,0),Table_BF[[#This Row],[TimeIn19]])-TIME(9,0,0))*24)</f>
        <v>0</v>
      </c>
      <c r="CG62" s="7">
        <v>0.36628472222222225</v>
      </c>
      <c r="CH62" s="7">
        <v>0.38636574074074076</v>
      </c>
      <c r="CI62" s="6">
        <v>0.48</v>
      </c>
      <c r="CJ62" s="14">
        <f>IF(Table_BF[[#This Row],[TimeIn20]]=0,0,(Table_BF[[#This Row],[TimeOut20]]-IF(Table_BF[[#This Row],[TimeIn20]]&lt;TIME(8,0,0),TIME(8,0,0),Table_BF[[#This Row],[TimeIn20]])-TIME(9,0,0))*24)</f>
        <v>-8.5180555555555557</v>
      </c>
      <c r="CK62" s="7"/>
      <c r="CL62" s="7"/>
      <c r="CM62" s="6"/>
      <c r="CN62" s="14">
        <f>IF(Table_BF[[#This Row],[TimeIn21]]=0,0,(Table_BF[[#This Row],[TimeOut21]]-IF(Table_BF[[#This Row],[TimeIn21]]&lt;TIME(8,0,0),TIME(8,0,0),Table_BF[[#This Row],[TimeIn21]])-TIME(9,0,0))*24)</f>
        <v>0</v>
      </c>
      <c r="CO62" s="7"/>
      <c r="CP62" s="7"/>
      <c r="CQ62" s="6"/>
      <c r="CR62" s="14">
        <f>IF(Table_BF[[#This Row],[TimeIn22]]=0,0,(Table_BF[[#This Row],[TimeOut22]]-IF(Table_BF[[#This Row],[TimeIn22]]&lt;TIME(8,0,0),TIME(8,0,0),Table_BF[[#This Row],[TimeIn22]])-TIME(9,0,0))*24)</f>
        <v>0</v>
      </c>
      <c r="CS62" s="7"/>
      <c r="CT62" s="7"/>
      <c r="CU62" s="6"/>
      <c r="CV62" s="14">
        <f>IF(Table_BF[[#This Row],[TimeIn23]]=0,0,(Table_BF[[#This Row],[TimeOut23]]-IF(Table_BF[[#This Row],[TimeIn23]]&lt;TIME(8,0,0),TIME(8,0,0),Table_BF[[#This Row],[TimeIn23]])-TIME(9,0,0))*24)</f>
        <v>0</v>
      </c>
      <c r="CW62" s="7"/>
      <c r="CX62" s="7"/>
      <c r="CY62" s="6"/>
      <c r="CZ62" s="14">
        <f>IF(Table_BF[[#This Row],[TimeIn24]]=0,0,(Table_BF[[#This Row],[TimeOut24]]-IF(Table_BF[[#This Row],[TimeIn24]]&lt;TIME(8,0,0),TIME(8,0,0),Table_BF[[#This Row],[TimeIn24]])-TIME(9,0,0))*24)</f>
        <v>0</v>
      </c>
      <c r="DA62" s="7"/>
      <c r="DB62" s="7"/>
      <c r="DC62" s="6"/>
      <c r="DD62" s="14">
        <f>IF(Table_BF[[#This Row],[TimeIn25]]=0,0,(Table_BF[[#This Row],[TimeOut25]]-IF(Table_BF[[#This Row],[TimeIn25]]&lt;TIME(8,0,0),TIME(8,0,0),Table_BF[[#This Row],[TimeIn25]])-TIME(9,0,0))*24)</f>
        <v>0</v>
      </c>
      <c r="DE62" s="7"/>
      <c r="DF62" s="7"/>
      <c r="DG62" s="6"/>
      <c r="DH62" s="14">
        <f>IF(Table_BF[[#This Row],[TimeIn26]]=0,0,(Table_BF[[#This Row],[TimeOut26]]-IF(Table_BF[[#This Row],[TimeIn26]]&lt;TIME(8,0,0),TIME(8,0,0),Table_BF[[#This Row],[TimeIn26]])-TIME(9,0,0))*24)</f>
        <v>0</v>
      </c>
      <c r="DI62" s="7"/>
      <c r="DJ62" s="7"/>
      <c r="DK62" s="6"/>
      <c r="DL62" s="14">
        <f>IF(Table_BF[[#This Row],[TimeIn27]]=0,0,(Table_BF[[#This Row],[TimeOut27]]-IF(Table_BF[[#This Row],[TimeIn27]]&lt;TIME(8,0,0),TIME(8,0,0),Table_BF[[#This Row],[TimeIn27]])-TIME(9,0,0))*24)</f>
        <v>0</v>
      </c>
      <c r="DM62" s="7"/>
      <c r="DN62" s="7"/>
      <c r="DO62" s="6"/>
      <c r="DP62" s="14">
        <f>IF(Table_BF[[#This Row],[TimeIn28]]=0,0,(Table_BF[[#This Row],[TimeOut28]]-IF(Table_BF[[#This Row],[TimeIn28]]&lt;TIME(8,0,0),TIME(8,0,0),Table_BF[[#This Row],[TimeIn28]])-TIME(9,0,0))*24)</f>
        <v>0</v>
      </c>
      <c r="DQ62" s="7"/>
      <c r="DR62" s="7"/>
      <c r="DS62" s="6"/>
      <c r="DT62" s="14">
        <f>IF(Table_BF[[#This Row],[TimeIn29]]=0,0,(Table_BF[[#This Row],[TimeOut29]]-IF(Table_BF[[#This Row],[TimeIn29]]&lt;TIME(8,0,0),TIME(8,0,0),Table_BF[[#This Row],[TimeIn29]])-TIME(9,0,0))*24)</f>
        <v>0</v>
      </c>
      <c r="DU62" s="7"/>
      <c r="DV62" s="7"/>
      <c r="DW62" s="6"/>
      <c r="DX62" s="14">
        <f>IF(Table_BF[[#This Row],[TimeIn30]]=0,0,(Table_BF[[#This Row],[TimeOut30]]-IF(Table_BF[[#This Row],[TimeIn30]]&lt;TIME(8,0,0),TIME(8,0,0),Table_BF[[#This Row],[TimeIn30]])-TIME(9,0,0))*24)</f>
        <v>0</v>
      </c>
      <c r="DY62" s="7"/>
      <c r="DZ62" s="7"/>
      <c r="EA62" s="6"/>
      <c r="EB62" s="14">
        <f>IF(Table_BF[[#This Row],[TimeIn31]]=0,0,(Table_BF[[#This Row],[TimeOut31]]-IF(Table_BF[[#This Row],[TimeIn31]]&lt;TIME(8,0,0),TIME(8,0,0),Table_BF[[#This Row],[TimeIn31]])-TIME(9,0,0))*24)</f>
        <v>0</v>
      </c>
      <c r="EC62" s="8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105.7</v>
      </c>
      <c r="ED62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-2.2436111111111097</v>
      </c>
    </row>
    <row r="63" spans="2:134" ht="15" x14ac:dyDescent="0.25">
      <c r="B63" s="22">
        <v>2017</v>
      </c>
      <c r="C63" s="22">
        <v>3</v>
      </c>
      <c r="D63" s="22" t="s">
        <v>188</v>
      </c>
      <c r="E63" s="22" t="s">
        <v>110</v>
      </c>
      <c r="F63" s="22" t="s">
        <v>240</v>
      </c>
      <c r="G63" s="22" t="s">
        <v>241</v>
      </c>
      <c r="H63" s="22" t="s">
        <v>187</v>
      </c>
      <c r="I63" s="23">
        <v>0.35542824074074075</v>
      </c>
      <c r="J63" s="23">
        <v>0.73928240740740736</v>
      </c>
      <c r="K63" s="22">
        <v>9.2100000000000009</v>
      </c>
      <c r="L63" s="24">
        <f>IF(Table_BF[[#This Row],[TimeIn01]]=0,0,(Table_BF[[#This Row],[TimeOut01]]-IF(Table_BF[[#This Row],[TimeIn01]]&lt;TIME(8,0,0),TIME(8,0,0),Table_BF[[#This Row],[TimeIn01]])-TIME(9,0,0))*24)</f>
        <v>0.21249999999999858</v>
      </c>
      <c r="M63" s="23">
        <v>0.36177083333333332</v>
      </c>
      <c r="N63" s="23">
        <v>0.74004629629629626</v>
      </c>
      <c r="O63" s="22">
        <v>9.07</v>
      </c>
      <c r="P63" s="24">
        <f>IF(Table_BF[[#This Row],[TimeIn02]]=0,0,(Table_BF[[#This Row],[TimeOut02]]-IF(Table_BF[[#This Row],[TimeIn02]]&lt;TIME(8,0,0),TIME(8,0,0),Table_BF[[#This Row],[TimeIn02]])-TIME(9,0,0))*24)</f>
        <v>7.8611111111110521E-2</v>
      </c>
      <c r="Q63" s="23">
        <v>0.35953703703703704</v>
      </c>
      <c r="R63" s="23">
        <v>0.73633101851851857</v>
      </c>
      <c r="S63" s="25">
        <v>9.0399999999999991</v>
      </c>
      <c r="T63" s="24">
        <f>IF(Table_BF[[#This Row],[TimeIn03]]=0,0,(Table_BF[[#This Row],[TimeOut03]]-IF(Table_BF[[#This Row],[TimeIn03]]&lt;TIME(8,0,0),TIME(8,0,0),Table_BF[[#This Row],[TimeIn03]])-TIME(9,0,0))*24)</f>
        <v>4.3055555555556513E-2</v>
      </c>
      <c r="U63" s="23"/>
      <c r="V63" s="23"/>
      <c r="W63" s="25"/>
      <c r="X63" s="24">
        <f>IF(Table_BF[[#This Row],[TimeIn04]]=0,0,(Table_BF[[#This Row],[TimeOut04]]-IF(Table_BF[[#This Row],[TimeIn04]]&lt;TIME(8,0,0),TIME(8,0,0),Table_BF[[#This Row],[TimeIn04]])-TIME(9,0,0))*24)</f>
        <v>0</v>
      </c>
      <c r="Y63" s="23"/>
      <c r="Z63" s="23"/>
      <c r="AA63" s="22"/>
      <c r="AB63" s="24">
        <f>IF(Table_BF[[#This Row],[TimeIn05]]=0,0,(Table_BF[[#This Row],[TimeOut05]]-IF(Table_BF[[#This Row],[TimeIn05]]&lt;TIME(8,0,0),TIME(8,0,0),Table_BF[[#This Row],[TimeIn05]])-TIME(9,0,0))*24)</f>
        <v>0</v>
      </c>
      <c r="AC63" s="23">
        <v>0.36061342592592593</v>
      </c>
      <c r="AD63" s="23">
        <v>0.74291666666666667</v>
      </c>
      <c r="AE63" s="22">
        <v>9.17</v>
      </c>
      <c r="AF63" s="24">
        <f>IF(Table_BF[[#This Row],[TimeIn06]]=0,0,(Table_BF[[#This Row],[TimeOut06]]-IF(Table_BF[[#This Row],[TimeIn06]]&lt;TIME(8,0,0),TIME(8,0,0),Table_BF[[#This Row],[TimeIn06]])-TIME(9,0,0))*24)</f>
        <v>0.17527777777777764</v>
      </c>
      <c r="AG63" s="23">
        <v>0.35788194444444443</v>
      </c>
      <c r="AH63" s="23">
        <v>0.74230324074074072</v>
      </c>
      <c r="AI63" s="22">
        <v>9.2200000000000006</v>
      </c>
      <c r="AJ63" s="24">
        <f>IF(Table_BF[[#This Row],[TimeIn07]]=0,0,(Table_BF[[#This Row],[TimeOut07]]-IF(Table_BF[[#This Row],[TimeIn07]]&lt;TIME(8,0,0),TIME(8,0,0),Table_BF[[#This Row],[TimeIn07]])-TIME(9,0,0))*24)</f>
        <v>0.22611111111111093</v>
      </c>
      <c r="AK63" s="23">
        <v>0.35701388888888891</v>
      </c>
      <c r="AL63" s="23">
        <v>0.67148148148148146</v>
      </c>
      <c r="AM63" s="22">
        <v>7.54</v>
      </c>
      <c r="AN63" s="24">
        <f>IF(Table_BF[[#This Row],[TimeIn08]]=0,0,(Table_BF[[#This Row],[TimeOut08]]-IF(Table_BF[[#This Row],[TimeIn08]]&lt;TIME(8,0,0),TIME(8,0,0),Table_BF[[#This Row],[TimeIn08]])-TIME(9,0,0))*24)</f>
        <v>-1.4527777777777788</v>
      </c>
      <c r="AO63" s="23">
        <v>0.36431712962962964</v>
      </c>
      <c r="AP63" s="23">
        <v>0.74206018518518524</v>
      </c>
      <c r="AQ63" s="22">
        <v>9.06</v>
      </c>
      <c r="AR63" s="24">
        <f>IF(Table_BF[[#This Row],[TimeIn09]]=0,0,(Table_BF[[#This Row],[TimeOut09]]-IF(Table_BF[[#This Row],[TimeIn09]]&lt;TIME(8,0,0),TIME(8,0,0),Table_BF[[#This Row],[TimeIn09]])-TIME(9,0,0))*24)</f>
        <v>6.5833333333334298E-2</v>
      </c>
      <c r="AS63" s="23">
        <v>0.3589236111111111</v>
      </c>
      <c r="AT63" s="23">
        <v>0.7588773148148148</v>
      </c>
      <c r="AU63" s="22">
        <v>9.59</v>
      </c>
      <c r="AV63" s="24">
        <f>IF(Table_BF[[#This Row],[TimeIn10]]=0,0,(Table_BF[[#This Row],[TimeOut10]]-IF(Table_BF[[#This Row],[TimeIn10]]&lt;TIME(8,0,0),TIME(8,0,0),Table_BF[[#This Row],[TimeIn10]])-TIME(9,0,0))*24)</f>
        <v>0.5988888888888888</v>
      </c>
      <c r="AW63" s="23"/>
      <c r="AX63" s="23"/>
      <c r="AY63" s="22"/>
      <c r="AZ63" s="24">
        <f>IF(Table_BF[[#This Row],[TimeIn11]]=0,0,(Table_BF[[#This Row],[TimeOut11]]-IF(Table_BF[[#This Row],[TimeIn11]]&lt;TIME(8,0,0),TIME(8,0,0),Table_BF[[#This Row],[TimeIn11]])-TIME(9,0,0))*24)</f>
        <v>0</v>
      </c>
      <c r="BA63" s="23"/>
      <c r="BB63" s="23"/>
      <c r="BC63" s="22"/>
      <c r="BD63" s="24">
        <f>IF(Table_BF[[#This Row],[TimeIn12]]=0,0,(Table_BF[[#This Row],[TimeOut12]]-IF(Table_BF[[#This Row],[TimeIn12]]&lt;TIME(8,0,0),TIME(8,0,0),Table_BF[[#This Row],[TimeIn12]])-TIME(9,0,0))*24)</f>
        <v>0</v>
      </c>
      <c r="BE63" s="23">
        <v>0.43578703703703703</v>
      </c>
      <c r="BF63" s="23">
        <v>0.74276620370370372</v>
      </c>
      <c r="BG63" s="22">
        <v>7.36</v>
      </c>
      <c r="BH63" s="24">
        <f>IF(Table_BF[[#This Row],[TimeIn13]]=0,0,(Table_BF[[#This Row],[TimeOut13]]-IF(Table_BF[[#This Row],[TimeIn13]]&lt;TIME(8,0,0),TIME(8,0,0),Table_BF[[#This Row],[TimeIn13]])-TIME(9,0,0))*24)</f>
        <v>-1.6324999999999994</v>
      </c>
      <c r="BI63" s="23">
        <v>0.35900462962962965</v>
      </c>
      <c r="BJ63" s="23">
        <v>0.74716435185185182</v>
      </c>
      <c r="BK63" s="22">
        <v>9.31</v>
      </c>
      <c r="BL63" s="24">
        <f>IF(Table_BF[[#This Row],[TimeIn14]]=0,0,(Table_BF[[#This Row],[TimeOut14]]-IF(Table_BF[[#This Row],[TimeIn14]]&lt;TIME(8,0,0),TIME(8,0,0),Table_BF[[#This Row],[TimeIn14]])-TIME(9,0,0))*24)</f>
        <v>0.31583333333333208</v>
      </c>
      <c r="BM63" s="23">
        <v>0.41094907407407405</v>
      </c>
      <c r="BN63" s="23">
        <v>0.69562500000000005</v>
      </c>
      <c r="BO63" s="22">
        <v>6.83</v>
      </c>
      <c r="BP63" s="24">
        <f>IF(Table_BF[[#This Row],[TimeIn15]]=0,0,(Table_BF[[#This Row],[TimeOut15]]-IF(Table_BF[[#This Row],[TimeIn15]]&lt;TIME(8,0,0),TIME(8,0,0),Table_BF[[#This Row],[TimeIn15]])-TIME(9,0,0))*24)</f>
        <v>-2.167777777777776</v>
      </c>
      <c r="BQ63" s="23">
        <v>0.3603587962962963</v>
      </c>
      <c r="BR63" s="23">
        <v>0.7471875</v>
      </c>
      <c r="BS63" s="22">
        <v>9.2799999999999994</v>
      </c>
      <c r="BT63" s="24">
        <f>IF(Table_BF[[#This Row],[TimeIn16]]=0,0,(Table_BF[[#This Row],[TimeOut16]]-IF(Table_BF[[#This Row],[TimeIn16]]&lt;TIME(8,0,0),TIME(8,0,0),Table_BF[[#This Row],[TimeIn16]])-TIME(9,0,0))*24)</f>
        <v>0.28388888888888886</v>
      </c>
      <c r="BU63" s="23">
        <v>0.35730324074074077</v>
      </c>
      <c r="BV63" s="23">
        <v>0.74622685185185189</v>
      </c>
      <c r="BW63" s="22">
        <v>9.33</v>
      </c>
      <c r="BX63" s="24">
        <f>IF(Table_BF[[#This Row],[TimeIn17]]=0,0,(Table_BF[[#This Row],[TimeOut17]]-IF(Table_BF[[#This Row],[TimeIn17]]&lt;TIME(8,0,0),TIME(8,0,0),Table_BF[[#This Row],[TimeIn17]])-TIME(9,0,0))*24)</f>
        <v>0.33416666666666694</v>
      </c>
      <c r="BY63" s="23"/>
      <c r="BZ63" s="23"/>
      <c r="CA63" s="22"/>
      <c r="CB63" s="24">
        <f>IF(Table_BF[[#This Row],[TimeIn18]]=0,0,(Table_BF[[#This Row],[TimeOut18]]-IF(Table_BF[[#This Row],[TimeIn18]]&lt;TIME(8,0,0),TIME(8,0,0),Table_BF[[#This Row],[TimeIn18]])-TIME(9,0,0))*24)</f>
        <v>0</v>
      </c>
      <c r="CC63" s="23"/>
      <c r="CD63" s="23"/>
      <c r="CE63" s="22"/>
      <c r="CF63" s="24">
        <f>IF(Table_BF[[#This Row],[TimeIn19]]=0,0,(Table_BF[[#This Row],[TimeOut19]]-IF(Table_BF[[#This Row],[TimeIn19]]&lt;TIME(8,0,0),TIME(8,0,0),Table_BF[[#This Row],[TimeIn19]])-TIME(9,0,0))*24)</f>
        <v>0</v>
      </c>
      <c r="CG63" s="23">
        <v>0.36475694444444445</v>
      </c>
      <c r="CH63" s="23">
        <v>0.4571527777777778</v>
      </c>
      <c r="CI63" s="22">
        <v>2.21</v>
      </c>
      <c r="CJ63" s="24">
        <f>IF(Table_BF[[#This Row],[TimeIn20]]=0,0,(Table_BF[[#This Row],[TimeOut20]]-IF(Table_BF[[#This Row],[TimeIn20]]&lt;TIME(8,0,0),TIME(8,0,0),Table_BF[[#This Row],[TimeIn20]])-TIME(9,0,0))*24)</f>
        <v>-6.7824999999999998</v>
      </c>
      <c r="CK63" s="23"/>
      <c r="CL63" s="23"/>
      <c r="CM63" s="22"/>
      <c r="CN63" s="24">
        <f>IF(Table_BF[[#This Row],[TimeIn21]]=0,0,(Table_BF[[#This Row],[TimeOut21]]-IF(Table_BF[[#This Row],[TimeIn21]]&lt;TIME(8,0,0),TIME(8,0,0),Table_BF[[#This Row],[TimeIn21]])-TIME(9,0,0))*24)</f>
        <v>0</v>
      </c>
      <c r="CO63" s="23"/>
      <c r="CP63" s="23"/>
      <c r="CQ63" s="22"/>
      <c r="CR63" s="24">
        <f>IF(Table_BF[[#This Row],[TimeIn22]]=0,0,(Table_BF[[#This Row],[TimeOut22]]-IF(Table_BF[[#This Row],[TimeIn22]]&lt;TIME(8,0,0),TIME(8,0,0),Table_BF[[#This Row],[TimeIn22]])-TIME(9,0,0))*24)</f>
        <v>0</v>
      </c>
      <c r="CS63" s="23"/>
      <c r="CT63" s="23"/>
      <c r="CU63" s="22"/>
      <c r="CV63" s="24">
        <f>IF(Table_BF[[#This Row],[TimeIn23]]=0,0,(Table_BF[[#This Row],[TimeOut23]]-IF(Table_BF[[#This Row],[TimeIn23]]&lt;TIME(8,0,0),TIME(8,0,0),Table_BF[[#This Row],[TimeIn23]])-TIME(9,0,0))*24)</f>
        <v>0</v>
      </c>
      <c r="CW63" s="23"/>
      <c r="CX63" s="23"/>
      <c r="CY63" s="22"/>
      <c r="CZ63" s="24">
        <f>IF(Table_BF[[#This Row],[TimeIn24]]=0,0,(Table_BF[[#This Row],[TimeOut24]]-IF(Table_BF[[#This Row],[TimeIn24]]&lt;TIME(8,0,0),TIME(8,0,0),Table_BF[[#This Row],[TimeIn24]])-TIME(9,0,0))*24)</f>
        <v>0</v>
      </c>
      <c r="DA63" s="23"/>
      <c r="DB63" s="23"/>
      <c r="DC63" s="22"/>
      <c r="DD63" s="24">
        <f>IF(Table_BF[[#This Row],[TimeIn25]]=0,0,(Table_BF[[#This Row],[TimeOut25]]-IF(Table_BF[[#This Row],[TimeIn25]]&lt;TIME(8,0,0),TIME(8,0,0),Table_BF[[#This Row],[TimeIn25]])-TIME(9,0,0))*24)</f>
        <v>0</v>
      </c>
      <c r="DE63" s="23"/>
      <c r="DF63" s="23"/>
      <c r="DG63" s="22"/>
      <c r="DH63" s="24">
        <f>IF(Table_BF[[#This Row],[TimeIn26]]=0,0,(Table_BF[[#This Row],[TimeOut26]]-IF(Table_BF[[#This Row],[TimeIn26]]&lt;TIME(8,0,0),TIME(8,0,0),Table_BF[[#This Row],[TimeIn26]])-TIME(9,0,0))*24)</f>
        <v>0</v>
      </c>
      <c r="DI63" s="23"/>
      <c r="DJ63" s="23"/>
      <c r="DK63" s="22"/>
      <c r="DL63" s="24">
        <f>IF(Table_BF[[#This Row],[TimeIn27]]=0,0,(Table_BF[[#This Row],[TimeOut27]]-IF(Table_BF[[#This Row],[TimeIn27]]&lt;TIME(8,0,0),TIME(8,0,0),Table_BF[[#This Row],[TimeIn27]])-TIME(9,0,0))*24)</f>
        <v>0</v>
      </c>
      <c r="DM63" s="23"/>
      <c r="DN63" s="23"/>
      <c r="DO63" s="22"/>
      <c r="DP63" s="24">
        <f>IF(Table_BF[[#This Row],[TimeIn28]]=0,0,(Table_BF[[#This Row],[TimeOut28]]-IF(Table_BF[[#This Row],[TimeIn28]]&lt;TIME(8,0,0),TIME(8,0,0),Table_BF[[#This Row],[TimeIn28]])-TIME(9,0,0))*24)</f>
        <v>0</v>
      </c>
      <c r="DQ63" s="23"/>
      <c r="DR63" s="23"/>
      <c r="DS63" s="22"/>
      <c r="DT63" s="24">
        <f>IF(Table_BF[[#This Row],[TimeIn29]]=0,0,(Table_BF[[#This Row],[TimeOut29]]-IF(Table_BF[[#This Row],[TimeIn29]]&lt;TIME(8,0,0),TIME(8,0,0),Table_BF[[#This Row],[TimeIn29]])-TIME(9,0,0))*24)</f>
        <v>0</v>
      </c>
      <c r="DU63" s="23"/>
      <c r="DV63" s="23"/>
      <c r="DW63" s="22"/>
      <c r="DX63" s="24">
        <f>IF(Table_BF[[#This Row],[TimeIn30]]=0,0,(Table_BF[[#This Row],[TimeOut30]]-IF(Table_BF[[#This Row],[TimeIn30]]&lt;TIME(8,0,0),TIME(8,0,0),Table_BF[[#This Row],[TimeIn30]])-TIME(9,0,0))*24)</f>
        <v>0</v>
      </c>
      <c r="DY63" s="23"/>
      <c r="DZ63" s="23"/>
      <c r="EA63" s="22"/>
      <c r="EB63" s="24">
        <f>IF(Table_BF[[#This Row],[TimeIn31]]=0,0,(Table_BF[[#This Row],[TimeOut31]]-IF(Table_BF[[#This Row],[TimeIn31]]&lt;TIME(8,0,0),TIME(8,0,0),Table_BF[[#This Row],[TimeIn31]])-TIME(9,0,0))*24)</f>
        <v>0</v>
      </c>
      <c r="EC63" s="26">
        <f>Table_BF[[#This Row],[WorkingHours01]]+Table_BF[[#This Row],[WorkingHours02]]+Table_BF[[#This Row],[WorkingHours03]]+Table_BF[[#This Row],[WorkingHours04]]+Table_BF[[#This Row],[WorkingHours05]]+Table_BF[[#This Row],[WorkingHours06]]+Table_BF[[#This Row],[WorkingHours07]]+Table_BF[[#This Row],[WorkingHours08]]+Table_BF[[#This Row],[WorkingHours09]]+Table_BF[[#This Row],[WorkingHours10]]+Table_BF[[#This Row],[WorkingHours11]]+Table_BF[[#This Row],[WorkingHours12]]+Table_BF[[#This Row],[WorkingHours13]]+Table_BF[[#This Row],[WorkingHours14]]+Table_BF[[#This Row],[WorkingHours15]]+Table_BF[[#This Row],[WorkingHours16]]+Table_BF[[#This Row],[WorkingHours17]]+Table_BF[[#This Row],[WorkingHours18]]+Table_BF[[#This Row],[WorkingHours19]]+Table_BF[[#This Row],[WorkingHours20]]+Table_BF[[#This Row],[WorkingHours21]]+Table_BF[[#This Row],[WorkingHours22]]+Table_BF[[#This Row],[WorkingHours23]]+Table_BF[[#This Row],[WorkingHours24]]+Table_BF[[#This Row],[WorkingHours25]]+Table_BF[[#This Row],[WorkingHours26]]+Table_BF[[#This Row],[WorkingHours27]]+Table_BF[[#This Row],[WorkingHours28]]+Table_BF[[#This Row],[WorkingHours29]]+Table_BF[[#This Row],[WorkingHours30]]+Table_BF[[#This Row],[WorkingHours31]]</f>
        <v>116.22</v>
      </c>
      <c r="ED63" s="11">
        <f>Table_BF[[#This Row],[WorkingHours32]]+Table_BF[[#This Row],[WorkingHours302]]+Table_BF[[#This Row],[WorkingHours292]]+Table_BF[[#This Row],[WorkingHours282]]+Table_BF[[#This Row],[WorkingHours272]]+Table_BF[[#This Row],[WorkingHours262]]+Table_BF[[#This Row],[WorkingHours252]]+Table_BF[[#This Row],[WorkingHours242]]+Table_BF[[#This Row],[WorkingHours232]]+Table_BF[[#This Row],[WorkingHours222]]+Table_BF[[#This Row],[WorkingHours212]]+Table_BF[[#This Row],[WorkingHours202]]+Table_BF[[#This Row],[WorkingHours192]]+Table_BF[[#This Row],[WorkingHours182]]+Table_BF[[#This Row],[WorkingHours172]]+Table_BF[[#This Row],[WorkingHours162]]+Table_BF[[#This Row],[WorkingHours152]]+Table_BF[[#This Row],[WorkingHours142]]+Table_BF[[#This Row],[WorkingHours132]]+Table_BF[[#This Row],[WorkingHours122]]+Table_BF[[#This Row],[WorkingHours112]]+Table_BF[[#This Row],[WorkingHours102]]+Table_BF[[#This Row],[WorkingHours092]]+Table_BF[[#This Row],[WorkingHours082]]+Table_BF[[#This Row],[WorkingHours072]]+Table_BF[[#This Row],[WorkingHours062]]+Table_BF[[#This Row],[WorkingHours052]]+Table_BF[[#This Row],[WorkingHours042]]+Table_BF[[#This Row],[WorkingHours032]]+Table_BF[[#This Row],[WorkingHours022]]+Table_BF[[#This Row],[WorkingHours012]]</f>
        <v>-9.7013888888888911</v>
      </c>
    </row>
  </sheetData>
  <conditionalFormatting sqref="ED8:ED9 ED12:ED424">
    <cfRule type="cellIs" dxfId="3" priority="4" operator="greaterThan">
      <formula>20</formula>
    </cfRule>
  </conditionalFormatting>
  <conditionalFormatting sqref="EC11">
    <cfRule type="cellIs" dxfId="2" priority="3" operator="greaterThan">
      <formula>20</formula>
    </cfRule>
  </conditionalFormatting>
  <conditionalFormatting sqref="ED11">
    <cfRule type="cellIs" dxfId="1" priority="2" operator="greaterThan">
      <formula>20</formula>
    </cfRule>
  </conditionalFormatting>
  <conditionalFormatting sqref="EC10">
    <cfRule type="cellIs" dxfId="0" priority="1" operator="greaterThan">
      <formula>20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SOLUTION</dc:creator>
  <cp:lastModifiedBy>fauzan</cp:lastModifiedBy>
  <dcterms:created xsi:type="dcterms:W3CDTF">2015-03-19T16:24:13Z</dcterms:created>
  <dcterms:modified xsi:type="dcterms:W3CDTF">2017-03-21T05:01:48Z</dcterms:modified>
</cp:coreProperties>
</file>