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dre\Desktop\COURSEWORK_AVL\1-Excel\"/>
    </mc:Choice>
  </mc:AlternateContent>
  <xr:revisionPtr revIDLastSave="0" documentId="13_ncr:1_{FCBE8A46-2363-4760-928C-926140CA4374}" xr6:coauthVersionLast="37" xr6:coauthVersionMax="37" xr10:uidLastSave="{00000000-0000-0000-0000-000000000000}"/>
  <bookViews>
    <workbookView xWindow="0" yWindow="0" windowWidth="14370" windowHeight="12780" tabRatio="700" activeTab="3" xr2:uid="{00000000-000D-0000-FFFF-FFFF00000000}"/>
  </bookViews>
  <sheets>
    <sheet name="Data" sheetId="1" r:id="rId1"/>
    <sheet name="Pivot_Categories" sheetId="8" r:id="rId2"/>
    <sheet name="Pivot_Sub-Category" sheetId="9" r:id="rId3"/>
    <sheet name="Pivot_Date" sheetId="14" r:id="rId4"/>
    <sheet name="Bonus" sheetId="15" r:id="rId5"/>
  </sheets>
  <definedNames>
    <definedName name="_xlnm._FilterDatabase" localSheetId="0" hidden="1">Data!$A$1:$U$1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5" l="1"/>
  <c r="C13" i="15"/>
  <c r="B13" i="15"/>
  <c r="E13" i="15" s="1"/>
  <c r="B7" i="15"/>
  <c r="C7" i="15"/>
  <c r="D7" i="15"/>
  <c r="D12" i="15"/>
  <c r="H12" i="15" s="1"/>
  <c r="D11" i="15"/>
  <c r="H11" i="15" s="1"/>
  <c r="D10" i="15"/>
  <c r="D9" i="15"/>
  <c r="D8" i="15"/>
  <c r="D6" i="15"/>
  <c r="D5" i="15"/>
  <c r="H5" i="15" s="1"/>
  <c r="D4" i="15"/>
  <c r="H4" i="15" s="1"/>
  <c r="D3" i="15"/>
  <c r="H3" i="15" s="1"/>
  <c r="D2" i="15"/>
  <c r="C12" i="15"/>
  <c r="C11" i="15"/>
  <c r="C10" i="15"/>
  <c r="C9" i="15"/>
  <c r="C8" i="15"/>
  <c r="C6" i="15"/>
  <c r="C5" i="15"/>
  <c r="G5" i="15" s="1"/>
  <c r="C4" i="15"/>
  <c r="C3" i="15"/>
  <c r="C2" i="15"/>
  <c r="B6" i="15"/>
  <c r="B5" i="15"/>
  <c r="E5" i="15" s="1"/>
  <c r="B4" i="15"/>
  <c r="E4" i="15" s="1"/>
  <c r="B3" i="15"/>
  <c r="E3" i="15" s="1"/>
  <c r="B2" i="15"/>
  <c r="E2" i="15" s="1"/>
  <c r="B12" i="15"/>
  <c r="E12" i="15" s="1"/>
  <c r="B11" i="15"/>
  <c r="E11" i="15" s="1"/>
  <c r="B10" i="15"/>
  <c r="B9" i="15"/>
  <c r="B8" i="15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G4" i="15" l="1"/>
  <c r="H2" i="15"/>
  <c r="G8" i="15"/>
  <c r="F8" i="15"/>
  <c r="H6" i="15"/>
  <c r="G10" i="15"/>
  <c r="G2" i="15"/>
  <c r="G11" i="15"/>
  <c r="G13" i="15"/>
  <c r="G3" i="15"/>
  <c r="G12" i="15"/>
  <c r="H13" i="15"/>
  <c r="E10" i="15"/>
  <c r="H10" i="15" s="1"/>
  <c r="F2" i="15"/>
  <c r="F5" i="15"/>
  <c r="E9" i="15"/>
  <c r="H9" i="15" s="1"/>
  <c r="F12" i="15"/>
  <c r="F4" i="15"/>
  <c r="E8" i="15"/>
  <c r="H8" i="15" s="1"/>
  <c r="F11" i="15"/>
  <c r="F3" i="15"/>
  <c r="E7" i="15"/>
  <c r="F7" i="15" s="1"/>
  <c r="E6" i="15"/>
  <c r="G6" i="15" s="1"/>
  <c r="F13" i="15"/>
  <c r="G9" i="15" l="1"/>
  <c r="F10" i="15"/>
  <c r="G7" i="15"/>
  <c r="F6" i="15"/>
  <c r="H7" i="15"/>
  <c r="F9" i="15"/>
</calcChain>
</file>

<file path=xl/sharedStrings.xml><?xml version="1.0" encoding="utf-8"?>
<sst xmlns="http://schemas.openxmlformats.org/spreadsheetml/2006/main" count="24822" uniqueCount="8402">
  <si>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</si>
  <si>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</si>
  <si>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</si>
  <si>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</si>
  <si>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</si>
  <si>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</si>
  <si>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</si>
  <si>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</si>
  <si>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</si>
  <si>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</si>
  <si>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</si>
  <si>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</si>
  <si>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</si>
  <si>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</si>
  <si>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</si>
  <si>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</si>
  <si>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</si>
  <si>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</si>
  <si>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</si>
  <si>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</si>
  <si>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</si>
  <si>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</si>
  <si>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</si>
  <si>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</si>
  <si>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</si>
  <si>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</si>
  <si>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</si>
  <si>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</si>
  <si>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</si>
  <si>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</si>
  <si>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</si>
  <si>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</si>
  <si>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</si>
  <si>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</si>
  <si>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</si>
  <si>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</si>
  <si>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</si>
  <si>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</si>
  <si>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</si>
  <si>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</si>
  <si>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</si>
  <si>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</si>
  <si>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</si>
  <si>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</si>
  <si>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</si>
  <si>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</si>
  <si>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</si>
  <si>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</si>
  <si>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</si>
  <si>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</si>
  <si>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</si>
  <si>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</si>
  <si>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</si>
  <si>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</si>
  <si>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</si>
  <si>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</si>
  <si>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</si>
  <si>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</si>
  <si>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</si>
  <si>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</si>
  <si>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</si>
  <si>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</si>
  <si>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</si>
  <si>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</si>
  <si>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</si>
  <si>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</si>
  <si>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</si>
  <si>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</si>
  <si>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</si>
  <si>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</si>
  <si>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</si>
  <si>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</si>
  <si>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</si>
  <si>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</si>
  <si>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</si>
  <si>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</si>
  <si>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</si>
  <si>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</si>
  <si>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</si>
  <si>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</si>
  <si>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</si>
  <si>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</si>
  <si>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</si>
  <si>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</si>
  <si>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</si>
  <si>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</si>
  <si>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</si>
  <si>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</si>
  <si>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</si>
  <si>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</si>
  <si>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</si>
  <si>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</si>
  <si>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</si>
  <si>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</si>
  <si>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</si>
  <si>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</si>
  <si>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</si>
  <si>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</si>
  <si>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</si>
  <si>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</si>
  <si>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</si>
  <si>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</si>
  <si>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</si>
  <si>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</si>
  <si>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</si>
  <si>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</si>
  <si>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</si>
  <si>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</si>
  <si>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</si>
  <si>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</si>
  <si>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</si>
  <si>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</si>
  <si>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</si>
  <si>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</si>
  <si>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</si>
  <si>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</si>
  <si>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</si>
  <si>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</si>
  <si>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</si>
  <si>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</si>
  <si>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</si>
  <si>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</si>
  <si>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</si>
  <si>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</si>
  <si>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</si>
  <si>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</si>
  <si>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</si>
  <si>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</si>
  <si>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</si>
  <si>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</si>
  <si>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</si>
  <si>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</si>
  <si>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</si>
  <si>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</si>
  <si>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</si>
  <si>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</si>
  <si>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</si>
  <si>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</si>
  <si>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</si>
  <si>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</si>
  <si>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</si>
  <si>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</si>
  <si>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</si>
  <si>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</si>
  <si>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</si>
  <si>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</si>
  <si>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</si>
  <si>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</si>
  <si>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</si>
  <si>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</si>
  <si>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</si>
  <si>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</si>
  <si>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</si>
  <si>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</si>
  <si>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</si>
  <si>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</si>
  <si>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</si>
  <si>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</si>
  <si>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</si>
  <si>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</si>
  <si>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</si>
  <si>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</si>
  <si>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</si>
  <si>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</si>
  <si>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</si>
  <si>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</si>
  <si>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</si>
  <si>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</si>
  <si>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</si>
  <si>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</si>
  <si>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</si>
  <si>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</si>
  <si>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</si>
  <si>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</si>
  <si>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</si>
  <si>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</si>
  <si>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</si>
  <si>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</si>
  <si>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</si>
  <si>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</si>
  <si>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</si>
  <si>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</si>
  <si>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</si>
  <si>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</si>
  <si>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</si>
  <si>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</si>
  <si>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</si>
  <si>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</si>
  <si>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</si>
  <si>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</si>
  <si>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</si>
  <si>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</si>
  <si>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</si>
  <si>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</si>
  <si>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</si>
  <si>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</si>
  <si>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</si>
  <si>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</si>
  <si>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</si>
  <si>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</si>
  <si>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</si>
  <si>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</si>
  <si>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</si>
  <si>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</si>
  <si>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</si>
  <si>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</si>
  <si>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</si>
  <si>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</si>
  <si>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</si>
  <si>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</si>
  <si>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</si>
  <si>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</si>
  <si>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</si>
  <si>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</si>
  <si>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</si>
  <si>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</si>
  <si>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</si>
  <si>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</si>
  <si>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</si>
  <si>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</si>
  <si>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</si>
  <si>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</si>
  <si>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</si>
  <si>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</si>
  <si>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</si>
  <si>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</si>
  <si>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</si>
  <si>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</si>
  <si>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</si>
  <si>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</si>
  <si>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</si>
  <si>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</si>
  <si>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</si>
  <si>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</si>
  <si>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</si>
  <si>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</si>
  <si>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</si>
  <si>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</si>
  <si>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</si>
  <si>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</si>
  <si>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</si>
  <si>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</si>
  <si>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</si>
  <si>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</si>
  <si>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</si>
  <si>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</si>
  <si>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</si>
  <si>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</si>
  <si>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</si>
  <si>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</si>
  <si>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</si>
  <si>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</si>
  <si>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</si>
  <si>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</si>
  <si>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</si>
  <si>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</si>
  <si>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</si>
  <si>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</si>
  <si>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</si>
  <si>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</si>
  <si>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</si>
  <si>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</si>
  <si>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</si>
  <si>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</si>
  <si>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</si>
  <si>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</si>
  <si>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</si>
  <si>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</si>
  <si>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</si>
  <si>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</si>
  <si>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</si>
  <si>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</si>
  <si>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</si>
  <si>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</si>
  <si>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</si>
  <si>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</si>
  <si>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</si>
  <si>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</si>
  <si>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</si>
  <si>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</si>
  <si>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</si>
  <si>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</si>
  <si>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</si>
  <si>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</si>
  <si>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</si>
  <si>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</si>
  <si>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</si>
  <si>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</si>
  <si>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</si>
  <si>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</si>
  <si>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</si>
  <si>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</si>
  <si>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</si>
  <si>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</si>
  <si>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</si>
  <si>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</si>
  <si>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</si>
  <si>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</si>
  <si>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</si>
  <si>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</si>
  <si>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</si>
  <si>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</si>
  <si>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</si>
  <si>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</si>
  <si>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</si>
  <si>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</si>
  <si>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</si>
  <si>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</si>
  <si>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</si>
  <si>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</si>
  <si>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</si>
  <si>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</si>
  <si>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</si>
  <si>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</si>
  <si>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</si>
  <si>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</si>
  <si>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</si>
  <si>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</si>
  <si>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</si>
  <si>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</si>
  <si>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</si>
  <si>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</si>
  <si>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</si>
  <si>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</si>
  <si>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</si>
  <si>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</si>
  <si>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</si>
  <si>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</si>
  <si>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</si>
  <si>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</si>
  <si>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</si>
  <si>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</si>
  <si>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</si>
  <si>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</si>
  <si>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</si>
  <si>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</si>
  <si>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</si>
  <si>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</si>
  <si>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</si>
  <si>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</si>
  <si>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</si>
  <si>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</si>
  <si>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</si>
  <si>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</si>
  <si>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</si>
  <si>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</si>
  <si>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</si>
  <si>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</si>
  <si>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</si>
  <si>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</si>
  <si>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</si>
  <si>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</si>
  <si>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</si>
  <si>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</si>
  <si>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</si>
  <si>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</si>
  <si>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</si>
  <si>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</si>
  <si>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</si>
  <si>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</si>
  <si>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</si>
  <si>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</si>
  <si>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</si>
  <si>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</si>
  <si>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</si>
  <si>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</si>
  <si>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</si>
  <si>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</si>
  <si>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</si>
  <si>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</si>
  <si>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</si>
  <si>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</si>
  <si>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</si>
  <si>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</si>
  <si>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</si>
  <si>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</si>
  <si>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</si>
  <si>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</si>
  <si>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</si>
  <si>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</si>
  <si>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</si>
  <si>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</si>
  <si>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</si>
  <si>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</si>
  <si>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</si>
  <si>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</si>
  <si>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</si>
  <si>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</si>
  <si>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</si>
  <si>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</si>
  <si>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</si>
  <si>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</si>
  <si>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</si>
  <si>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</si>
  <si>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</si>
  <si>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</si>
  <si>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</si>
  <si>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</si>
  <si>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</si>
  <si>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</si>
  <si>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</si>
  <si>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</si>
  <si>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</si>
  <si>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</si>
  <si>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</si>
  <si>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</si>
  <si>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</si>
  <si>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</si>
  <si>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</si>
  <si>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</si>
  <si>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</si>
  <si>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</si>
  <si>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</si>
  <si>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</si>
  <si>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</si>
  <si>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</si>
  <si>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</si>
  <si>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</si>
  <si>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</si>
  <si>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</si>
  <si>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</si>
  <si>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</si>
  <si>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</si>
  <si>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</si>
  <si>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</si>
  <si>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</si>
  <si>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</si>
  <si>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</si>
  <si>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</si>
  <si>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</si>
  <si>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</si>
  <si>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</si>
  <si>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</si>
  <si>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</si>
  <si>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</si>
  <si>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</si>
  <si>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</si>
  <si>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</si>
  <si>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</si>
  <si>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</si>
  <si>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</si>
  <si>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</si>
  <si>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</si>
  <si>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</si>
  <si>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</si>
  <si>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</si>
  <si>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</si>
  <si>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</si>
  <si>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</si>
  <si>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</si>
  <si>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</si>
  <si>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</si>
  <si>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</si>
  <si>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</si>
  <si>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</si>
  <si>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</si>
  <si>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</si>
  <si>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</si>
  <si>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</si>
  <si>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</si>
  <si>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</si>
  <si>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</si>
  <si>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</si>
  <si>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</si>
  <si>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</si>
  <si>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</si>
  <si>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</si>
  <si>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</si>
  <si>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</si>
  <si>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</si>
  <si>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</si>
  <si>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</si>
  <si>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</si>
  <si>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</si>
  <si>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</si>
  <si>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</si>
  <si>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</si>
  <si>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</si>
  <si>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</si>
  <si>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</si>
  <si>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</si>
  <si>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</si>
  <si>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</si>
  <si>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</si>
  <si>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</si>
  <si>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</si>
  <si>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</si>
  <si>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</si>
  <si>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</si>
  <si>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</si>
  <si>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</si>
  <si>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</si>
  <si>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</si>
  <si>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</si>
  <si>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</si>
  <si>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</si>
  <si>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</si>
  <si>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</si>
  <si>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</si>
  <si>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</si>
  <si>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</si>
  <si>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</si>
  <si>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</si>
  <si>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</si>
  <si>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</si>
  <si>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</si>
  <si>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</si>
  <si>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</si>
  <si>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</si>
  <si>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</si>
  <si>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</si>
  <si>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</si>
  <si>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</si>
  <si>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</si>
  <si>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</si>
  <si>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</si>
  <si>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</si>
  <si>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</si>
  <si>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</si>
  <si>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</si>
  <si>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</si>
  <si>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</si>
  <si>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</si>
  <si>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</si>
  <si>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</si>
  <si>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</si>
  <si>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</si>
  <si>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</si>
  <si>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</si>
  <si>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</si>
  <si>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</si>
  <si>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</si>
  <si>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</si>
  <si>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</si>
  <si>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</si>
  <si>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</si>
  <si>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</si>
  <si>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</si>
  <si>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</si>
  <si>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</si>
  <si>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</si>
  <si>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</si>
  <si>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</si>
  <si>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</si>
  <si>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</si>
  <si>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</si>
  <si>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</si>
  <si>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</si>
  <si>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</si>
  <si>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</si>
  <si>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</si>
  <si>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</si>
  <si>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</si>
  <si>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</si>
  <si>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</si>
  <si>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</si>
  <si>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</si>
  <si>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</si>
  <si>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</si>
  <si>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</si>
  <si>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</si>
  <si>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</si>
  <si>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</si>
  <si>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</si>
  <si>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</si>
  <si>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</si>
  <si>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</si>
  <si>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</si>
  <si>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</si>
  <si>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</si>
  <si>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</si>
  <si>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</si>
  <si>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</si>
  <si>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</si>
  <si>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</si>
  <si>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</si>
  <si>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</si>
  <si>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</si>
  <si>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</si>
  <si>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</si>
  <si>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</si>
  <si>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</si>
  <si>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</si>
  <si>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</si>
  <si>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</si>
  <si>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</si>
  <si>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</si>
  <si>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</si>
  <si>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</si>
  <si>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</si>
  <si>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</si>
  <si>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</si>
  <si>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</si>
  <si>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</si>
  <si>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</si>
  <si>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</si>
  <si>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</si>
  <si>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</si>
  <si>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</si>
  <si>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</si>
  <si>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</si>
  <si>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</si>
  <si>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</si>
  <si>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</si>
  <si>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</si>
  <si>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</si>
  <si>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</si>
  <si>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</si>
  <si>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</si>
  <si>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</si>
  <si>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</si>
  <si>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</si>
  <si>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</si>
  <si>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</si>
  <si>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</si>
  <si>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</si>
  <si>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</si>
  <si>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</si>
  <si>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</si>
  <si>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</si>
  <si>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</si>
  <si>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</si>
  <si>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</si>
  <si>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</si>
  <si>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</si>
  <si>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</si>
  <si>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</si>
  <si>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</si>
  <si>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</si>
  <si>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</si>
  <si>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</si>
  <si>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</si>
  <si>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</si>
  <si>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</si>
  <si>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</si>
  <si>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</si>
  <si>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</si>
  <si>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</si>
  <si>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</si>
  <si>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</si>
  <si>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</si>
  <si>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</si>
  <si>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</si>
  <si>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</si>
  <si>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</si>
  <si>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</si>
  <si>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</si>
  <si>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</si>
  <si>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</si>
  <si>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</si>
  <si>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</si>
  <si>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</si>
  <si>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</si>
  <si>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</si>
  <si>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</si>
  <si>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</si>
  <si>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</si>
  <si>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</si>
  <si>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</si>
  <si>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</si>
  <si>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</si>
  <si>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</si>
  <si>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</si>
  <si>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</si>
  <si>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</si>
  <si>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</si>
  <si>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</si>
  <si>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</si>
  <si>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</si>
  <si>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</si>
  <si>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</si>
  <si>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</si>
  <si>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</si>
  <si>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</si>
  <si>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</si>
  <si>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</si>
  <si>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</si>
  <si>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</si>
  <si>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</si>
  <si>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</si>
  <si>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</si>
  <si>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</si>
  <si>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</si>
  <si>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</si>
  <si>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</si>
  <si>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</si>
  <si>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</si>
  <si>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</si>
  <si>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</si>
  <si>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</si>
  <si>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</si>
  <si>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</si>
  <si>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</si>
  <si>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</si>
  <si>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</si>
  <si>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</si>
  <si>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</si>
  <si>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</si>
  <si>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</si>
  <si>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</si>
  <si>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</si>
  <si>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</si>
  <si>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</si>
  <si>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</si>
  <si>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</si>
  <si>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</si>
  <si>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</si>
  <si>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</si>
  <si>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</si>
  <si>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</si>
  <si>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</si>
  <si>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</si>
  <si>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</si>
  <si>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</si>
  <si>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</si>
  <si>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</si>
  <si>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</si>
  <si>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</si>
  <si>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</si>
  <si>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</si>
  <si>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</si>
  <si>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</si>
  <si>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</si>
  <si>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</si>
  <si>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</si>
  <si>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</si>
  <si>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</si>
  <si>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</si>
  <si>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</si>
  <si>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</si>
  <si>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</si>
  <si>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</si>
  <si>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</si>
  <si>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</si>
  <si>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</si>
  <si>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</si>
  <si>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</si>
  <si>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</si>
  <si>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</si>
  <si>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</si>
  <si>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</si>
  <si>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</si>
  <si>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</si>
  <si>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</si>
  <si>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</si>
  <si>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</si>
  <si>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</si>
  <si>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</si>
  <si>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</si>
  <si>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</si>
  <si>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</si>
  <si>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</si>
  <si>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</si>
  <si>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</si>
  <si>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</si>
  <si>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</si>
  <si>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</si>
  <si>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</si>
  <si>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</si>
  <si>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</si>
  <si>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</si>
  <si>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</si>
  <si>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</si>
  <si>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</si>
  <si>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</si>
  <si>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</si>
  <si>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</si>
  <si>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</si>
  <si>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</si>
  <si>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</si>
  <si>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</si>
  <si>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</si>
  <si>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</si>
  <si>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</si>
  <si>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</si>
  <si>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</si>
  <si>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</si>
  <si>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</si>
  <si>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</si>
  <si>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</si>
  <si>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</si>
  <si>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</si>
  <si>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</si>
  <si>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</si>
  <si>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</si>
  <si>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</si>
  <si>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</si>
  <si>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</si>
  <si>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</si>
  <si>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</si>
  <si>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</si>
  <si>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</si>
  <si>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</si>
  <si>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</si>
  <si>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</si>
  <si>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</si>
  <si>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</si>
  <si>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</si>
  <si>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</si>
  <si>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</si>
  <si>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</si>
  <si>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</si>
  <si>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</si>
  <si>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</si>
  <si>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</si>
  <si>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</si>
  <si>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</si>
  <si>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</si>
  <si>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</si>
  <si>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</si>
  <si>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</si>
  <si>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</si>
  <si>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</si>
  <si>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</si>
  <si>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</si>
  <si>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</si>
  <si>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</si>
  <si>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</si>
  <si>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</si>
  <si>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</si>
  <si>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</si>
  <si>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</si>
  <si>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</si>
  <si>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</si>
  <si>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</si>
  <si>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</si>
  <si>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</si>
  <si>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</si>
  <si>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</si>
  <si>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</si>
  <si>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</si>
  <si>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</si>
  <si>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</si>
  <si>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</si>
  <si>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</si>
  <si>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</si>
  <si>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</si>
  <si>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</si>
  <si>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</si>
  <si>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</si>
  <si>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</si>
  <si>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</si>
  <si>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</si>
  <si>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</si>
  <si>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</si>
  <si>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</si>
  <si>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</si>
  <si>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</si>
  <si>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</si>
  <si>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</si>
  <si>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</si>
  <si>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</si>
  <si>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</si>
  <si>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</si>
  <si>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</si>
  <si>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</si>
  <si>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</si>
  <si>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</si>
  <si>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</si>
  <si>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</si>
  <si>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</si>
  <si>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</si>
  <si>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</si>
  <si>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</si>
  <si>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</si>
  <si>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</si>
  <si>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</si>
  <si>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</si>
  <si>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</si>
  <si>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</si>
  <si>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</si>
  <si>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</si>
  <si>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</si>
  <si>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</si>
  <si>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</si>
  <si>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</si>
  <si>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</si>
  <si>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</si>
  <si>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</si>
  <si>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</si>
  <si>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</si>
  <si>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</si>
  <si>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</si>
  <si>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</si>
  <si>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</si>
  <si>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</si>
  <si>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</si>
  <si>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</si>
  <si>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</si>
  <si>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</si>
  <si>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</si>
  <si>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</si>
  <si>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</si>
  <si>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</si>
  <si>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</si>
  <si>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</si>
  <si>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</si>
  <si>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</si>
  <si>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</si>
  <si>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</si>
  <si>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</si>
  <si>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</si>
  <si>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</si>
  <si>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</si>
  <si>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</si>
  <si>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</si>
  <si>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</si>
  <si>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</si>
  <si>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</si>
  <si>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</si>
  <si>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</si>
  <si>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</si>
  <si>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</si>
  <si>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</si>
  <si>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</si>
  <si>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</si>
  <si>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</si>
  <si>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</si>
  <si>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</si>
  <si>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</si>
  <si>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</si>
  <si>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</si>
  <si>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</si>
  <si>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</si>
  <si>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</si>
  <si>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</si>
  <si>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</si>
  <si>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</si>
  <si>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</si>
  <si>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</si>
  <si>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</si>
  <si>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</si>
  <si>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</si>
  <si>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</si>
  <si>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</si>
  <si>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</si>
  <si>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</si>
  <si>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</si>
  <si>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</si>
  <si>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</si>
  <si>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</si>
  <si>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</si>
  <si>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</si>
  <si>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</si>
  <si>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</si>
  <si>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</si>
  <si>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</si>
  <si>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</si>
  <si>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</si>
  <si>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</si>
  <si>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</si>
  <si>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</si>
  <si>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</si>
  <si>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</si>
  <si>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</si>
  <si>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</si>
  <si>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</si>
  <si>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</si>
  <si>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</si>
  <si>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</si>
  <si>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</si>
  <si>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</si>
  <si>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</si>
  <si>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</si>
  <si>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</si>
  <si>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</si>
  <si>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</si>
  <si>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</si>
  <si>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</si>
  <si>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</si>
  <si>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</si>
  <si>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</si>
  <si>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</si>
  <si>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</si>
  <si>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</si>
  <si>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</si>
  <si>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</si>
  <si>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</si>
  <si>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</si>
  <si>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</si>
  <si>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</si>
  <si>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</si>
  <si>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</si>
  <si>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</si>
  <si>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</si>
  <si>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</si>
  <si>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</si>
  <si>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</si>
  <si>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</si>
  <si>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</si>
  <si>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</si>
  <si>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</si>
  <si>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</si>
  <si>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</si>
  <si>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</si>
  <si>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</si>
  <si>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</si>
  <si>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</si>
  <si>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</si>
  <si>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</si>
  <si>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</si>
  <si>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</si>
  <si>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</si>
  <si>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</si>
  <si>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</si>
  <si>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</si>
  <si>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</si>
  <si>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</si>
  <si>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</si>
  <si>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</si>
  <si>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</si>
  <si>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</si>
  <si>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</si>
  <si>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</si>
  <si>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</si>
  <si>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</si>
  <si>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</si>
  <si>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</si>
  <si>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</si>
  <si>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</si>
  <si>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</si>
  <si>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</si>
  <si>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</si>
  <si>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</si>
  <si>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</si>
  <si>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</si>
  <si>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</si>
  <si>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</si>
  <si>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</si>
  <si>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</si>
  <si>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</si>
  <si>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</si>
  <si>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</si>
  <si>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</si>
  <si>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</si>
  <si>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</si>
  <si>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</si>
  <si>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</si>
  <si>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</si>
  <si>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</si>
  <si>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</si>
  <si>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</si>
  <si>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</si>
  <si>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</si>
  <si>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</si>
  <si>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</si>
  <si>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</si>
  <si>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</si>
  <si>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</si>
  <si>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</si>
  <si>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</si>
  <si>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</si>
  <si>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</si>
  <si>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</si>
  <si>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</si>
  <si>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</si>
  <si>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</si>
  <si>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</si>
  <si>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</si>
  <si>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</si>
  <si>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</si>
  <si>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</si>
  <si>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</si>
  <si>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</si>
  <si>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</si>
  <si>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</si>
  <si>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</si>
  <si>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</si>
  <si>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</si>
  <si>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</si>
  <si>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</si>
  <si>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</si>
  <si>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</si>
  <si>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</si>
  <si>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</si>
  <si>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</si>
  <si>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</si>
  <si>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</si>
  <si>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</si>
  <si>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</si>
  <si>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</si>
  <si>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</si>
  <si>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</si>
  <si>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</si>
  <si>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</si>
  <si>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</si>
  <si>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</si>
  <si>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</si>
  <si>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</si>
  <si>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</si>
  <si>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</si>
  <si>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</si>
  <si>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</si>
  <si>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</si>
  <si>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</si>
  <si>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</si>
  <si>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</si>
  <si>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</si>
  <si>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</si>
  <si>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</si>
  <si>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</si>
  <si>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</si>
  <si>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</si>
  <si>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</si>
  <si>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</si>
  <si>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</si>
  <si>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</si>
  <si>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</si>
  <si>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</si>
  <si>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</si>
  <si>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</si>
  <si>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</si>
  <si>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</si>
  <si>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</si>
  <si>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</si>
  <si>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</si>
  <si>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</si>
  <si>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</si>
  <si>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</si>
  <si>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</si>
  <si>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</si>
  <si>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</si>
  <si>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</si>
  <si>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</si>
  <si>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</si>
  <si>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</si>
  <si>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</si>
  <si>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</si>
  <si>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</si>
  <si>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</si>
  <si>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</si>
  <si>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</si>
  <si>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</si>
  <si>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</si>
  <si>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</si>
  <si>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</si>
  <si>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</si>
  <si>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</si>
  <si>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</si>
  <si>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</si>
  <si>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</si>
  <si>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</si>
  <si>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</si>
  <si>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</si>
  <si>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</si>
  <si>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</si>
  <si>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</si>
  <si>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</si>
  <si>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</si>
  <si>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</si>
  <si>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</si>
  <si>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</si>
  <si>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</si>
  <si>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</si>
  <si>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</si>
  <si>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</si>
  <si>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</si>
  <si>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</si>
  <si>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</si>
  <si>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</si>
  <si>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</si>
  <si>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</si>
  <si>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</si>
  <si>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</si>
  <si>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</si>
  <si>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</si>
  <si>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</si>
  <si>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</si>
  <si>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</si>
  <si>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</si>
  <si>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</si>
  <si>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</si>
  <si>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</si>
  <si>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</si>
  <si>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</si>
  <si>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</si>
  <si>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</si>
  <si>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</si>
  <si>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</si>
  <si>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</si>
  <si>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</si>
  <si>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</si>
  <si>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</si>
  <si>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</si>
  <si>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</si>
  <si>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</si>
  <si>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</si>
  <si>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</si>
  <si>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</si>
  <si>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</si>
  <si>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</si>
  <si>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</si>
  <si>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</si>
  <si>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</si>
  <si>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</si>
  <si>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</si>
  <si>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</si>
  <si>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</si>
  <si>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</si>
  <si>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</si>
  <si>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</si>
  <si>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</si>
  <si>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</si>
  <si>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</si>
  <si>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</si>
  <si>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</si>
  <si>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</si>
  <si>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</si>
  <si>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</si>
  <si>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</si>
  <si>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</si>
  <si>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</si>
  <si>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</si>
  <si>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</si>
  <si>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</si>
  <si>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</si>
  <si>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</si>
  <si>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</si>
  <si>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</si>
  <si>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</si>
  <si>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</si>
  <si>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</si>
  <si>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</si>
  <si>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</si>
  <si>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</si>
  <si>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</si>
  <si>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</si>
  <si>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</si>
  <si>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</si>
  <si>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</si>
  <si>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</si>
  <si>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</si>
  <si>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</si>
  <si>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</si>
  <si>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</si>
  <si>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</si>
  <si>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</si>
  <si>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</si>
  <si>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</si>
  <si>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</si>
  <si>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</si>
  <si>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</si>
  <si>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</si>
  <si>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</si>
  <si>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</si>
  <si>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</si>
  <si>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</si>
  <si>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</si>
  <si>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</si>
  <si>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</si>
  <si>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</si>
  <si>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</si>
  <si>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</si>
  <si>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</si>
  <si>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</si>
  <si>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</si>
  <si>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</si>
  <si>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</si>
  <si>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</si>
  <si>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</si>
  <si>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</si>
  <si>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</si>
  <si>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</si>
  <si>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</si>
  <si>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</si>
  <si>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</si>
  <si>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</si>
  <si>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</si>
  <si>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</si>
  <si>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</si>
  <si>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</si>
  <si>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</si>
  <si>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</si>
  <si>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</si>
  <si>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</si>
  <si>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</si>
  <si>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</si>
  <si>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</si>
  <si>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</si>
  <si>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</si>
  <si>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</si>
  <si>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</si>
  <si>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</si>
  <si>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</si>
  <si>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</si>
  <si>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</si>
  <si>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</si>
  <si>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</si>
  <si>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</si>
  <si>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</si>
  <si>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</si>
  <si>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</si>
  <si>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</si>
  <si>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</si>
  <si>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</si>
  <si>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</si>
  <si>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</si>
  <si>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</si>
  <si>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</si>
  <si>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</si>
  <si>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</si>
  <si>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</si>
  <si>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</si>
  <si>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</si>
  <si>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</si>
  <si>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</si>
  <si>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</si>
  <si>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</si>
  <si>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</si>
  <si>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</si>
  <si>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</si>
  <si>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</si>
  <si>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</si>
  <si>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</si>
  <si>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</si>
  <si>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</si>
  <si>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</si>
  <si>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</si>
  <si>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</si>
  <si>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</si>
  <si>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</si>
  <si>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</si>
  <si>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</si>
  <si>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</si>
  <si>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</si>
  <si>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</si>
  <si>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</si>
  <si>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</si>
  <si>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</si>
  <si>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</si>
  <si>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</si>
  <si>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</si>
  <si>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</si>
  <si>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</si>
  <si>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</si>
  <si>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</si>
  <si>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</si>
  <si>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</si>
  <si>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</si>
  <si>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</si>
  <si>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</si>
  <si>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</si>
  <si>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</si>
  <si>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</si>
  <si>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</si>
  <si>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</si>
  <si>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</si>
  <si>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</si>
  <si>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</si>
  <si>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</si>
  <si>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</si>
  <si>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</si>
  <si>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</si>
  <si>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</si>
  <si>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</si>
  <si>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</si>
  <si>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</si>
  <si>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</si>
  <si>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</si>
  <si>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</si>
  <si>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</si>
  <si>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</si>
  <si>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</si>
  <si>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</si>
  <si>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</si>
  <si>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</si>
  <si>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</si>
  <si>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</si>
  <si>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</si>
  <si>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</si>
  <si>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</si>
  <si>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</si>
  <si>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</si>
  <si>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</si>
  <si>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</si>
  <si>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</si>
  <si>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</si>
  <si>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</si>
  <si>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</si>
  <si>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</si>
  <si>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</si>
  <si>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</si>
  <si>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</si>
  <si>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</si>
  <si>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</si>
  <si>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</si>
  <si>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</si>
  <si>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</si>
  <si>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</si>
  <si>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</si>
  <si>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</si>
  <si>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</si>
  <si>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</si>
  <si>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</si>
  <si>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</si>
  <si>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</si>
  <si>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</si>
  <si>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</si>
  <si>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</si>
  <si>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</si>
  <si>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</si>
  <si>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</si>
  <si>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</si>
  <si>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</si>
  <si>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</si>
  <si>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</si>
  <si>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</si>
  <si>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</si>
  <si>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</si>
  <si>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</si>
  <si>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</si>
  <si>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</si>
  <si>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</si>
  <si>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</si>
  <si>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</si>
  <si>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</si>
  <si>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</si>
  <si>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</si>
  <si>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</si>
  <si>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</si>
  <si>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</si>
  <si>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</si>
  <si>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</si>
  <si>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</si>
  <si>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</si>
  <si>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</si>
  <si>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</si>
  <si>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</si>
  <si>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</si>
  <si>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</si>
  <si>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</si>
  <si>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</si>
  <si>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</si>
  <si>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</si>
  <si>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</si>
  <si>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</si>
  <si>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</si>
  <si>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</si>
  <si>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</si>
  <si>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</si>
  <si>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</si>
  <si>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</si>
  <si>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</si>
  <si>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</si>
  <si>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</si>
  <si>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</si>
  <si>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</si>
  <si>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</si>
  <si>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</si>
  <si>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</si>
  <si>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</si>
  <si>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</si>
  <si>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</si>
  <si>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</si>
  <si>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</si>
  <si>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</si>
  <si>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</si>
  <si>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</si>
  <si>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</si>
  <si>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</si>
  <si>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</si>
  <si>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</si>
  <si>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</si>
  <si>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</si>
  <si>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</si>
  <si>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</si>
  <si>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</si>
  <si>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</si>
  <si>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</si>
  <si>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</si>
  <si>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</si>
  <si>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</si>
  <si>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</si>
  <si>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</si>
  <si>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</si>
  <si>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</si>
  <si>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</si>
  <si>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</si>
  <si>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</si>
  <si>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</si>
  <si>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</si>
  <si>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</si>
  <si>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</si>
  <si>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</si>
  <si>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</si>
  <si>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</si>
  <si>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</si>
  <si>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</si>
  <si>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</si>
  <si>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</si>
  <si>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</si>
  <si>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</si>
  <si>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</si>
  <si>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</si>
  <si>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</si>
  <si>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</si>
  <si>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</si>
  <si>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</si>
  <si>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</si>
  <si>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</si>
  <si>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</si>
  <si>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</si>
  <si>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</si>
  <si>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</si>
  <si>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</si>
  <si>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</si>
  <si>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</si>
  <si>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</si>
  <si>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</si>
  <si>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</si>
  <si>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</si>
  <si>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</si>
  <si>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</si>
  <si>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</si>
  <si>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</si>
  <si>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</si>
  <si>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</si>
  <si>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</si>
  <si>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</si>
  <si>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</si>
  <si>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</si>
  <si>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</si>
  <si>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</si>
  <si>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</si>
  <si>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</si>
  <si>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</si>
  <si>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</si>
  <si>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</si>
  <si>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</si>
  <si>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</si>
  <si>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</si>
  <si>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</si>
  <si>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</si>
  <si>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</si>
  <si>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</si>
  <si>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</si>
  <si>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</si>
  <si>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</si>
  <si>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</si>
  <si>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</si>
  <si>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</si>
  <si>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</si>
  <si>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</si>
  <si>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</si>
  <si>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</si>
  <si>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</si>
  <si>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</si>
  <si>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</si>
  <si>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</si>
  <si>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</si>
  <si>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</si>
  <si>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</si>
  <si>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</si>
  <si>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</si>
  <si>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</si>
  <si>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</si>
  <si>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</si>
  <si>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</si>
  <si>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</si>
  <si>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</si>
  <si>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</si>
  <si>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</si>
  <si>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</si>
  <si>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</si>
  <si>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</si>
  <si>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</si>
  <si>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</si>
  <si>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</si>
  <si>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</si>
  <si>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</si>
  <si>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</si>
  <si>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</si>
  <si>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</si>
  <si>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</si>
  <si>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</si>
  <si>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</si>
  <si>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</si>
  <si>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</si>
  <si>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</si>
  <si>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</si>
  <si>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</si>
  <si>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</si>
  <si>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</si>
  <si>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</si>
  <si>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</si>
  <si>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</si>
  <si>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</si>
  <si>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</si>
  <si>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</si>
  <si>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</si>
  <si>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</si>
  <si>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</si>
  <si>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</si>
  <si>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</si>
  <si>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</si>
  <si>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</si>
  <si>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</si>
  <si>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</si>
  <si>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</si>
  <si>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</si>
  <si>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</si>
  <si>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</si>
  <si>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</si>
  <si>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</si>
  <si>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</si>
  <si>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</si>
  <si>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</si>
  <si>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</si>
  <si>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</si>
  <si>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</si>
  <si>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</si>
  <si>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</si>
  <si>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</si>
  <si>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</si>
  <si>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</si>
  <si>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</si>
  <si>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</si>
  <si>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</si>
  <si>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</si>
  <si>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</si>
  <si>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</si>
  <si>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</si>
  <si>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</si>
  <si>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</si>
  <si>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</si>
  <si>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</si>
  <si>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</si>
  <si>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</si>
  <si>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</si>
  <si>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</si>
  <si>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</si>
  <si>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</si>
  <si>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</si>
  <si>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</si>
  <si>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</si>
  <si>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</si>
  <si>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</si>
  <si>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</si>
  <si>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</si>
  <si>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</si>
  <si>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</si>
  <si>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</si>
  <si>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</si>
  <si>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</si>
  <si>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</si>
  <si>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</si>
  <si>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</si>
  <si>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</si>
  <si>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</si>
  <si>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</si>
  <si>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</si>
  <si>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</si>
  <si>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</si>
  <si>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</si>
  <si>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</si>
  <si>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</si>
  <si>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</si>
  <si>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</si>
  <si>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</si>
  <si>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</si>
  <si>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</si>
  <si>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</si>
  <si>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</si>
  <si>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</si>
  <si>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</si>
  <si>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</si>
  <si>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</si>
  <si>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</si>
  <si>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</si>
  <si>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</si>
  <si>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</si>
  <si>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</si>
  <si>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</si>
  <si>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</si>
  <si>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</si>
  <si>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</si>
  <si>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</si>
  <si>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</si>
  <si>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</si>
  <si>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</si>
  <si>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</si>
  <si>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</si>
  <si>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</si>
  <si>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</si>
  <si>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</si>
  <si>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</si>
  <si>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</si>
  <si>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</si>
  <si>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</si>
  <si>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</si>
  <si>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</si>
  <si>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</si>
  <si>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</si>
  <si>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</si>
  <si>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</si>
  <si>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</si>
  <si>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</si>
  <si>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</si>
  <si>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</si>
  <si>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</si>
  <si>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</si>
  <si>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</si>
  <si>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</si>
  <si>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</si>
  <si>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</si>
  <si>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</si>
  <si>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</si>
  <si>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</si>
  <si>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</si>
  <si>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</si>
  <si>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</si>
  <si>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</si>
  <si>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</si>
  <si>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</si>
  <si>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</si>
  <si>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</si>
  <si>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</si>
  <si>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</si>
  <si>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</si>
  <si>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</si>
  <si>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</si>
  <si>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</si>
  <si>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</si>
  <si>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</si>
  <si>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</si>
  <si>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</si>
  <si>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</si>
  <si>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</si>
  <si>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</si>
  <si>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</si>
  <si>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</si>
  <si>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</si>
  <si>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</si>
  <si>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</si>
  <si>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</si>
  <si>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</si>
  <si>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</si>
  <si>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</si>
  <si>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</si>
  <si>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</si>
  <si>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</si>
  <si>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</si>
  <si>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</si>
  <si>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</si>
  <si>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</si>
  <si>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</si>
  <si>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</si>
  <si>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</si>
  <si>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</si>
  <si>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</si>
  <si>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</si>
  <si>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</si>
  <si>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</si>
  <si>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</si>
  <si>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</si>
  <si>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</si>
  <si>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</si>
  <si>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</si>
  <si>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</si>
  <si>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</si>
  <si>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</si>
  <si>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</si>
  <si>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</si>
  <si>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</si>
  <si>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</si>
  <si>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</si>
  <si>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</si>
  <si>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</si>
  <si>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</si>
  <si>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</si>
  <si>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</si>
  <si>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</si>
  <si>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</si>
  <si>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</si>
  <si>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</si>
  <si>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</si>
  <si>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</si>
  <si>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</si>
  <si>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</si>
  <si>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</si>
  <si>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</si>
  <si>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</si>
  <si>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</si>
  <si>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</si>
  <si>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</si>
  <si>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</si>
  <si>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</si>
  <si>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</si>
  <si>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</si>
  <si>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</si>
  <si>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</si>
  <si>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</si>
  <si>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</si>
  <si>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</si>
  <si>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</si>
  <si>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</si>
  <si>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</si>
  <si>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</si>
  <si>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</si>
  <si>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</si>
  <si>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</si>
  <si>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</si>
  <si>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</si>
  <si>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</si>
  <si>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</si>
  <si>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</si>
  <si>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</si>
  <si>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</si>
  <si>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</si>
  <si>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</si>
  <si>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</si>
  <si>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</si>
  <si>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</si>
  <si>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</si>
  <si>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</si>
  <si>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</si>
  <si>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</si>
  <si>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</si>
  <si>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</si>
  <si>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</si>
  <si>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</si>
  <si>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</si>
  <si>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</si>
  <si>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</si>
  <si>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</si>
  <si>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</si>
  <si>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</si>
  <si>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</si>
  <si>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</si>
  <si>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</si>
  <si>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</si>
  <si>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</si>
  <si>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</si>
  <si>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</si>
  <si>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</si>
  <si>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</si>
  <si>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</si>
  <si>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</si>
  <si>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</si>
  <si>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</si>
  <si>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</si>
  <si>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</si>
  <si>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</si>
  <si>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</si>
  <si>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</si>
  <si>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</si>
  <si>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</si>
  <si>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</si>
  <si>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</si>
  <si>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</si>
  <si>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</si>
  <si>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</si>
  <si>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</si>
  <si>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</si>
  <si>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</si>
  <si>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</si>
  <si>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</si>
  <si>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</si>
  <si>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</si>
  <si>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</si>
  <si>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</si>
  <si>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</si>
  <si>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</si>
  <si>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</si>
  <si>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</si>
  <si>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</si>
  <si>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</si>
  <si>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</si>
  <si>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</si>
  <si>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</si>
  <si>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</si>
  <si>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</si>
  <si>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</si>
  <si>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</si>
  <si>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</si>
  <si>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</si>
  <si>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</si>
  <si>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</si>
  <si>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</si>
  <si>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</si>
  <si>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</si>
  <si>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</si>
  <si>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</si>
  <si>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</si>
  <si>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</si>
  <si>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</si>
  <si>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</si>
  <si>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</si>
  <si>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</si>
  <si>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</si>
  <si>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</si>
  <si>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</si>
  <si>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</si>
  <si>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</si>
  <si>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</si>
  <si>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</si>
  <si>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</si>
  <si>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</si>
  <si>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</si>
  <si>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</si>
  <si>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</si>
  <si>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</si>
  <si>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</si>
  <si>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</si>
  <si>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</si>
  <si>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</si>
  <si>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</si>
  <si>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</si>
  <si>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</si>
  <si>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</si>
  <si>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</si>
  <si>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</si>
  <si>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</si>
  <si>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</si>
  <si>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</si>
  <si>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</si>
  <si>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</si>
  <si>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</si>
  <si>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</si>
  <si>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</si>
  <si>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</si>
  <si>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</si>
  <si>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</si>
  <si>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</si>
  <si>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</si>
  <si>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</si>
  <si>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</si>
  <si>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</si>
  <si>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</si>
  <si>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</si>
  <si>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</si>
  <si>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</si>
  <si>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</si>
  <si>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</si>
  <si>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</si>
  <si>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</si>
  <si>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</si>
  <si>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</si>
  <si>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</si>
  <si>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</si>
  <si>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</si>
  <si>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</si>
  <si>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</si>
  <si>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</si>
  <si>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</si>
  <si>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</si>
  <si>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</si>
  <si>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</si>
  <si>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</si>
  <si>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</si>
  <si>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</si>
  <si>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</si>
  <si>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</si>
  <si>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</si>
  <si>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</si>
  <si>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</si>
  <si>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</si>
  <si>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</si>
  <si>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</si>
  <si>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</si>
  <si>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</si>
  <si>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</si>
  <si>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</si>
  <si>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</si>
  <si>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</si>
  <si>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</si>
  <si>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</si>
  <si>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</si>
  <si>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</si>
  <si>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</si>
  <si>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</si>
  <si>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</si>
  <si>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</si>
  <si>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</si>
  <si>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</si>
  <si>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</si>
  <si>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</si>
  <si>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</si>
  <si>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</si>
  <si>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</si>
  <si>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</si>
  <si>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</si>
  <si>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</si>
  <si>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</si>
  <si>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</si>
  <si>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</si>
  <si>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</si>
  <si>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</si>
  <si>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</si>
  <si>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</si>
  <si>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</si>
  <si>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</si>
  <si>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</si>
  <si>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</si>
  <si>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</si>
  <si>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</si>
  <si>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</si>
  <si>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</si>
  <si>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</si>
  <si>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</si>
  <si>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</si>
  <si>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</si>
  <si>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</si>
  <si>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</si>
  <si>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</si>
  <si>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</si>
  <si>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</si>
  <si>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</si>
  <si>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</si>
  <si>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</si>
  <si>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</si>
  <si>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</si>
  <si>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</si>
  <si>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</si>
  <si>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</si>
  <si>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</si>
  <si>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</si>
  <si>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</si>
  <si>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</si>
  <si>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</si>
  <si>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</si>
  <si>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</si>
  <si>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</si>
  <si>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</si>
  <si>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</si>
  <si>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</si>
  <si>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</si>
  <si>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</si>
  <si>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</si>
  <si>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</si>
  <si>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</si>
  <si>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</si>
  <si>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</si>
  <si>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</si>
  <si>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</si>
  <si>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</si>
  <si>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</si>
  <si>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</si>
  <si>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</si>
  <si>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</si>
  <si>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</si>
  <si>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</si>
  <si>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</si>
  <si>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</si>
  <si>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</si>
  <si>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</si>
  <si>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</si>
  <si>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</si>
  <si>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</si>
  <si>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</si>
  <si>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</si>
  <si>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</si>
  <si>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</si>
  <si>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</si>
  <si>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</si>
  <si>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</si>
  <si>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</si>
  <si>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</si>
  <si>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</si>
  <si>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</si>
  <si>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</si>
  <si>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</si>
  <si>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</si>
  <si>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</si>
  <si>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</si>
  <si>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</si>
  <si>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</si>
  <si>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</si>
  <si>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</si>
  <si>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</si>
  <si>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</si>
  <si>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</si>
  <si>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</si>
  <si>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</si>
  <si>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</si>
  <si>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</si>
  <si>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</si>
  <si>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</si>
  <si>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</si>
  <si>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</si>
  <si>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</si>
  <si>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</si>
  <si>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</si>
  <si>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</si>
  <si>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</si>
  <si>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</si>
  <si>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</si>
  <si>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</si>
  <si>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</si>
  <si>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</si>
  <si>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</si>
  <si>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</si>
  <si>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</si>
  <si>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</si>
  <si>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</si>
  <si>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</si>
  <si>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</si>
  <si>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</si>
  <si>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</si>
  <si>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</si>
  <si>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</si>
  <si>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</si>
  <si>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</si>
  <si>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</si>
  <si>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</si>
  <si>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</si>
  <si>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</si>
  <si>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</si>
  <si>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</si>
  <si>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</si>
  <si>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</si>
  <si>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</si>
  <si>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</si>
  <si>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</si>
  <si>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</si>
  <si>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</si>
  <si>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</si>
  <si>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</si>
  <si>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</si>
  <si>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</si>
  <si>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</si>
  <si>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</si>
  <si>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</si>
  <si>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</si>
  <si>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</si>
  <si>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</si>
  <si>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</si>
  <si>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</si>
  <si>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</si>
  <si>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</si>
  <si>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</si>
  <si>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</si>
  <si>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</si>
  <si>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</si>
  <si>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</si>
  <si>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</si>
  <si>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</si>
  <si>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</si>
  <si>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</si>
  <si>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</si>
  <si>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</si>
  <si>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</si>
  <si>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</si>
  <si>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</si>
  <si>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</si>
  <si>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</si>
  <si>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</si>
  <si>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</si>
  <si>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</si>
  <si>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</si>
  <si>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</si>
  <si>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</si>
  <si>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</si>
  <si>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</si>
  <si>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</si>
  <si>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</si>
  <si>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</si>
  <si>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</si>
  <si>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</si>
  <si>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</si>
  <si>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</si>
  <si>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</si>
  <si>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</si>
  <si>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</si>
  <si>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</si>
  <si>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</si>
  <si>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</si>
  <si>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</si>
  <si>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</si>
  <si>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</si>
  <si>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</si>
  <si>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</si>
  <si>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</si>
  <si>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</si>
  <si>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</si>
  <si>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</si>
  <si>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</si>
  <si>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</si>
  <si>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</si>
  <si>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</si>
  <si>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</si>
  <si>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</si>
  <si>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</si>
  <si>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</si>
  <si>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</si>
  <si>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</si>
  <si>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</si>
  <si>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</si>
  <si>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</si>
  <si>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</si>
  <si>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</si>
  <si>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</si>
  <si>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</si>
  <si>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</si>
  <si>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</si>
  <si>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</si>
  <si>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</si>
  <si>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</si>
  <si>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</si>
  <si>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</si>
  <si>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</si>
  <si>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</si>
  <si>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</si>
  <si>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</si>
  <si>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</si>
  <si>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</si>
  <si>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</si>
  <si>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</si>
  <si>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</si>
  <si>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</si>
  <si>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</si>
  <si>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</si>
  <si>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</si>
  <si>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</si>
  <si>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</si>
  <si>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</si>
  <si>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</si>
  <si>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</si>
  <si>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</si>
  <si>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</si>
  <si>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</si>
  <si>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</si>
  <si>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</si>
  <si>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</si>
  <si>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</si>
  <si>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</si>
  <si>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</si>
  <si>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</si>
  <si>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</si>
  <si>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</si>
  <si>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</si>
  <si>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</si>
  <si>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</si>
  <si>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</si>
  <si>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</si>
  <si>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</si>
  <si>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</si>
  <si>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</si>
  <si>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</si>
  <si>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</si>
  <si>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</si>
  <si>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</si>
  <si>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</si>
  <si>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</si>
  <si>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</si>
  <si>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</si>
  <si>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</si>
  <si>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</si>
  <si>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</si>
  <si>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</si>
  <si>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</si>
  <si>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</si>
  <si>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</si>
  <si>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</si>
  <si>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</si>
  <si>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</si>
  <si>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</si>
  <si>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</si>
  <si>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</si>
  <si>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</si>
  <si>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</si>
  <si>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</si>
  <si>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</si>
  <si>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</si>
  <si>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</si>
  <si>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</si>
  <si>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</si>
  <si>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</si>
  <si>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</si>
  <si>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</si>
  <si>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</si>
  <si>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</si>
  <si>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</si>
  <si>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</si>
  <si>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</si>
  <si>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</si>
  <si>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</si>
  <si>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</si>
  <si>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</si>
  <si>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</si>
  <si>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</si>
  <si>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</si>
  <si>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</si>
  <si>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</si>
  <si>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</si>
  <si>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</si>
  <si>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</si>
  <si>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</si>
  <si>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</si>
  <si>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</si>
  <si>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</si>
  <si>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</si>
  <si>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</si>
  <si>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</si>
  <si>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</si>
  <si>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</si>
  <si>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</si>
  <si>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</si>
  <si>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</si>
  <si>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</si>
  <si>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</si>
  <si>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</si>
  <si>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</si>
  <si>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</si>
  <si>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</si>
  <si>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</si>
  <si>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</si>
  <si>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</si>
  <si>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</si>
  <si>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</si>
  <si>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</si>
  <si>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</si>
  <si>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</si>
  <si>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</si>
  <si>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</si>
  <si>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</si>
  <si>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</si>
  <si>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</si>
  <si>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</si>
  <si>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</si>
  <si>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</si>
  <si>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</si>
  <si>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</si>
  <si>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</si>
  <si>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</si>
  <si>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</si>
  <si>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</si>
  <si>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</si>
  <si>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</si>
  <si>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</si>
  <si>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</si>
  <si>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</si>
  <si>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</si>
  <si>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</si>
  <si>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</si>
  <si>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</si>
  <si>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</si>
  <si>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</si>
  <si>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</si>
  <si>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</si>
  <si>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</si>
  <si>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</si>
  <si>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</si>
  <si>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</si>
  <si>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</si>
  <si>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</si>
  <si>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</si>
  <si>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</si>
  <si>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</si>
  <si>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</si>
  <si>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</si>
  <si>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</si>
  <si>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</si>
  <si>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</si>
  <si>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</si>
  <si>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</si>
  <si>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</si>
  <si>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</si>
  <si>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</si>
  <si>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</si>
  <si>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</si>
  <si>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</si>
  <si>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</si>
  <si>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</si>
  <si>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</si>
  <si>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</si>
  <si>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</si>
  <si>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</si>
  <si>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</si>
  <si>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</si>
  <si>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</si>
  <si>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</si>
  <si>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</si>
  <si>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</si>
  <si>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</si>
  <si>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</si>
  <si>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</si>
  <si>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</si>
  <si>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</si>
  <si>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</si>
  <si>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</si>
  <si>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</si>
  <si>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</si>
  <si>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</si>
  <si>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</si>
  <si>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</si>
  <si>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</si>
  <si>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</si>
  <si>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</si>
  <si>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</si>
  <si>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</si>
  <si>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</si>
  <si>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</si>
  <si>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</si>
  <si>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</si>
  <si>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</si>
  <si>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</si>
  <si>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</si>
  <si>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</si>
  <si>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</si>
  <si>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</si>
  <si>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</si>
  <si>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</si>
  <si>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</si>
  <si>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</si>
  <si>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</si>
  <si>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</si>
  <si>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</si>
  <si>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</si>
  <si>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</si>
  <si>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</si>
  <si>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</si>
  <si>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</si>
  <si>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</si>
  <si>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</si>
  <si>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</si>
  <si>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</si>
  <si>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</si>
  <si>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</si>
  <si>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</si>
  <si>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</si>
  <si>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</si>
  <si>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</si>
  <si>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</si>
  <si>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</si>
  <si>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</si>
  <si>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</si>
  <si>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</si>
  <si>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</si>
  <si>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</si>
  <si>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</si>
  <si>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</si>
  <si>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</si>
  <si>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</si>
  <si>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</si>
  <si>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</si>
  <si>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</si>
  <si>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</si>
  <si>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</si>
  <si>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</si>
  <si>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</si>
  <si>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</si>
  <si>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</si>
  <si>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</si>
  <si>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</si>
  <si>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</si>
  <si>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</si>
  <si>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</si>
  <si>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</si>
  <si>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</si>
  <si>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</si>
  <si>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</si>
  <si>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</si>
  <si>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</si>
  <si>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</si>
  <si>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</si>
  <si>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</si>
  <si>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</si>
  <si>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</si>
  <si>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</si>
  <si>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</si>
  <si>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</si>
  <si>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</si>
  <si>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</si>
  <si>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</si>
  <si>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</si>
  <si>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</si>
  <si>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</si>
  <si>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</si>
  <si>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</si>
  <si>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</si>
  <si>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</si>
  <si>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</si>
  <si>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</si>
  <si>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</si>
  <si>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</si>
  <si>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</si>
  <si>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</si>
  <si>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</si>
  <si>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</si>
  <si>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</si>
  <si>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</si>
  <si>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</si>
  <si>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</si>
  <si>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</si>
  <si>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</si>
  <si>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</si>
  <si>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</si>
  <si>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</si>
  <si>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</si>
  <si>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</si>
  <si>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</si>
  <si>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</si>
  <si>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</si>
  <si>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</si>
  <si>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</si>
  <si>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</si>
  <si>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</si>
  <si>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</si>
  <si>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</si>
  <si>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</si>
  <si>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</si>
  <si>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</si>
  <si>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</si>
  <si>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</si>
  <si>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</si>
  <si>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</si>
  <si>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</si>
  <si>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</si>
  <si>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</si>
  <si>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</si>
  <si>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</si>
  <si>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</si>
  <si>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</si>
  <si>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</si>
  <si>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</si>
  <si>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</si>
  <si>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</si>
  <si>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</si>
  <si>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</si>
  <si>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</si>
  <si>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</si>
  <si>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</si>
  <si>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</si>
  <si>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</si>
  <si>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</si>
  <si>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</si>
  <si>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</si>
  <si>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</si>
  <si>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</si>
  <si>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</si>
  <si>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</si>
  <si>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</si>
  <si>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</si>
  <si>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</si>
  <si>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</si>
  <si>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</si>
  <si>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</si>
  <si>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</si>
  <si>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</si>
  <si>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</si>
  <si>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</si>
  <si>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</si>
  <si>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</si>
  <si>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</si>
  <si>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</si>
  <si>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</si>
  <si>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</si>
  <si>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</si>
  <si>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</si>
  <si>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</si>
  <si>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</si>
  <si>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</si>
  <si>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</si>
  <si>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</si>
  <si>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</si>
  <si>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</si>
  <si>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</si>
  <si>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</si>
  <si>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</si>
  <si>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</si>
  <si>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</si>
  <si>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</si>
  <si>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</si>
  <si>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</si>
  <si>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</si>
  <si>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</si>
  <si>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</si>
  <si>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</si>
  <si>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</si>
  <si>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</si>
  <si>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</si>
  <si>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</si>
  <si>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</si>
  <si>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</si>
  <si>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</si>
  <si>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</si>
  <si>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</si>
  <si>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</si>
  <si>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</si>
  <si>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</si>
  <si>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</si>
  <si>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</si>
  <si>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</si>
  <si>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</si>
  <si>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</si>
  <si>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</si>
  <si>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</si>
  <si>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</si>
  <si>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</si>
  <si>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</si>
  <si>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</si>
  <si>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</si>
  <si>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</si>
  <si>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</si>
  <si>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</si>
  <si>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</si>
  <si>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</si>
  <si>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</si>
  <si>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</si>
  <si>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</si>
  <si>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</si>
  <si>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</si>
  <si>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</si>
  <si>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</si>
  <si>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</si>
  <si>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</si>
  <si>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</si>
  <si>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</si>
  <si>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</si>
  <si>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</si>
  <si>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</si>
  <si>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</si>
  <si>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</si>
  <si>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</si>
  <si>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</si>
  <si>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</si>
  <si>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</si>
  <si>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</si>
  <si>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</si>
  <si>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</si>
  <si>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</si>
  <si>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</si>
  <si>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</si>
  <si>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</si>
  <si>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</si>
  <si>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</si>
  <si>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</si>
  <si>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</si>
  <si>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</si>
  <si>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</si>
  <si>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</si>
  <si>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</si>
  <si>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</si>
  <si>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</si>
  <si>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</si>
  <si>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</si>
  <si>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</si>
  <si>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</si>
  <si>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</si>
  <si>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</si>
  <si>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</si>
  <si>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</si>
  <si>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</si>
  <si>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</si>
  <si>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</si>
  <si>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</si>
  <si>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</si>
  <si>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</si>
  <si>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</si>
  <si>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</si>
  <si>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</si>
  <si>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</si>
  <si>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</si>
  <si>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</si>
  <si>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</si>
  <si>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</si>
  <si>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</si>
  <si>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</si>
  <si>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</si>
  <si>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</si>
  <si>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</si>
  <si>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</si>
  <si>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</si>
  <si>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</si>
  <si>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</si>
  <si>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</si>
  <si>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</si>
  <si>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</si>
  <si>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</si>
  <si>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</si>
  <si>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</si>
  <si>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</si>
  <si>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</si>
  <si>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</si>
  <si>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</si>
  <si>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</si>
  <si>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</si>
  <si>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</si>
  <si>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</si>
  <si>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</si>
  <si>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</si>
  <si>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</si>
  <si>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</si>
  <si>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</si>
  <si>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</si>
  <si>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</si>
  <si>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</si>
  <si>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</si>
  <si>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</si>
  <si>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</si>
  <si>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</si>
  <si>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</si>
  <si>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</si>
  <si>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</si>
  <si>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</si>
  <si>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</si>
  <si>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</si>
  <si>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</si>
  <si>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</si>
  <si>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</si>
  <si>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</si>
  <si>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</si>
  <si>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</si>
  <si>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</si>
  <si>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</si>
  <si>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</si>
  <si>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</si>
  <si>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</si>
  <si>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</si>
  <si>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</si>
  <si>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</si>
  <si>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</si>
  <si>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</si>
  <si>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</si>
  <si>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</si>
  <si>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</si>
  <si>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</si>
  <si>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</si>
  <si>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</si>
  <si>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</si>
  <si>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</si>
  <si>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</si>
  <si>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</si>
  <si>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</si>
  <si>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</si>
  <si>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</si>
  <si>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</si>
  <si>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</si>
  <si>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</si>
  <si>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</si>
  <si>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</si>
  <si>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</si>
  <si>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</si>
  <si>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</si>
  <si>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</si>
  <si>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</si>
  <si>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</si>
  <si>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</si>
  <si>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</si>
  <si>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</si>
  <si>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</si>
  <si>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</si>
  <si>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</si>
  <si>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</si>
  <si>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</si>
  <si>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</si>
  <si>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</si>
  <si>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</si>
  <si>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</si>
  <si>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</si>
  <si>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</si>
  <si>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</si>
  <si>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</si>
  <si>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</si>
  <si>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</si>
  <si>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</si>
  <si>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</si>
  <si>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</si>
  <si>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</si>
  <si>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</si>
  <si>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</si>
  <si>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</si>
  <si>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</si>
  <si>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</si>
  <si>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</si>
  <si>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</si>
  <si>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</si>
  <si>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</si>
  <si>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</si>
  <si>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</si>
  <si>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</si>
  <si>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</si>
  <si>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</si>
  <si>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</si>
  <si>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</si>
  <si>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</si>
  <si>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</si>
  <si>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</si>
  <si>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</si>
  <si>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</si>
  <si>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</si>
  <si>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</si>
  <si>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</si>
  <si>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</si>
  <si>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</si>
  <si>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</si>
  <si>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</si>
  <si>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</si>
  <si>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</si>
  <si>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</si>
  <si>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</si>
  <si>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</si>
  <si>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</si>
  <si>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</si>
  <si>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</si>
  <si>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</si>
  <si>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</si>
  <si>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</si>
  <si>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</si>
  <si>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</si>
  <si>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</si>
  <si>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</si>
  <si>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</si>
  <si>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</si>
  <si>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</si>
  <si>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</si>
  <si>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</si>
  <si>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</si>
  <si>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</si>
  <si>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</si>
  <si>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</si>
  <si>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</si>
  <si>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</si>
  <si>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</si>
  <si>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</si>
  <si>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</si>
  <si>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</si>
  <si>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</si>
  <si>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</si>
  <si>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</si>
  <si>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</si>
  <si>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</si>
  <si>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</si>
  <si>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</si>
  <si>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</si>
  <si>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</si>
  <si>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</si>
  <si>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</si>
  <si>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</si>
  <si>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</si>
  <si>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</si>
  <si>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</si>
  <si>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</si>
  <si>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</si>
  <si>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</si>
  <si>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</si>
  <si>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</si>
  <si>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</si>
  <si>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</si>
  <si>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</si>
  <si>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</si>
  <si>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</si>
  <si>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</si>
  <si>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</si>
  <si>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</si>
  <si>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</si>
  <si>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</si>
  <si>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</si>
  <si>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</si>
  <si>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</si>
  <si>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</si>
  <si>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</si>
  <si>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</si>
  <si>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</si>
  <si>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</si>
  <si>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</si>
  <si>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</si>
  <si>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</si>
  <si>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</si>
  <si>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</si>
  <si>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</si>
  <si>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</si>
  <si>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</si>
  <si>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</si>
  <si>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</si>
  <si>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</si>
  <si>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</si>
  <si>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</si>
  <si>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</si>
  <si>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</si>
  <si>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</si>
  <si>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</si>
  <si>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</si>
  <si>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</si>
  <si>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</si>
  <si>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</si>
  <si>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</si>
  <si>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</si>
  <si>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</si>
  <si>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</si>
  <si>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</si>
  <si>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</si>
  <si>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</si>
  <si>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</si>
  <si>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</si>
  <si>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</si>
  <si>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</si>
  <si>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</si>
  <si>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</si>
  <si>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</si>
  <si>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</si>
  <si>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</si>
  <si>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</si>
  <si>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</si>
  <si>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</si>
  <si>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</si>
  <si>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</si>
  <si>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</si>
  <si>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</si>
  <si>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</si>
  <si>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</si>
  <si>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</si>
  <si>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</si>
  <si>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</si>
  <si>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</si>
  <si>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</si>
  <si>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</si>
  <si>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</si>
  <si>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</si>
  <si>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</si>
  <si>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</si>
  <si>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</si>
  <si>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</si>
  <si>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</si>
  <si>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</si>
  <si>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</si>
  <si>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</si>
  <si>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</si>
  <si>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</si>
  <si>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</si>
  <si>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</si>
  <si>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</si>
  <si>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</si>
  <si>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</si>
  <si>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</si>
  <si>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</si>
  <si>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</si>
  <si>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</si>
  <si>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</si>
  <si>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</si>
  <si>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</si>
  <si>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</si>
  <si>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</si>
  <si>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</si>
  <si>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</si>
  <si>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</si>
  <si>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</si>
  <si>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</si>
  <si>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</si>
  <si>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</si>
  <si>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</si>
  <si>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</si>
  <si>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</si>
  <si>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</si>
  <si>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</si>
  <si>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</si>
  <si>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</si>
  <si>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</si>
  <si>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</si>
  <si>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</si>
  <si>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</si>
  <si>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</si>
  <si>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</si>
  <si>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</si>
  <si>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</si>
  <si>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</si>
  <si>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</si>
  <si>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</si>
  <si>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</si>
  <si>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</si>
  <si>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</si>
  <si>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</si>
  <si>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</si>
  <si>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</si>
  <si>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</si>
  <si>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</si>
  <si>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</si>
  <si>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</si>
  <si>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</si>
  <si>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</si>
  <si>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</si>
  <si>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</si>
  <si>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</si>
  <si>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</si>
  <si>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</si>
  <si>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</si>
  <si>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</si>
  <si>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</si>
  <si>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</si>
  <si>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</si>
  <si>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</si>
  <si>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</si>
  <si>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</si>
  <si>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</si>
  <si>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</si>
  <si>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</si>
  <si>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</si>
  <si>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</si>
  <si>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</si>
  <si>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</si>
  <si>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</si>
  <si>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</si>
  <si>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</si>
  <si>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</si>
  <si>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</si>
  <si>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</si>
  <si>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</si>
  <si>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</si>
  <si>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</si>
  <si>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</si>
  <si>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</si>
  <si>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</si>
  <si>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</si>
  <si>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</si>
  <si>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</si>
  <si>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</si>
  <si>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</si>
  <si>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</si>
  <si>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</si>
  <si>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</si>
  <si>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</si>
  <si>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</si>
  <si>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</si>
  <si>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</si>
  <si>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</si>
  <si>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</si>
  <si>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</si>
  <si>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</si>
  <si>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</si>
  <si>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</si>
  <si>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</si>
  <si>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</si>
  <si>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</si>
  <si>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</si>
  <si>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</si>
  <si>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</si>
  <si>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</si>
  <si>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</si>
  <si>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</si>
  <si>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</si>
  <si>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</si>
  <si>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</si>
  <si>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</si>
  <si>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</si>
  <si>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</si>
  <si>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</si>
  <si>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</si>
  <si>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</si>
  <si>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</si>
  <si>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</si>
  <si>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</si>
  <si>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</si>
  <si>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</si>
  <si>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</si>
  <si>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</si>
  <si>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</si>
  <si>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</si>
  <si>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</si>
  <si>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</si>
  <si>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</si>
  <si>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</si>
  <si>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</si>
  <si>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</si>
  <si>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</si>
  <si>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</si>
  <si>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</si>
  <si>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</si>
  <si>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</si>
  <si>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</si>
  <si>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</si>
  <si>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</si>
  <si>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</si>
  <si>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</si>
  <si>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</si>
  <si>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</si>
  <si>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</si>
  <si>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</si>
  <si>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</si>
  <si>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</si>
  <si>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</si>
  <si>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</si>
  <si>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</si>
  <si>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</si>
  <si>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</si>
  <si>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</si>
  <si>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</si>
  <si>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</si>
  <si>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</si>
  <si>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</si>
  <si>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</si>
  <si>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</si>
  <si>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</si>
  <si>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</si>
  <si>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</si>
  <si>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</si>
  <si>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</si>
  <si>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</si>
  <si>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</si>
  <si>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</si>
  <si>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</si>
  <si>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</si>
  <si>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</si>
  <si>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</si>
  <si>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</si>
  <si>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</si>
  <si>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</si>
  <si>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</si>
  <si>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</si>
  <si>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</si>
  <si>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</si>
  <si>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</si>
  <si>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</si>
  <si>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</si>
  <si>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</si>
  <si>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</si>
  <si>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</si>
  <si>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</si>
  <si>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</si>
  <si>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</si>
  <si>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</si>
  <si>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</si>
  <si>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</si>
  <si>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</si>
  <si>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</si>
  <si>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</si>
  <si>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</si>
  <si>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</si>
  <si>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</si>
  <si>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</si>
  <si>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</si>
  <si>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</si>
  <si>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</si>
  <si>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</si>
  <si>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</si>
  <si>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</si>
  <si>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</si>
  <si>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</si>
  <si>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</si>
  <si>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</si>
  <si>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</si>
  <si>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</si>
  <si>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</si>
  <si>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</si>
  <si>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</si>
  <si>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</si>
  <si>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</si>
  <si>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</si>
  <si>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</si>
  <si>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</si>
  <si>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</si>
  <si>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</si>
  <si>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</si>
  <si>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</si>
  <si>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</si>
  <si>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</si>
  <si>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</si>
  <si>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</si>
  <si>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</si>
  <si>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</si>
  <si>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</si>
  <si>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</si>
  <si>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</si>
  <si>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</si>
  <si>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</si>
  <si>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</si>
  <si>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</si>
  <si>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</si>
  <si>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</si>
  <si>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</si>
  <si>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</si>
  <si>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</si>
  <si>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</si>
  <si>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</si>
  <si>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</si>
  <si>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</si>
  <si>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</si>
  <si>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</si>
  <si>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</si>
  <si>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</si>
  <si>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</si>
  <si>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</si>
  <si>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</si>
  <si>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</si>
  <si>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</si>
  <si>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</si>
  <si>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</si>
  <si>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</si>
  <si>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</si>
  <si>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</si>
  <si>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</si>
  <si>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</si>
  <si>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</si>
  <si>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</si>
  <si>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</si>
  <si>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</si>
  <si>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</si>
  <si>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</si>
  <si>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</si>
  <si>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</si>
  <si>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</si>
  <si>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</si>
  <si>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</si>
  <si>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</si>
  <si>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</si>
  <si>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</si>
  <si>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</si>
  <si>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</si>
  <si>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</si>
  <si>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</si>
  <si>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</si>
  <si>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</si>
  <si>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</si>
  <si>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</si>
  <si>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</si>
  <si>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</si>
  <si>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</si>
  <si>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</si>
  <si>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</si>
  <si>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</si>
  <si>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</si>
  <si>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</si>
  <si>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</si>
  <si>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</si>
  <si>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</si>
  <si>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</si>
  <si>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</si>
  <si>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</si>
  <si>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</si>
  <si>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</si>
  <si>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</si>
  <si>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</si>
  <si>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</si>
  <si>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</si>
  <si>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</si>
  <si>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</si>
  <si>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</si>
  <si>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</si>
  <si>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</si>
  <si>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</si>
  <si>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</si>
  <si>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</si>
  <si>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</si>
  <si>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</si>
  <si>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</si>
  <si>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</si>
  <si>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</si>
  <si>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</si>
  <si>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</si>
  <si>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</si>
  <si>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</si>
  <si>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</si>
  <si>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</si>
  <si>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</si>
  <si>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</si>
  <si>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</si>
  <si>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</si>
  <si>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</si>
  <si>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</si>
  <si>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</si>
  <si>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</si>
  <si>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</si>
  <si>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</si>
  <si>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</si>
  <si>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</si>
  <si>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</si>
  <si>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</si>
  <si>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</si>
  <si>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</si>
  <si>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</si>
  <si>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</si>
  <si>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</si>
  <si>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</si>
  <si>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</si>
  <si>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</si>
  <si>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</si>
  <si>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</si>
  <si>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</si>
  <si>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</si>
  <si>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</si>
  <si>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</si>
  <si>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</si>
  <si>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</si>
  <si>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</si>
  <si>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</si>
  <si>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</si>
  <si>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</si>
  <si>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</si>
  <si>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</si>
  <si>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</si>
  <si>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</si>
  <si>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</si>
  <si>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</si>
  <si>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</si>
  <si>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</si>
  <si>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</si>
  <si>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</si>
  <si>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</si>
  <si>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</si>
  <si>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</si>
  <si>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</si>
  <si>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</si>
  <si>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</si>
  <si>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</si>
  <si>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</si>
  <si>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</si>
  <si>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</si>
  <si>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</si>
  <si>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</si>
  <si>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</si>
  <si>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</si>
  <si>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</si>
  <si>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</si>
  <si>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</si>
  <si>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</si>
  <si>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</si>
  <si>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</si>
  <si>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</si>
  <si>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</si>
  <si>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</si>
  <si>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</si>
  <si>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</si>
  <si>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</si>
  <si>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</si>
  <si>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</si>
  <si>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</si>
  <si>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</si>
  <si>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</si>
  <si>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</si>
  <si>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</si>
  <si>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</si>
  <si>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</si>
  <si>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</si>
  <si>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</si>
  <si>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</si>
  <si>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</si>
  <si>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</si>
  <si>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</si>
  <si>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</si>
  <si>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</si>
  <si>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</si>
  <si>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</si>
  <si>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</si>
  <si>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</si>
  <si>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</si>
  <si>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</si>
  <si>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</si>
  <si>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</si>
  <si>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</si>
  <si>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</si>
  <si>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</si>
  <si>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</si>
  <si>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</si>
  <si>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</si>
  <si>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</si>
  <si>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</si>
  <si>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</si>
  <si>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</si>
  <si>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</si>
  <si>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</si>
  <si>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</si>
  <si>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</si>
  <si>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</si>
  <si>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</si>
  <si>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</si>
  <si>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</si>
  <si>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</si>
  <si>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</si>
  <si>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</si>
  <si>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</si>
  <si>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</si>
  <si>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</si>
  <si>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</si>
  <si>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</si>
  <si>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</si>
  <si>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</si>
  <si>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</si>
  <si>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</si>
  <si>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</si>
  <si>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</si>
  <si>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</si>
  <si>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</si>
  <si>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</si>
  <si>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</si>
  <si>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</si>
  <si>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</si>
  <si>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</si>
  <si>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</si>
  <si>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</si>
  <si>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</si>
  <si>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</si>
  <si>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</si>
  <si>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</si>
  <si>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</si>
  <si>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</si>
  <si>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</si>
  <si>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</si>
  <si>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</si>
  <si>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</si>
  <si>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</si>
  <si>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</si>
  <si>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</si>
  <si>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</si>
  <si>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</si>
  <si>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</si>
  <si>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</si>
  <si>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</si>
  <si>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</si>
  <si>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</si>
  <si>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</si>
  <si>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</si>
  <si>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</si>
  <si>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</si>
  <si>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</si>
  <si>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</si>
  <si>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</si>
  <si>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</si>
  <si>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</si>
  <si>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</si>
  <si>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</si>
  <si>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</si>
  <si>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</si>
  <si>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</si>
  <si>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</si>
  <si>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</si>
  <si>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</si>
  <si>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</si>
  <si>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</si>
  <si>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</si>
  <si>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</si>
  <si>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</si>
  <si>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</si>
  <si>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</si>
  <si>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</si>
  <si>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</si>
  <si>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</si>
  <si>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</si>
  <si>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</si>
  <si>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</si>
  <si>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</si>
  <si>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</si>
  <si>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</si>
  <si>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</si>
  <si>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</si>
  <si>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</si>
  <si>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</si>
  <si>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</si>
  <si>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</si>
  <si>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</si>
  <si>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</si>
  <si>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</si>
  <si>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</si>
  <si>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</si>
  <si>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</si>
  <si>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</si>
  <si>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</si>
  <si>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</si>
  <si>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</si>
  <si>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</si>
  <si>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</si>
  <si>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</si>
  <si>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</si>
  <si>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</si>
  <si>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</si>
  <si>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</si>
  <si>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</si>
  <si>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</si>
  <si>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</si>
  <si>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</si>
  <si>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</si>
  <si>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</si>
  <si>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</si>
  <si>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</si>
  <si>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</si>
  <si>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</si>
  <si>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</si>
  <si>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</si>
  <si>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</si>
  <si>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</si>
  <si>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</si>
  <si>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</si>
  <si>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</si>
  <si>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</si>
  <si>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</si>
  <si>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</si>
  <si>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</si>
  <si>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</si>
  <si>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</si>
  <si>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</si>
  <si>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</si>
  <si>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</si>
  <si>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</si>
  <si>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</si>
  <si>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</si>
  <si>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</si>
  <si>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</si>
  <si>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</si>
  <si>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</si>
  <si>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</si>
  <si>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</si>
  <si>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</si>
  <si>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</si>
  <si>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</si>
  <si>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</si>
  <si>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</si>
  <si>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</si>
  <si>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</si>
  <si>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</si>
  <si>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</si>
  <si>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</si>
  <si>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</si>
  <si>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</si>
  <si>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</si>
  <si>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</si>
  <si>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</si>
  <si>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</si>
  <si>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</si>
  <si>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</si>
  <si>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</si>
  <si>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</si>
  <si>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</si>
  <si>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</si>
  <si>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</si>
  <si>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</si>
  <si>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</si>
  <si>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</si>
  <si>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</si>
  <si>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</si>
  <si>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</si>
  <si>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</si>
  <si>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</si>
  <si>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</si>
  <si>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</si>
  <si>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</si>
  <si>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</si>
  <si>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</si>
  <si>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</si>
  <si>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</si>
  <si>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</si>
  <si>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</si>
  <si>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</si>
  <si>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</si>
  <si>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</si>
  <si>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</si>
  <si>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</si>
  <si>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</si>
  <si>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</si>
  <si>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</si>
  <si>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</si>
  <si>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</si>
  <si>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</si>
  <si>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</si>
  <si>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</si>
  <si>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</si>
  <si>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</si>
  <si>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</si>
  <si>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</si>
  <si>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</si>
  <si>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</si>
  <si>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</si>
  <si>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</si>
  <si>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</si>
  <si>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</si>
  <si>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</si>
  <si>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</si>
  <si>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</si>
  <si>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</si>
  <si>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</si>
  <si>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</si>
  <si>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</si>
  <si>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</si>
  <si>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</si>
  <si>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</si>
  <si>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</si>
  <si>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</si>
  <si>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</si>
  <si>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</si>
  <si>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</si>
  <si>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</si>
  <si>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</si>
  <si>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</si>
  <si>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</si>
  <si>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</si>
  <si>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</si>
  <si>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</si>
  <si>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</si>
  <si>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</si>
  <si>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</si>
  <si>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</si>
  <si>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</si>
  <si>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</si>
  <si>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</si>
  <si>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</si>
  <si>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</si>
  <si>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</si>
  <si>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</si>
  <si>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</si>
  <si>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</si>
  <si>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</si>
  <si>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</si>
  <si>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</si>
  <si>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</si>
  <si>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</si>
  <si>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</si>
  <si>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</si>
  <si>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</si>
  <si>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</si>
  <si>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</si>
  <si>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</si>
  <si>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</si>
  <si>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</si>
  <si>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</si>
  <si>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</si>
  <si>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</si>
  <si>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</si>
  <si>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</si>
  <si>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</si>
  <si>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</si>
  <si>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</si>
  <si>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</si>
  <si>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</si>
  <si>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</si>
  <si>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</si>
  <si>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</si>
  <si>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</si>
  <si>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</si>
  <si>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</si>
  <si>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</si>
  <si>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</si>
  <si>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</si>
  <si>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</si>
  <si>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</si>
  <si>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</si>
  <si>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</si>
  <si>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</si>
  <si>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</si>
  <si>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</si>
  <si>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</si>
  <si>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</si>
  <si>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</si>
  <si>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</si>
  <si>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</si>
  <si>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</si>
  <si>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</si>
  <si>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</si>
  <si>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</si>
  <si>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</si>
  <si>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</si>
  <si>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</si>
  <si>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</si>
  <si>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</si>
  <si>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</si>
  <si>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</si>
  <si>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</si>
  <si>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</si>
  <si>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</si>
  <si>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</si>
  <si>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</si>
  <si>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</si>
  <si>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</si>
  <si>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</si>
  <si>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</si>
  <si>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</si>
  <si>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</si>
  <si>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</si>
  <si>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</si>
  <si>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</si>
  <si>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</si>
  <si>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</si>
  <si>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</si>
  <si>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</si>
  <si>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</si>
  <si>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</si>
  <si>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</si>
  <si>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</si>
  <si>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</si>
  <si>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</si>
  <si>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</si>
  <si>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</si>
  <si>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</si>
  <si>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</si>
  <si>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</si>
  <si>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</si>
  <si>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</si>
  <si>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</si>
  <si>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</si>
  <si>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</si>
  <si>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</si>
  <si>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</si>
  <si>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</si>
  <si>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</si>
  <si>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</si>
  <si>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</si>
  <si>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</si>
  <si>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</si>
  <si>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</si>
  <si>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</si>
  <si>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</si>
  <si>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</si>
  <si>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</si>
  <si>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</si>
  <si>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</si>
  <si>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</si>
  <si>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</si>
  <si>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</si>
  <si>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</si>
  <si>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</si>
  <si>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</si>
  <si>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</si>
  <si>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</si>
  <si>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</si>
  <si>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</si>
  <si>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</si>
  <si>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</si>
  <si>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</si>
  <si>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</si>
  <si>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</si>
  <si>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</si>
  <si>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</si>
  <si>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</si>
  <si>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</si>
  <si>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</si>
  <si>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</si>
  <si>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</si>
  <si>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</si>
  <si>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</si>
  <si>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</si>
  <si>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</si>
  <si>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</si>
  <si>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</si>
  <si>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</si>
  <si>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</si>
  <si>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</si>
  <si>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</si>
  <si>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</si>
  <si>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</si>
  <si>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</si>
  <si>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</si>
  <si>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</si>
  <si>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</si>
  <si>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</si>
  <si>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</si>
  <si>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</si>
  <si>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</si>
  <si>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</si>
  <si>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</si>
  <si>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</si>
  <si>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</si>
  <si>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</si>
  <si>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</si>
  <si>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</si>
  <si>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</si>
  <si>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</si>
  <si>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</si>
  <si>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</si>
  <si>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</si>
  <si>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</si>
  <si>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</si>
  <si>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</si>
  <si>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</si>
  <si>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</si>
  <si>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</si>
  <si>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</si>
  <si>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</si>
  <si>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</si>
  <si>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</si>
  <si>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</si>
  <si>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</si>
  <si>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</si>
  <si>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</si>
  <si>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</si>
  <si>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</si>
  <si>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</si>
  <si>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</si>
  <si>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</si>
  <si>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</si>
  <si>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</si>
  <si>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</si>
  <si>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</si>
  <si>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</si>
  <si>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</si>
  <si>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</si>
  <si>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</si>
  <si>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</si>
  <si>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</si>
  <si>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</si>
  <si>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</si>
  <si>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</si>
  <si>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</si>
  <si>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</si>
  <si>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</si>
  <si>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</si>
  <si>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</si>
  <si>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</si>
  <si>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</si>
  <si>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</si>
  <si>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</si>
  <si>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</si>
  <si>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</si>
  <si>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</si>
  <si>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</si>
  <si>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</si>
  <si>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</si>
  <si>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</si>
  <si>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</si>
  <si>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</si>
  <si>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</si>
  <si>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</si>
  <si>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</si>
  <si>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</si>
  <si>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</si>
  <si>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</si>
  <si>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</si>
  <si>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</si>
  <si>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</si>
  <si>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</si>
  <si>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</si>
  <si>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</si>
  <si>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</si>
  <si>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</si>
  <si>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</si>
  <si>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</si>
  <si>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</si>
  <si>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</si>
  <si>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</si>
  <si>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</si>
  <si>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</si>
  <si>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</si>
  <si>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</si>
  <si>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</si>
  <si>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</si>
  <si>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</si>
  <si>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</si>
  <si>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</si>
  <si>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</si>
  <si>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</si>
  <si>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</si>
  <si>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</si>
  <si>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</si>
  <si>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</si>
  <si>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</si>
  <si>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</si>
  <si>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</si>
  <si>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</si>
  <si>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</si>
  <si>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</si>
  <si>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</si>
  <si>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</si>
  <si>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</si>
  <si>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</si>
  <si>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</si>
  <si>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</si>
  <si>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</si>
  <si>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</si>
  <si>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</si>
  <si>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</si>
  <si>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</si>
  <si>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</si>
  <si>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</si>
  <si>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</si>
  <si>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</si>
  <si>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</si>
  <si>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</si>
  <si>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</si>
  <si>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</si>
  <si>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</si>
  <si>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</si>
  <si>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</si>
  <si>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</si>
  <si>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</si>
  <si>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</si>
  <si>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</si>
  <si>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</si>
  <si>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</si>
  <si>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</si>
  <si>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</si>
  <si>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</si>
  <si>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</si>
  <si>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</si>
  <si>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</si>
  <si>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</si>
  <si>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</si>
  <si>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</si>
  <si>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</si>
  <si>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</si>
  <si>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</si>
  <si>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</si>
  <si>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</si>
  <si>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</si>
  <si>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</si>
  <si>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</si>
  <si>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</si>
  <si>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</si>
  <si>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</si>
  <si>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</si>
  <si>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</si>
  <si>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</si>
  <si>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</si>
  <si>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</si>
  <si>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</si>
  <si>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</si>
  <si>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</si>
  <si>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</si>
  <si>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</si>
  <si>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</si>
  <si>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</si>
  <si>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</si>
  <si>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</si>
  <si>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</si>
  <si>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</si>
  <si>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</si>
  <si>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</si>
  <si>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</si>
  <si>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</si>
  <si>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</si>
  <si>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</si>
  <si>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</si>
  <si>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</si>
  <si>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</si>
  <si>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</si>
  <si>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</si>
  <si>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</si>
  <si>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</si>
  <si>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</si>
  <si>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</si>
  <si>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</si>
  <si>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</si>
  <si>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</si>
  <si>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</si>
  <si>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</si>
  <si>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</si>
  <si>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</si>
  <si>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</si>
  <si>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</si>
  <si>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</si>
  <si>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</si>
  <si>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</si>
  <si>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</si>
  <si>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</si>
  <si>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</si>
  <si>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</si>
  <si>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</si>
  <si>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</si>
  <si>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</si>
  <si>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</si>
  <si>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</si>
  <si>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</si>
  <si>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</si>
  <si>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</si>
  <si>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</si>
  <si>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</si>
  <si>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</si>
  <si>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</si>
  <si>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</si>
  <si>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</si>
  <si>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</si>
  <si>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</si>
  <si>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</si>
  <si>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</si>
  <si>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</si>
  <si>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</si>
  <si>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</si>
  <si>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</si>
  <si>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</si>
  <si>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</si>
  <si>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</si>
  <si>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</si>
  <si>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</si>
  <si>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</si>
  <si>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</si>
  <si>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</si>
  <si>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</si>
  <si>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</si>
  <si>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</si>
  <si>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</si>
  <si>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</si>
  <si>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</si>
  <si>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</si>
  <si>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</si>
  <si>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</si>
  <si>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</si>
  <si>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</si>
  <si>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</si>
  <si>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</si>
  <si>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</si>
  <si>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</si>
  <si>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</si>
  <si>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</si>
  <si>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</si>
  <si>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</si>
  <si>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</si>
  <si>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</si>
  <si>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</si>
  <si>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</si>
  <si>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</si>
  <si>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</si>
  <si>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</si>
  <si>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</si>
  <si>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</si>
  <si>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</si>
  <si>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</si>
  <si>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</si>
  <si>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</si>
  <si>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</si>
  <si>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</si>
  <si>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</si>
  <si>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</si>
  <si>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</si>
  <si>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</si>
  <si>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</si>
  <si>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</si>
  <si>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</si>
  <si>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</si>
  <si>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</si>
  <si>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</si>
  <si>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</si>
  <si>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</si>
  <si>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</si>
  <si>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</si>
  <si>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</si>
  <si>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</si>
  <si>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</si>
  <si>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</si>
  <si>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</si>
  <si>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</si>
  <si>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</si>
  <si>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</si>
  <si>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</si>
  <si>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</si>
  <si>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</si>
  <si>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</si>
  <si>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</si>
  <si>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</si>
  <si>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</si>
  <si>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</si>
  <si>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</si>
  <si>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</si>
  <si>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</si>
  <si>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</si>
  <si>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</si>
  <si>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</si>
  <si>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</si>
  <si>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</si>
  <si>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</si>
  <si>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</si>
  <si>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</si>
  <si>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</si>
  <si>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</si>
  <si>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</si>
  <si>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</si>
  <si>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</si>
  <si>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</si>
  <si>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</si>
  <si>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</si>
  <si>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</si>
  <si>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</si>
  <si>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</si>
  <si>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</si>
  <si>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</si>
  <si>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</si>
  <si>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</si>
  <si>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</si>
  <si>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</si>
  <si>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</si>
  <si>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</si>
  <si>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</si>
  <si>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</si>
  <si>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</si>
  <si>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</si>
  <si>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</si>
  <si>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</si>
  <si>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</si>
  <si>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</si>
  <si>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</si>
  <si>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</si>
  <si>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</si>
  <si>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</si>
  <si>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</si>
  <si>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</si>
  <si>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</si>
  <si>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</si>
  <si>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</si>
  <si>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</si>
  <si>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</si>
  <si>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</si>
  <si>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</si>
  <si>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</si>
  <si>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</si>
  <si>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</si>
  <si>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</si>
  <si>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</si>
  <si>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</si>
  <si>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</si>
  <si>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</si>
  <si>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</si>
  <si>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</si>
  <si>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</si>
  <si>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</si>
  <si>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</si>
  <si>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</si>
  <si>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</si>
  <si>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</si>
  <si>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</si>
  <si>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</si>
  <si>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</si>
  <si>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</si>
  <si>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</si>
  <si>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</si>
  <si>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</si>
  <si>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</si>
  <si>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</si>
  <si>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</si>
  <si>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</si>
  <si>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</si>
  <si>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</si>
  <si>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</si>
  <si>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</si>
  <si>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</si>
  <si>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</si>
  <si>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</si>
  <si>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</si>
  <si>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</si>
  <si>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</si>
  <si>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</si>
  <si>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</si>
  <si>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</si>
  <si>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</si>
  <si>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</si>
  <si>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</si>
  <si>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</si>
  <si>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</si>
  <si>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</si>
  <si>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</si>
  <si>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</si>
  <si>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</si>
  <si>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</si>
  <si>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</si>
  <si>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</si>
  <si>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</si>
  <si>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</si>
  <si>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</si>
  <si>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</si>
  <si>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</si>
  <si>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</si>
  <si>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</si>
  <si>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</si>
  <si>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</si>
  <si>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</si>
  <si>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</si>
  <si>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</si>
  <si>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</si>
  <si>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</si>
  <si>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</si>
  <si>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</si>
  <si>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</si>
  <si>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</si>
  <si>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</si>
  <si>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</si>
  <si>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</si>
  <si>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</si>
  <si>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</si>
  <si>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</si>
  <si>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</si>
  <si>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</si>
  <si>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</si>
  <si>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</si>
  <si>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</si>
  <si>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</si>
  <si>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</si>
  <si>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</si>
  <si>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</si>
  <si>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</si>
  <si>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</si>
  <si>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</si>
  <si>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</si>
  <si>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</si>
  <si>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</si>
  <si>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</si>
  <si>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</si>
  <si>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</si>
  <si>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</si>
  <si>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</si>
  <si>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</si>
  <si>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</si>
  <si>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</si>
  <si>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</si>
  <si>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</si>
  <si>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</si>
  <si>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</si>
  <si>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</si>
  <si>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</si>
  <si>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</si>
  <si>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</si>
  <si>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</si>
  <si>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</si>
  <si>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</si>
  <si>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</si>
  <si>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</si>
  <si>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</si>
  <si>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</si>
  <si>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</si>
  <si>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</si>
  <si>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</si>
  <si>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</si>
  <si>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</si>
  <si>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</si>
  <si>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</si>
  <si>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</si>
  <si>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</si>
  <si>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</si>
  <si>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</si>
  <si>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</si>
  <si>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</si>
  <si>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</si>
  <si>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</si>
  <si>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</si>
  <si>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</si>
  <si>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</si>
  <si>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</si>
  <si>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</si>
  <si>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</si>
  <si>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</si>
  <si>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</si>
  <si>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</si>
  <si>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</si>
  <si>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</si>
  <si>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</si>
  <si>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</si>
  <si>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</si>
  <si>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</si>
  <si>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</si>
  <si>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</si>
  <si>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</si>
  <si>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</si>
  <si>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</si>
  <si>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</si>
  <si>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</si>
  <si>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</si>
  <si>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</si>
  <si>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</si>
  <si>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</si>
  <si>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</si>
  <si>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</si>
  <si>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</si>
  <si>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</si>
  <si>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</si>
  <si>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</si>
  <si>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</si>
  <si>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</si>
  <si>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</si>
  <si>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</si>
  <si>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</si>
  <si>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</si>
  <si>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</si>
  <si>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</si>
  <si>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</si>
  <si>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</si>
  <si>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</si>
  <si>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</si>
  <si>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</si>
  <si>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</si>
  <si>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</si>
  <si>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</si>
  <si>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</si>
  <si>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</si>
  <si>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</si>
  <si>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</si>
  <si>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</si>
  <si>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</si>
  <si>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</si>
  <si>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</si>
  <si>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</si>
  <si>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</si>
  <si>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</si>
  <si>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</si>
  <si>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</si>
  <si>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</si>
  <si>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</si>
  <si>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</si>
  <si>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</si>
  <si>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</si>
  <si>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</si>
  <si>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</si>
  <si>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</si>
  <si>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</si>
  <si>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</si>
  <si>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</si>
  <si>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</si>
  <si>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</si>
  <si>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</si>
  <si>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</si>
  <si>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</si>
  <si>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</si>
  <si>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</si>
  <si>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</si>
  <si>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</si>
  <si>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</si>
  <si>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</si>
  <si>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</si>
  <si>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</si>
  <si>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</si>
  <si>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</si>
  <si>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</si>
  <si>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</si>
  <si>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</si>
  <si>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</si>
  <si>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</si>
  <si>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</si>
  <si>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</si>
  <si>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</si>
  <si>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</si>
  <si>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</si>
  <si>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</si>
  <si>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</si>
  <si>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</si>
  <si>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</si>
  <si>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</si>
  <si>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</si>
  <si>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</si>
  <si>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</si>
  <si>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</si>
  <si>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</si>
  <si>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</si>
  <si>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</si>
  <si>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</si>
  <si>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</si>
  <si>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</si>
  <si>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</si>
  <si>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</si>
  <si>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</si>
  <si>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</si>
  <si>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</si>
  <si>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</si>
  <si>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</si>
  <si>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</si>
  <si>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</si>
  <si>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</si>
  <si>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</si>
  <si>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</si>
  <si>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</si>
  <si>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</si>
  <si>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</si>
  <si>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</si>
  <si>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</si>
  <si>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</si>
  <si>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</si>
  <si>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</si>
  <si>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</si>
  <si>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</si>
  <si>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</si>
  <si>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</si>
  <si>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</si>
  <si>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</si>
  <si>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</si>
  <si>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</si>
  <si>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</si>
  <si>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</si>
  <si>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</si>
  <si>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</si>
  <si>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</si>
  <si>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</si>
  <si>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</si>
  <si>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</si>
  <si>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</si>
  <si>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</si>
  <si>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</si>
  <si>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</si>
  <si>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</si>
  <si>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</si>
  <si>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</si>
  <si>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</si>
  <si>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</si>
  <si>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</si>
  <si>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</si>
  <si>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</si>
  <si>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</si>
  <si>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</si>
  <si>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</si>
  <si>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</si>
  <si>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</si>
  <si>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</si>
  <si>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</si>
  <si>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</si>
  <si>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</si>
  <si>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</si>
  <si>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</si>
  <si>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</si>
  <si>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</si>
  <si>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</si>
  <si>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</si>
  <si>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</si>
  <si>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</si>
  <si>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</si>
  <si>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</si>
  <si>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</si>
  <si>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</si>
  <si>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</si>
  <si>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</si>
  <si>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</si>
  <si>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</si>
  <si>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</si>
  <si>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</si>
  <si>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</si>
  <si>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</si>
  <si>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</si>
  <si>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</si>
  <si>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</si>
  <si>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</si>
  <si>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</si>
  <si>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</si>
  <si>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</si>
  <si>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</si>
  <si>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</si>
  <si>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</si>
  <si>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</si>
  <si>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</si>
  <si>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</si>
  <si>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</si>
  <si>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</si>
  <si>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</si>
  <si>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</si>
  <si>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</si>
  <si>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</si>
  <si>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</si>
  <si>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</si>
  <si>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</si>
  <si>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</si>
  <si>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</si>
  <si>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</si>
  <si>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</si>
  <si>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</si>
  <si>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</si>
  <si>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</si>
  <si>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</si>
  <si>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</si>
  <si>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</si>
  <si>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</si>
  <si>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</si>
  <si>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</si>
  <si>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</si>
  <si>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</si>
  <si>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</si>
  <si>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</si>
  <si>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</si>
  <si>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</si>
  <si>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</si>
  <si>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</si>
  <si>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</si>
  <si>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</si>
  <si>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</si>
  <si>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</si>
  <si>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</si>
  <si>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</si>
  <si>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</si>
  <si>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</si>
  <si>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</si>
  <si>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</si>
  <si>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</si>
  <si>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</si>
  <si>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</si>
  <si>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</si>
  <si>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</si>
  <si>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</si>
  <si>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</si>
  <si>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</si>
  <si>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</si>
  <si>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</si>
  <si>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</si>
  <si>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</si>
  <si>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</si>
  <si>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</si>
  <si>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</si>
  <si>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</si>
  <si>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</si>
  <si>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</si>
  <si>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</si>
  <si>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</si>
  <si>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</si>
  <si>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</si>
  <si>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</si>
  <si>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</si>
  <si>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</si>
  <si>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</si>
  <si>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</si>
  <si>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</si>
  <si>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</si>
  <si>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</si>
  <si>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</si>
  <si>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</si>
  <si>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</si>
  <si>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</si>
  <si>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</si>
  <si>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</si>
  <si>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</si>
  <si>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</si>
  <si>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</si>
  <si>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</si>
  <si>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</si>
  <si>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</si>
  <si>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</si>
  <si>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</si>
  <si>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</si>
  <si>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</si>
  <si>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</si>
  <si>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</si>
  <si>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</si>
  <si>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</si>
  <si>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</si>
  <si>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</si>
  <si>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</si>
  <si>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</si>
  <si>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</si>
  <si>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</si>
  <si>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</si>
  <si>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</si>
  <si>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</si>
  <si>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</si>
  <si>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</si>
  <si>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</si>
  <si>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</si>
  <si>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</si>
  <si>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</si>
  <si>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</si>
  <si>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</si>
  <si>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</si>
  <si>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</si>
  <si>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</si>
  <si>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</si>
  <si>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</si>
  <si>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</si>
  <si>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</si>
  <si>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</si>
  <si>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</si>
  <si>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</si>
  <si>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</si>
  <si>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</si>
  <si>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</si>
  <si>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</si>
  <si>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</si>
  <si>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</si>
  <si>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</si>
  <si>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</si>
  <si>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</si>
  <si>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</si>
  <si>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</si>
  <si>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</si>
  <si>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</si>
  <si>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</si>
  <si>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</si>
  <si>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</si>
  <si>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</si>
  <si>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</si>
  <si>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</si>
  <si>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</si>
  <si>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</si>
  <si>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</si>
  <si>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</si>
  <si>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</si>
  <si>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</si>
  <si>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</si>
  <si>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</si>
  <si>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</si>
  <si>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</si>
  <si>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</si>
  <si>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</si>
  <si>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</si>
  <si>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</si>
  <si>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</si>
  <si>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</si>
  <si>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</si>
  <si>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</si>
  <si>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</si>
  <si>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</si>
  <si>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</si>
  <si>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</si>
  <si>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</si>
  <si>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</si>
  <si>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</si>
  <si>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</si>
  <si>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</si>
  <si>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</si>
  <si>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</si>
  <si>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</si>
  <si>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</si>
  <si>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</si>
  <si>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</si>
  <si>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</si>
  <si>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</si>
  <si>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</si>
  <si>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</si>
  <si>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</si>
  <si>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</si>
  <si>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</si>
  <si>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</si>
  <si>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</si>
  <si>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</si>
  <si>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</si>
  <si>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</si>
  <si>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</si>
  <si>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</si>
  <si>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</si>
  <si>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</si>
  <si>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</si>
  <si>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</si>
  <si>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</si>
  <si>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</si>
  <si>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</si>
  <si>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</si>
  <si>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</si>
  <si>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</si>
  <si>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</si>
  <si>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</si>
  <si>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</si>
  <si>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</si>
  <si>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</si>
  <si>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</si>
  <si>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</si>
  <si>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</si>
  <si>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</si>
  <si>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</si>
  <si>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</si>
  <si>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</si>
  <si>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</si>
  <si>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</si>
  <si>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</si>
  <si>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</si>
  <si>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</si>
  <si>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</si>
  <si>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</si>
  <si>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</si>
  <si>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</si>
  <si>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</si>
  <si>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</si>
  <si>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</si>
  <si>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</si>
  <si>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</si>
  <si>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</si>
  <si>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</si>
  <si>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</si>
  <si>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</si>
  <si>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</si>
  <si>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</si>
  <si>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</si>
  <si>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</si>
  <si>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</si>
  <si>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</si>
  <si>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</si>
  <si>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</si>
  <si>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</si>
  <si>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</si>
  <si>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</si>
  <si>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</si>
  <si>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</si>
  <si>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</si>
  <si>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</si>
  <si>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</si>
  <si>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</si>
  <si>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</si>
  <si>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</si>
  <si>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</si>
  <si>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</si>
  <si>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</si>
  <si>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</si>
  <si>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</si>
  <si>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</si>
  <si>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</si>
  <si>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</si>
  <si>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</si>
  <si>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</si>
  <si>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</si>
  <si>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</si>
  <si>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</si>
  <si>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</si>
  <si>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</si>
  <si>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</si>
  <si>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</si>
  <si>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</si>
  <si>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</si>
  <si>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</si>
  <si>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</si>
  <si>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</si>
  <si>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</si>
  <si>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</si>
  <si>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</si>
  <si>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</si>
  <si>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</si>
  <si>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</si>
  <si>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</si>
  <si>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</si>
  <si>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</si>
  <si>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</si>
  <si>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</si>
  <si>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</si>
  <si>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</si>
  <si>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</si>
  <si>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</si>
  <si>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</si>
  <si>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</si>
  <si>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</si>
  <si>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</si>
  <si>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</si>
  <si>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</si>
  <si>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</si>
  <si>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</si>
  <si>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</si>
  <si>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</si>
  <si>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</si>
  <si>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</si>
  <si>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</si>
  <si>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</si>
  <si>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</si>
  <si>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</si>
  <si>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</si>
  <si>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</si>
  <si>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</si>
  <si>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</si>
  <si>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</si>
  <si>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</si>
  <si>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</si>
  <si>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</si>
  <si>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</si>
  <si>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</si>
  <si>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</si>
  <si>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</si>
  <si>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</si>
  <si>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</si>
  <si>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</si>
  <si>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</si>
  <si>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</si>
  <si>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</si>
  <si>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</si>
  <si>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</si>
  <si>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</si>
  <si>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</si>
  <si>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</si>
  <si>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</si>
  <si>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</si>
  <si>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</si>
  <si>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</si>
  <si>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</si>
  <si>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</si>
  <si>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</si>
  <si>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</si>
  <si>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</si>
  <si>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</si>
  <si>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</si>
  <si>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</si>
  <si>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</si>
  <si>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</si>
  <si>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</si>
  <si>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</si>
  <si>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</si>
  <si>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</si>
  <si>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</si>
  <si>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</si>
  <si>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</si>
  <si>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</si>
  <si>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</si>
  <si>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</si>
  <si>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</si>
  <si>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</si>
  <si>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</si>
  <si>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</si>
  <si>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</si>
  <si>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</si>
  <si>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</si>
  <si>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</si>
  <si>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</si>
  <si>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</si>
  <si>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</si>
  <si>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</si>
  <si>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</si>
  <si>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</si>
  <si>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</si>
  <si>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</si>
  <si>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</si>
  <si>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</si>
  <si>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</si>
  <si>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</si>
  <si>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</si>
  <si>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</si>
  <si>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</si>
  <si>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</si>
  <si>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</si>
  <si>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</si>
  <si>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</si>
  <si>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</si>
  <si>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</si>
  <si>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</si>
  <si>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</si>
  <si>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</si>
  <si>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</si>
  <si>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</si>
  <si>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</si>
  <si>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</si>
  <si>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</si>
  <si>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</si>
  <si>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</si>
  <si>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</si>
  <si>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</si>
  <si>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</si>
  <si>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</si>
  <si>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</si>
  <si>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</si>
  <si>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</si>
  <si>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</si>
  <si>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</si>
  <si>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</si>
  <si>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</si>
  <si>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</si>
  <si>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</si>
  <si>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</si>
  <si>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</si>
  <si>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</si>
  <si>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</si>
  <si>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</si>
  <si>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</si>
  <si>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</si>
  <si>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</si>
  <si>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</si>
  <si>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</si>
  <si>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</si>
  <si>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</si>
  <si>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</si>
  <si>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</si>
  <si>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</si>
  <si>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</si>
  <si>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</si>
  <si>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</si>
  <si>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</si>
  <si>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</si>
  <si>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</si>
  <si>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</si>
  <si>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</si>
  <si>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</si>
  <si>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</si>
  <si>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</si>
  <si>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</si>
  <si>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</si>
  <si>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</si>
  <si>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</si>
  <si>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</si>
  <si>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</si>
  <si>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</si>
  <si>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</si>
  <si>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</si>
  <si>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</si>
  <si>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</si>
  <si>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</si>
  <si>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</si>
  <si>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</si>
  <si>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</si>
  <si>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</si>
  <si>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</si>
  <si>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</si>
  <si>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</si>
  <si>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</si>
  <si>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</si>
  <si>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</si>
  <si>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</si>
  <si>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</si>
  <si>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</si>
  <si>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</si>
  <si>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</si>
  <si>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</si>
  <si>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</si>
  <si>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</si>
  <si>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</si>
  <si>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</si>
  <si>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</si>
  <si>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</si>
  <si>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</si>
  <si>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</si>
  <si>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</si>
  <si>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</si>
  <si>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</si>
  <si>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</si>
  <si>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</si>
  <si>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</si>
  <si>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</si>
  <si>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</si>
  <si>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</si>
  <si>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</si>
  <si>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</si>
  <si>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</si>
  <si>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</si>
  <si>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</si>
  <si>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</si>
  <si>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</si>
  <si>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</si>
  <si>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</si>
  <si>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</si>
  <si>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</si>
  <si>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</si>
  <si>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</si>
  <si>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</si>
  <si>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</si>
  <si>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</si>
  <si>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</si>
  <si>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</si>
  <si>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</si>
  <si>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</si>
  <si>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</si>
  <si>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</si>
  <si>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</si>
  <si>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</si>
  <si>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</si>
  <si>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</si>
  <si>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</si>
  <si>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</si>
  <si>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</si>
  <si>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</si>
  <si>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</si>
  <si>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</si>
  <si>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</si>
  <si>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</si>
  <si>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</si>
  <si>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</si>
  <si>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</si>
  <si>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</si>
  <si>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</si>
  <si>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</si>
  <si>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</si>
  <si>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</si>
  <si>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</si>
  <si>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</si>
  <si>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</si>
  <si>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</si>
  <si>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</si>
  <si>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</si>
  <si>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</si>
  <si>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</si>
  <si>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</si>
  <si>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</si>
  <si>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</si>
  <si>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</si>
  <si>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</si>
  <si>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</si>
  <si>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</si>
  <si>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</si>
  <si>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</si>
  <si>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</si>
  <si>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</si>
  <si>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</si>
  <si>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</si>
  <si>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</si>
  <si>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</si>
  <si>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</si>
  <si>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</si>
  <si>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</si>
  <si>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</si>
  <si>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</si>
  <si>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</si>
  <si>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</si>
  <si>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</si>
  <si>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</si>
  <si>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</si>
  <si>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</si>
  <si>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</si>
  <si>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</si>
  <si>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</si>
  <si>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</si>
  <si>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</si>
  <si>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</si>
  <si>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</si>
  <si>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</si>
  <si>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</si>
  <si>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</si>
  <si>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</si>
  <si>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</si>
  <si>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</si>
  <si>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</si>
  <si>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</si>
  <si>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</si>
  <si>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</si>
  <si>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</si>
  <si>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</si>
  <si>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</si>
  <si>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</si>
  <si>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</si>
  <si>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</si>
  <si>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</si>
  <si>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</si>
  <si>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</si>
  <si>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</si>
  <si>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</si>
  <si>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</si>
  <si>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</si>
  <si>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</si>
  <si>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</si>
  <si>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</si>
  <si>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</si>
  <si>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</si>
  <si>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</si>
  <si>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</si>
  <si>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</si>
  <si>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</si>
  <si>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</si>
  <si>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</si>
  <si>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</si>
  <si>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</si>
  <si>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</si>
  <si>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</si>
  <si>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</si>
  <si>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</si>
  <si>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</si>
  <si>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</si>
  <si>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</si>
  <si>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</si>
  <si>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</si>
  <si>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</si>
  <si>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</si>
  <si>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</si>
  <si>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</si>
  <si>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</si>
  <si>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</si>
  <si>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</si>
  <si>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</si>
  <si>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</si>
  <si>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</si>
  <si>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</si>
  <si>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</si>
  <si>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</si>
  <si>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</si>
  <si>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</si>
  <si>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</si>
  <si>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</si>
  <si>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</si>
  <si>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</si>
  <si>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</si>
  <si>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</si>
  <si>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</si>
  <si>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</si>
  <si>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</si>
  <si>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</si>
  <si>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</si>
  <si>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</si>
  <si>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</si>
  <si>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</si>
  <si>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</si>
  <si>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</si>
  <si>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</si>
  <si>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</si>
  <si>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</si>
  <si>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</si>
  <si>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</si>
  <si>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</si>
  <si>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</si>
  <si>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</si>
  <si>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</si>
  <si>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</si>
  <si>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</si>
  <si>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</si>
  <si>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</si>
  <si>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</si>
  <si>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</si>
  <si>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</si>
  <si>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</si>
  <si>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</si>
  <si>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</si>
  <si>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</si>
  <si>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</si>
  <si>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</si>
  <si>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</si>
  <si>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</si>
  <si>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</si>
  <si>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</si>
  <si>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</si>
  <si>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</si>
  <si>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</si>
  <si>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</si>
  <si>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</si>
  <si>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</si>
  <si>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</si>
  <si>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</si>
  <si>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</si>
  <si>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</si>
  <si>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</si>
  <si>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</si>
  <si>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</si>
  <si>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</si>
  <si>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</si>
  <si>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</si>
  <si>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</si>
  <si>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</si>
  <si>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</si>
  <si>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</si>
  <si>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</si>
  <si>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</si>
  <si>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</si>
  <si>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</si>
  <si>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</si>
  <si>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</si>
  <si>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</si>
  <si>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</si>
  <si>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</si>
  <si>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</si>
  <si>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</si>
  <si>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</si>
  <si>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</si>
  <si>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</si>
  <si>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</si>
  <si>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</si>
  <si>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</si>
  <si>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</si>
  <si>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</si>
  <si>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</si>
  <si>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</si>
  <si>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</si>
  <si>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</si>
  <si>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</si>
  <si>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</si>
  <si>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</si>
  <si>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</si>
  <si>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</si>
  <si>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</si>
  <si>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</si>
  <si>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</si>
  <si>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</si>
  <si>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</si>
  <si>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</si>
  <si>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</si>
  <si>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</si>
  <si>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</si>
  <si>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</si>
  <si>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</si>
  <si>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</si>
  <si>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</si>
  <si>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</si>
  <si>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</si>
  <si>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</si>
  <si>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</si>
  <si>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</si>
  <si>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</si>
  <si>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</si>
  <si>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</si>
  <si>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</si>
  <si>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</si>
  <si>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</si>
  <si>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</si>
  <si>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</si>
  <si>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</si>
  <si>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</si>
  <si>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</si>
  <si>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</si>
  <si>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</si>
  <si>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</si>
  <si>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</si>
  <si>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</si>
  <si>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</si>
  <si>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</si>
  <si>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</si>
  <si>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</si>
  <si>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</si>
  <si>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</si>
  <si>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</si>
  <si>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</si>
  <si>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</si>
  <si>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</si>
  <si>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</si>
  <si>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</si>
  <si>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</si>
  <si>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</si>
  <si>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</si>
  <si>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</si>
  <si>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</si>
  <si>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</si>
  <si>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</si>
  <si>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</si>
  <si>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</si>
  <si>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</si>
  <si>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</si>
  <si>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</si>
  <si>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</si>
  <si>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</si>
  <si>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</si>
  <si>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</si>
  <si>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</si>
  <si>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</si>
  <si>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</si>
  <si>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</si>
  <si>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</si>
  <si>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</si>
  <si>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</si>
  <si>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</si>
  <si>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</si>
  <si>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</si>
  <si>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</si>
  <si>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</si>
  <si>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</si>
  <si>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</si>
  <si>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</si>
  <si>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</si>
  <si>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</si>
  <si>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</si>
  <si>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</si>
  <si>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</si>
  <si>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</si>
  <si>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</si>
  <si>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</si>
  <si>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</si>
  <si>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</si>
  <si>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</si>
  <si>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</si>
  <si>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</si>
  <si>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</si>
  <si>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</si>
  <si>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</si>
  <si>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</si>
  <si>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</si>
  <si>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</si>
  <si>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</si>
  <si>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</si>
  <si>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</si>
  <si>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</si>
  <si>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</si>
  <si>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</si>
  <si>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</si>
  <si>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</si>
  <si>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</si>
  <si>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</si>
  <si>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</si>
  <si>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</si>
  <si>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</si>
  <si>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</si>
  <si>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</si>
  <si>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</si>
  <si>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</si>
  <si>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</si>
  <si>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</si>
  <si>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</si>
  <si>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</si>
  <si>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</si>
  <si>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</si>
  <si>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</si>
  <si>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</si>
  <si>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</si>
  <si>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</si>
  <si>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</si>
  <si>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</si>
  <si>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</si>
  <si>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</si>
  <si>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</si>
  <si>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</si>
  <si>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</si>
  <si>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</si>
  <si>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</si>
  <si>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</si>
  <si>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</si>
  <si>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</si>
  <si>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</si>
  <si>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</si>
  <si>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</si>
  <si>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</si>
  <si>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</si>
  <si>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</si>
  <si>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</si>
  <si>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</si>
  <si>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</si>
  <si>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</si>
  <si>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</si>
  <si>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</si>
  <si>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</si>
  <si>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</si>
  <si>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</si>
  <si>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</si>
  <si>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</si>
  <si>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</si>
  <si>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</si>
  <si>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</si>
  <si>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</si>
  <si>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</si>
  <si>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</si>
  <si>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</si>
  <si>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</si>
  <si>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</si>
  <si>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</si>
  <si>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</si>
  <si>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</si>
  <si>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</si>
  <si>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</si>
  <si>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</si>
  <si>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</si>
  <si>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</si>
  <si>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</si>
  <si>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</si>
  <si>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</si>
  <si>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</si>
  <si>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</si>
  <si>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</si>
  <si>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</si>
  <si>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</si>
  <si>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</si>
  <si>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</si>
  <si>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</si>
  <si>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</si>
  <si>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</si>
  <si>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</si>
  <si>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</si>
  <si>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</si>
  <si>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</si>
  <si>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</si>
  <si>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</si>
  <si>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</si>
  <si>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</si>
  <si>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</si>
  <si>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</si>
  <si>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</si>
  <si>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</si>
  <si>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</si>
  <si>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</si>
  <si>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</si>
  <si>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</si>
  <si>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</si>
  <si>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</si>
  <si>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</si>
  <si>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</si>
  <si>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</si>
  <si>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</si>
  <si>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</si>
  <si>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</si>
  <si>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</si>
  <si>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</si>
  <si>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</si>
  <si>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</si>
  <si>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</si>
  <si>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</si>
  <si>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</si>
  <si>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</si>
  <si>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</si>
  <si>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</si>
  <si>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</si>
  <si>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</si>
  <si>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</si>
  <si>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</si>
  <si>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</si>
  <si>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</si>
  <si>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</si>
  <si>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</si>
  <si>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</si>
  <si>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</si>
  <si>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</si>
  <si>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</si>
  <si>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</si>
  <si>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</si>
  <si>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</si>
  <si>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</si>
  <si>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</si>
  <si>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</si>
  <si>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</si>
  <si>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</si>
  <si>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</si>
  <si>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</si>
  <si>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</si>
  <si>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</si>
  <si>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</si>
  <si>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</si>
  <si>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</si>
  <si>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</si>
  <si>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</si>
  <si>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</si>
  <si>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</si>
  <si>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</si>
  <si>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</si>
  <si>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</si>
  <si>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</si>
  <si>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</si>
  <si>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</si>
  <si>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</si>
  <si>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</si>
  <si>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</si>
  <si>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</si>
  <si>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</si>
  <si>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</si>
  <si>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</si>
  <si>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</si>
  <si>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</si>
  <si>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</si>
  <si>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</si>
  <si>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</si>
  <si>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</si>
  <si>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</si>
  <si>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</si>
  <si>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</si>
  <si>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</si>
  <si>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</si>
  <si>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</si>
  <si>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</si>
  <si>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</si>
  <si>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</si>
  <si>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</si>
  <si>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</si>
  <si>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</si>
  <si>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</si>
  <si>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</si>
  <si>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</si>
  <si>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</si>
  <si>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</si>
  <si>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</si>
  <si>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</si>
  <si>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</si>
  <si>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</si>
  <si>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</si>
  <si>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</si>
  <si>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</si>
  <si>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</si>
  <si>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</si>
  <si>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</si>
  <si>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</si>
  <si>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</si>
  <si>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</si>
  <si>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</si>
  <si>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</si>
  <si>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</si>
  <si>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</si>
  <si>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</si>
  <si>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</si>
  <si>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</si>
  <si>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</si>
  <si>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</si>
  <si>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</si>
  <si>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</si>
  <si>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</si>
  <si>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</si>
  <si>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</si>
  <si>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</si>
  <si>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</si>
  <si>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</si>
  <si>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</si>
  <si>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</si>
  <si>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</si>
  <si>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</si>
  <si>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</si>
  <si>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</si>
  <si>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</si>
  <si>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</si>
  <si>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</si>
  <si>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</si>
  <si>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</si>
  <si>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</si>
  <si>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</si>
  <si>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</si>
  <si>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</si>
  <si>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</si>
  <si>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</si>
  <si>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</si>
  <si>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</si>
  <si>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</si>
  <si>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</si>
  <si>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</si>
  <si>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</si>
  <si>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</si>
  <si>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</si>
  <si>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</si>
  <si>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</si>
  <si>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</si>
  <si>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</si>
  <si>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</si>
  <si>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</si>
  <si>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</si>
  <si>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</si>
  <si>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</si>
  <si>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</si>
  <si>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</si>
  <si>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</si>
  <si>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</si>
  <si>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</si>
  <si>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</si>
  <si>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</si>
  <si>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</si>
  <si>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</si>
  <si>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</si>
  <si>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</si>
  <si>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</si>
  <si>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</si>
  <si>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</si>
  <si>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</si>
  <si>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</si>
  <si>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</si>
  <si>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</si>
  <si>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</si>
  <si>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</si>
  <si>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</si>
  <si>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</si>
  <si>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</si>
  <si>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</si>
  <si>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</si>
  <si>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</si>
  <si>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</si>
  <si>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</si>
  <si>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</si>
  <si>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</si>
  <si>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</si>
  <si>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</si>
  <si>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</si>
  <si>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</si>
  <si>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</si>
  <si>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</si>
  <si>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</si>
  <si>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</si>
  <si>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</si>
  <si>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</si>
  <si>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</si>
  <si>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</si>
  <si>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</si>
  <si>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</si>
  <si>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</si>
  <si>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</si>
  <si>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</si>
  <si>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</si>
  <si>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</si>
  <si>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</si>
  <si>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</si>
  <si>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</si>
  <si>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</si>
  <si>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</si>
  <si>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</si>
  <si>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</si>
  <si>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</si>
  <si>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</si>
  <si>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</si>
  <si>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</si>
  <si>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</si>
  <si>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</si>
  <si>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</si>
  <si>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</si>
  <si>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</si>
  <si>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</si>
  <si>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</si>
  <si>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</si>
  <si>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</si>
  <si>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</si>
  <si>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</si>
  <si>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</si>
  <si>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</si>
  <si>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</si>
  <si>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</si>
  <si>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</si>
  <si>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</si>
  <si>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</si>
  <si>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</si>
  <si>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</si>
  <si>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</si>
  <si>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</si>
  <si>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</si>
  <si>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</si>
  <si>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</si>
  <si>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</si>
  <si>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</si>
  <si>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</si>
  <si>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</si>
  <si>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</si>
  <si>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</si>
  <si>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</si>
  <si>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</si>
  <si>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</si>
  <si>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</si>
  <si>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</si>
  <si>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</si>
  <si>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</si>
  <si>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</si>
  <si>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</si>
  <si>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</si>
  <si>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</si>
  <si>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</si>
  <si>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</si>
  <si>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</si>
  <si>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</si>
  <si>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</si>
  <si>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</si>
  <si>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</si>
  <si>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</si>
  <si>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</si>
  <si>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</si>
  <si>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</si>
  <si>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</si>
  <si>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</si>
  <si>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</si>
  <si>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</si>
  <si>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</si>
  <si>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</si>
  <si>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</si>
  <si>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</si>
  <si>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</si>
  <si>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</si>
  <si>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</si>
  <si>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</si>
  <si>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</si>
  <si>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</si>
  <si>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</si>
  <si>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</si>
  <si>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</si>
  <si>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</si>
  <si>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</si>
  <si>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</si>
  <si>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</si>
  <si>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</si>
  <si>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</si>
  <si>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</si>
  <si>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</si>
  <si>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</si>
  <si>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</si>
  <si>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</si>
  <si>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</si>
  <si>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</si>
  <si>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</si>
  <si>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</si>
  <si>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</si>
  <si>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</si>
  <si>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</si>
  <si>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</si>
  <si>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</si>
  <si>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</si>
  <si>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</si>
  <si>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</si>
  <si>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</si>
  <si>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</si>
  <si>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</si>
  <si>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</si>
  <si>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</si>
  <si>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</si>
  <si>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</si>
  <si>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</si>
  <si>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</si>
  <si>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</si>
  <si>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</si>
  <si>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</si>
  <si>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</si>
  <si>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</si>
  <si>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</si>
  <si>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</si>
  <si>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</si>
  <si>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</si>
  <si>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</si>
  <si>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</si>
  <si>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</si>
  <si>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</si>
  <si>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</si>
  <si>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</si>
  <si>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</si>
  <si>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</si>
  <si>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</si>
  <si>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</si>
  <si>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</si>
  <si>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</si>
  <si>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</si>
  <si>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</si>
  <si>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</si>
  <si>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</si>
  <si>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</si>
  <si>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</si>
  <si>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</si>
  <si>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</si>
  <si>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</si>
  <si>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</si>
  <si>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</si>
  <si>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</si>
  <si>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</si>
  <si>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</si>
  <si>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</si>
  <si>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</si>
  <si>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</si>
  <si>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</si>
  <si>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</si>
  <si>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</si>
  <si>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</si>
  <si>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</si>
  <si>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</si>
  <si>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</si>
  <si>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</si>
  <si>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</si>
  <si>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</si>
  <si>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</si>
  <si>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</si>
  <si>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</si>
  <si>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</si>
  <si>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</si>
  <si>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</si>
  <si>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</si>
  <si>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</si>
  <si>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</si>
  <si>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</si>
  <si>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</si>
  <si>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</si>
  <si>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</si>
  <si>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</si>
  <si>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</si>
  <si>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</si>
  <si>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</si>
  <si>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</si>
  <si>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</si>
  <si>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</si>
  <si>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</si>
  <si>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</si>
  <si>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</si>
  <si>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</si>
  <si>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</si>
  <si>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</si>
  <si>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</si>
  <si>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</si>
  <si>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</si>
  <si>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</si>
  <si>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</si>
  <si>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</si>
  <si>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</si>
  <si>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</si>
  <si>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</si>
  <si>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</si>
  <si>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</si>
  <si>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</si>
  <si>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</si>
  <si>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</si>
  <si>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</si>
  <si>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</si>
  <si>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</si>
  <si>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</si>
  <si>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</si>
  <si>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</si>
  <si>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</si>
  <si>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</si>
  <si>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</si>
  <si>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</si>
  <si>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</si>
  <si>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</si>
  <si>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</si>
  <si>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</si>
  <si>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</si>
  <si>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</si>
  <si>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</si>
  <si>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</si>
  <si>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</si>
  <si>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</si>
  <si>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</si>
  <si>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</si>
  <si>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</si>
  <si>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</si>
  <si>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</si>
  <si>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</si>
  <si>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</si>
  <si>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</si>
  <si>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</si>
  <si>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</si>
  <si>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</si>
  <si>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</si>
  <si>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</si>
  <si>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</si>
  <si>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</si>
  <si>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</si>
  <si>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</si>
  <si>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</si>
  <si>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</si>
  <si>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</si>
  <si>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</si>
  <si>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</si>
  <si>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</si>
  <si>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</si>
  <si>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</si>
  <si>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</si>
  <si>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</si>
  <si>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</si>
  <si>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</si>
  <si>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</si>
  <si>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</si>
  <si>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</si>
  <si>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</si>
  <si>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</si>
  <si>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</si>
  <si>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</si>
  <si>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</si>
  <si>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</si>
  <si>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</si>
  <si>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</si>
  <si>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</si>
  <si>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</si>
  <si>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</si>
  <si>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</si>
  <si>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</si>
  <si>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</si>
  <si>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</si>
  <si>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</si>
  <si>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</si>
  <si>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</si>
  <si>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</si>
  <si>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</si>
  <si>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</si>
  <si>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</si>
  <si>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</si>
  <si>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</si>
  <si>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</si>
  <si>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</si>
  <si>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</si>
  <si>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</si>
  <si>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</si>
  <si>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</si>
  <si>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</si>
  <si>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</si>
  <si>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</si>
  <si>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</si>
  <si>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</si>
  <si>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</si>
  <si>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</si>
  <si>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</si>
  <si>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</si>
  <si>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</si>
  <si>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</si>
  <si>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</si>
  <si>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</si>
  <si>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</si>
  <si>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</si>
  <si>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</si>
  <si>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</si>
  <si>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</si>
  <si>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</si>
  <si>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</si>
  <si>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</si>
  <si>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</si>
  <si>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</si>
  <si>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</si>
  <si>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</si>
  <si>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</si>
  <si>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</si>
  <si>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</si>
  <si>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</si>
  <si>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</si>
  <si>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</si>
  <si>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</si>
  <si>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</si>
  <si>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</si>
  <si>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</si>
  <si>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</si>
  <si>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</si>
  <si>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</si>
  <si>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</si>
  <si>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</si>
  <si>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</si>
  <si>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</si>
  <si>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</si>
  <si>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</si>
  <si>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</si>
  <si>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</si>
  <si>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</si>
  <si>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</si>
  <si>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</si>
  <si>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</si>
  <si>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</si>
  <si>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</si>
  <si>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</si>
  <si>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</si>
  <si>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</si>
  <si>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</si>
  <si>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</si>
  <si>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</si>
  <si>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</si>
  <si>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</si>
  <si>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</si>
  <si>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</si>
  <si>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</si>
  <si>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</si>
  <si>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</si>
  <si>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</si>
  <si>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</si>
  <si>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</si>
  <si>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</si>
  <si>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</si>
  <si>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</si>
  <si>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</si>
  <si>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</si>
  <si>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</si>
  <si>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</si>
  <si>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</si>
  <si>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</si>
  <si>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</si>
  <si>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</si>
  <si>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</si>
  <si>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</si>
  <si>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</si>
  <si>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</si>
  <si>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</si>
  <si>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</si>
  <si>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</si>
  <si>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</si>
  <si>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</si>
  <si>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</si>
  <si>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</si>
  <si>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</si>
  <si>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</si>
  <si>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</si>
  <si>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</si>
  <si>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</si>
  <si>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</si>
  <si>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</si>
  <si>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</si>
  <si>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</si>
  <si>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</si>
  <si>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</si>
  <si>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</si>
  <si>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</si>
  <si>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</si>
  <si>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</si>
  <si>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</si>
  <si>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</si>
  <si>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</si>
  <si>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</si>
  <si>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</si>
  <si>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</si>
  <si>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</si>
  <si>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</si>
  <si>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</si>
  <si>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</si>
  <si>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</si>
  <si>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</si>
  <si>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</si>
  <si>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</si>
  <si>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</si>
  <si>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</si>
  <si>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</si>
  <si>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</si>
  <si>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</si>
  <si>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</si>
  <si>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</si>
  <si>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</si>
  <si>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</si>
  <si>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</si>
  <si>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</si>
  <si>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</si>
  <si>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</si>
  <si>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</si>
  <si>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</si>
  <si>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</si>
  <si>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</si>
  <si>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</si>
  <si>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</si>
  <si>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</si>
  <si>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</si>
  <si>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</si>
  <si>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</si>
  <si>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</si>
  <si>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</si>
  <si>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</si>
  <si>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</si>
  <si>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</si>
  <si>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</si>
  <si>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</si>
  <si>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</si>
  <si>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</si>
  <si>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</si>
  <si>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</si>
  <si>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</si>
  <si>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</si>
  <si>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</si>
  <si>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</si>
  <si>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</si>
  <si>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</si>
  <si>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</si>
  <si>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</si>
  <si>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</si>
  <si>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</si>
  <si>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</si>
  <si>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</si>
  <si>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</si>
  <si>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</si>
  <si>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</si>
  <si>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</si>
  <si>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</si>
  <si>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</si>
  <si>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</si>
  <si>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</si>
  <si>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</si>
  <si>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</si>
  <si>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</si>
  <si>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</si>
  <si>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</si>
  <si>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</si>
  <si>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</si>
  <si>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</si>
  <si>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</si>
  <si>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</si>
  <si>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</si>
  <si>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</si>
  <si>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</si>
  <si>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</si>
  <si>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</si>
  <si>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</si>
  <si>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</si>
  <si>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</si>
  <si>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</si>
  <si>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</si>
  <si>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</si>
  <si>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</si>
  <si>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</si>
  <si>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</si>
  <si>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</si>
  <si>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</si>
  <si>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</si>
  <si>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</si>
  <si>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</si>
  <si>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</si>
  <si>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</si>
  <si>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</si>
  <si>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</si>
  <si>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</si>
  <si>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</si>
  <si>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</si>
  <si>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</si>
  <si>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</si>
  <si>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</si>
  <si>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</si>
  <si>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</si>
  <si>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</si>
  <si>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</si>
  <si>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</si>
  <si>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</si>
  <si>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</si>
  <si>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</si>
  <si>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</si>
  <si>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</si>
  <si>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</si>
  <si>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</si>
  <si>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</si>
  <si>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</si>
  <si>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</si>
  <si>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</si>
  <si>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</si>
  <si>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</si>
  <si>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</si>
  <si>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</si>
  <si>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</si>
  <si>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</si>
  <si>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</si>
  <si>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</si>
  <si>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</si>
  <si>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</si>
  <si>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</si>
  <si>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</si>
  <si>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</si>
  <si>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</si>
  <si>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</si>
  <si>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</si>
  <si>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</si>
  <si>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</si>
  <si>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</si>
  <si>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</si>
  <si>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</si>
  <si>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</si>
  <si>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</si>
  <si>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</si>
  <si>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</si>
  <si>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</si>
  <si>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</si>
  <si>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</si>
  <si>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</si>
  <si>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</si>
  <si>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</si>
  <si>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</si>
  <si>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</si>
  <si>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</si>
  <si>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</si>
  <si>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</si>
  <si>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</si>
  <si>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</si>
  <si>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</si>
  <si>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</si>
  <si>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</si>
  <si>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</si>
  <si>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</si>
  <si>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</si>
  <si>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</si>
  <si>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</si>
  <si>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</si>
  <si>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</si>
  <si>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</si>
  <si>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</si>
  <si>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</si>
  <si>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</si>
  <si>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</si>
  <si>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</si>
  <si>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</si>
  <si>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</si>
  <si>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</si>
  <si>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</si>
  <si>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</si>
  <si>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</si>
  <si>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</si>
  <si>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</si>
  <si>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</si>
  <si>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</si>
  <si>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</si>
  <si>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</si>
  <si>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</si>
  <si>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</si>
  <si>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</si>
  <si>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</si>
  <si>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</si>
  <si>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</si>
  <si>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</si>
  <si>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</si>
  <si>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</si>
  <si>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</si>
  <si>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</si>
  <si>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</si>
  <si>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</si>
  <si>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</si>
  <si>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</si>
  <si>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</si>
  <si>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</si>
  <si>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</si>
  <si>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</si>
  <si>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</si>
  <si>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</si>
  <si>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</si>
  <si>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</si>
  <si>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</si>
  <si>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</si>
  <si>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</si>
  <si>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</si>
  <si>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</si>
  <si>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</si>
  <si>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</si>
  <si>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</si>
  <si>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</si>
  <si>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</si>
  <si>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</si>
  <si>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</si>
  <si>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</si>
  <si>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</si>
  <si>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</si>
  <si>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</si>
  <si>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</si>
  <si>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</si>
  <si>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</si>
  <si>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</si>
  <si>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</si>
  <si>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</si>
  <si>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</si>
  <si>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</si>
  <si>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</si>
  <si>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</si>
  <si>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</si>
  <si>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</si>
  <si>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</si>
  <si>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</si>
  <si>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</si>
  <si>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</si>
  <si>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</si>
  <si>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</si>
  <si>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</si>
  <si>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</si>
  <si>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</si>
  <si>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</si>
  <si>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</si>
  <si>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</si>
  <si>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</si>
  <si>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</si>
  <si>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</si>
  <si>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</si>
  <si>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</si>
  <si>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</si>
  <si>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</si>
  <si>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</si>
  <si>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</si>
  <si>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</si>
  <si>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</si>
  <si>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</si>
  <si>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</si>
  <si>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</si>
  <si>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</si>
  <si>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</si>
  <si>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</si>
  <si>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</si>
  <si>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</si>
  <si>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</si>
  <si>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</si>
  <si>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</si>
  <si>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</si>
  <si>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</si>
  <si>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</si>
  <si>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</si>
  <si>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</si>
  <si>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</si>
  <si>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</si>
  <si>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</si>
  <si>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</si>
  <si>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</si>
  <si>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</si>
  <si>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</si>
  <si>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</si>
  <si>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</si>
  <si>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</si>
  <si>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</si>
  <si>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</si>
  <si>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</si>
  <si>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</si>
  <si>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</si>
  <si>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</si>
  <si>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</si>
  <si>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</si>
  <si>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</si>
  <si>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</si>
  <si>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</si>
  <si>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</si>
  <si>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</si>
  <si>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</si>
  <si>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</si>
  <si>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</si>
  <si>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</si>
  <si>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</si>
  <si>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</si>
  <si>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</si>
  <si>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</si>
  <si>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</si>
  <si>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</si>
  <si>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</si>
  <si>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</si>
  <si>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</si>
  <si>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</si>
  <si>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</si>
  <si>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</si>
  <si>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</si>
  <si>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</si>
  <si>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</si>
  <si>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</si>
  <si>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</si>
  <si>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</si>
  <si>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</si>
  <si>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</si>
  <si>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</si>
  <si>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</si>
  <si>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</si>
  <si>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</si>
  <si>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</si>
  <si>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</si>
  <si>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</si>
  <si>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</si>
  <si>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</si>
  <si>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</si>
  <si>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</si>
  <si>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</si>
  <si>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</si>
  <si>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</si>
  <si>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</si>
  <si>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</si>
  <si>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</si>
  <si>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</si>
  <si>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</si>
  <si>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</si>
  <si>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</si>
  <si>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</si>
  <si>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</si>
  <si>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</si>
  <si>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</si>
  <si>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</si>
  <si>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</si>
  <si>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</si>
  <si>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</si>
  <si>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</si>
  <si>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</si>
  <si>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</si>
  <si>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</si>
  <si>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</si>
  <si>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</si>
  <si>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</si>
  <si>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</si>
  <si>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</si>
  <si>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</si>
  <si>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</si>
  <si>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</si>
  <si>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</si>
  <si>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</si>
  <si>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</si>
  <si>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</si>
  <si>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</si>
  <si>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</si>
  <si>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</si>
  <si>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</si>
  <si>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</si>
  <si>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</si>
  <si>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</si>
  <si>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</si>
  <si>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</si>
  <si>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</si>
  <si>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</si>
  <si>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</si>
  <si>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</si>
  <si>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</si>
  <si>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</si>
  <si>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</si>
  <si>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</si>
  <si>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</si>
  <si>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</si>
  <si>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</si>
  <si>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</si>
  <si>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</si>
  <si>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</si>
  <si>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</si>
  <si>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</si>
  <si>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</si>
  <si>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</si>
  <si>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</si>
  <si>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</si>
  <si>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</si>
  <si>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</si>
  <si>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</si>
  <si>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</si>
  <si>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</si>
  <si>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</si>
  <si>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</si>
  <si>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</si>
  <si>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</si>
  <si>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</si>
  <si>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</si>
  <si>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</si>
  <si>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</si>
  <si>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</si>
  <si>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</si>
  <si>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</si>
  <si>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</si>
  <si>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</si>
  <si>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</si>
  <si>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</si>
  <si>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</si>
  <si>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</si>
  <si>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</si>
  <si>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</si>
  <si>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</si>
  <si>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</si>
  <si>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</si>
  <si>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</si>
  <si>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</si>
  <si>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</si>
  <si>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</si>
  <si>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</si>
  <si>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</si>
  <si>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</si>
  <si>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</si>
  <si>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</si>
  <si>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</si>
  <si>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</si>
  <si>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</si>
  <si>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</si>
  <si>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</si>
  <si>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</si>
  <si>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</si>
  <si>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</si>
  <si>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</si>
  <si>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</si>
  <si>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</si>
  <si>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</si>
  <si>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</si>
  <si>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</si>
  <si>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</si>
  <si>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</si>
  <si>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</si>
  <si>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</si>
  <si>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</si>
  <si>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</si>
  <si>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</si>
  <si>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</si>
  <si>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</si>
  <si>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</si>
  <si>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</si>
  <si>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</si>
  <si>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</si>
  <si>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</si>
  <si>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</si>
  <si>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</si>
  <si>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</si>
  <si>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</si>
  <si>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</si>
  <si>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</si>
  <si>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</si>
  <si>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</si>
  <si>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</si>
  <si>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</si>
  <si>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</si>
  <si>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</si>
  <si>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</si>
  <si>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</si>
  <si>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</si>
  <si>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</si>
  <si>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</si>
  <si>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</si>
  <si>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</si>
  <si>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</si>
  <si>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</si>
  <si>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</si>
  <si>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</si>
  <si>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</si>
  <si>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</si>
  <si>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</si>
  <si>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</si>
  <si>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</si>
  <si>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</si>
  <si>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</si>
  <si>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</si>
  <si>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</si>
  <si>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</si>
  <si>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</si>
  <si>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</si>
  <si>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</si>
  <si>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</si>
  <si>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</si>
  <si>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</si>
  <si>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</si>
  <si>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</si>
  <si>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</si>
  <si>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</si>
  <si>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</si>
  <si>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</si>
  <si>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</si>
  <si>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</si>
  <si>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</si>
  <si>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</si>
  <si>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</si>
  <si>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</si>
  <si>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</si>
  <si>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</si>
  <si>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</si>
  <si>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</si>
  <si>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</si>
  <si>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</si>
  <si>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</si>
  <si>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</si>
  <si>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</si>
  <si>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</si>
  <si>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</si>
  <si>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</si>
  <si>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</si>
  <si>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</si>
  <si>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</si>
  <si>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</si>
  <si>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</si>
  <si>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</si>
  <si>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</si>
  <si>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</si>
  <si>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</si>
  <si>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</si>
  <si>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</si>
  <si>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</si>
  <si>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</si>
  <si>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</si>
  <si>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</si>
  <si>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</si>
  <si>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</si>
  <si>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</si>
  <si>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</si>
  <si>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</si>
  <si>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</si>
  <si>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</si>
  <si>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</si>
  <si>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</si>
  <si>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</si>
  <si>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</si>
  <si>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</si>
  <si>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</si>
  <si>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</si>
  <si>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</si>
  <si>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</si>
  <si>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</si>
  <si>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</si>
  <si>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</si>
  <si>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</si>
  <si>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</si>
  <si>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</si>
  <si>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</si>
  <si>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</si>
  <si>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</si>
  <si>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</si>
  <si>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</si>
  <si>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</si>
  <si>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</si>
  <si>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</si>
  <si>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</si>
  <si>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</si>
  <si>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</si>
  <si>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</si>
  <si>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</si>
  <si>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</si>
  <si>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</si>
  <si>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</si>
  <si>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</si>
  <si>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</si>
  <si>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</si>
  <si>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</si>
  <si>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</si>
  <si>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</si>
  <si>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</si>
  <si>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</si>
  <si>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</si>
  <si>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</si>
  <si>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</si>
  <si>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</si>
  <si>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</si>
  <si>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</si>
  <si>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</si>
  <si>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</si>
  <si>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</si>
  <si>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</si>
  <si>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</si>
  <si>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</si>
  <si>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</si>
  <si>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</si>
  <si>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</si>
  <si>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</si>
  <si>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</si>
  <si>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</si>
  <si>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</si>
  <si>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</si>
  <si>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</si>
  <si>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</si>
  <si>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</si>
  <si>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</si>
  <si>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</si>
  <si>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</si>
  <si>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</si>
  <si>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</si>
  <si>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</si>
  <si>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</si>
  <si>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</si>
  <si>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</si>
  <si>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</si>
  <si>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</si>
  <si>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</si>
  <si>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</si>
  <si>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</si>
  <si>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</si>
  <si>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</si>
  <si>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</si>
  <si>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</si>
  <si>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</si>
  <si>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</si>
  <si>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</si>
  <si>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</si>
  <si>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</si>
  <si>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</si>
  <si>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</si>
  <si>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</si>
  <si>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</si>
  <si>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</si>
  <si>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</si>
  <si>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</si>
  <si>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</si>
  <si>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</si>
  <si>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</si>
  <si>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</si>
  <si>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</si>
  <si>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</si>
  <si>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</si>
  <si>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</si>
  <si>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</si>
  <si>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</si>
  <si>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</si>
  <si>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</si>
  <si>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</si>
  <si>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</si>
  <si>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</si>
  <si>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</si>
  <si>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</si>
  <si>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</si>
  <si>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</si>
  <si>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</si>
  <si>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</si>
  <si>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</si>
  <si>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</si>
  <si>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</si>
  <si>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</si>
  <si>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</si>
  <si>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</si>
  <si>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</si>
  <si>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</si>
  <si>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</si>
  <si>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</si>
  <si>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</si>
  <si>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</si>
  <si>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</si>
  <si>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</si>
  <si>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</si>
  <si>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</si>
  <si>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</si>
  <si>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</si>
  <si>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</si>
  <si>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</si>
  <si>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</si>
  <si>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</si>
  <si>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</si>
  <si>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</si>
  <si>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</si>
  <si>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</si>
  <si>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</si>
  <si>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</si>
  <si>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</si>
  <si>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</si>
  <si>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</si>
  <si>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</si>
  <si>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</si>
  <si>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</si>
  <si>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</si>
  <si>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</si>
  <si>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</si>
  <si>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</si>
  <si>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</si>
  <si>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</si>
  <si>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</si>
  <si>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</si>
  <si>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</si>
  <si>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</si>
  <si>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</si>
  <si>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</si>
  <si>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</si>
  <si>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</si>
  <si>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</si>
  <si>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</si>
  <si>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</si>
  <si>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</si>
  <si>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</si>
  <si>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</si>
  <si>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</si>
  <si>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</si>
  <si>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</si>
  <si>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</si>
  <si>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</si>
  <si>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</si>
  <si>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</si>
  <si>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</si>
  <si>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</si>
  <si>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</si>
  <si>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</si>
  <si>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</si>
  <si>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</si>
  <si>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</si>
  <si>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</si>
  <si>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</si>
  <si>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</si>
  <si>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</si>
  <si>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</si>
  <si>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</si>
  <si>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</si>
  <si>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</si>
  <si>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</si>
  <si>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</si>
  <si>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</si>
  <si>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</si>
  <si>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</si>
  <si>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</si>
  <si>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</si>
  <si>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</si>
  <si>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</si>
  <si>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</si>
  <si>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</si>
  <si>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</si>
  <si>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</si>
  <si>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</si>
  <si>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</si>
  <si>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</si>
  <si>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</si>
  <si>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</si>
  <si>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</si>
  <si>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</si>
  <si>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</si>
  <si>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</si>
  <si>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</si>
  <si>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</si>
  <si>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</si>
  <si>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</si>
  <si>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</si>
  <si>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</si>
  <si>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</si>
  <si>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</si>
  <si>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</si>
  <si>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</si>
  <si>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</si>
  <si>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</si>
  <si>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</si>
  <si>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</si>
  <si>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</si>
  <si>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</si>
  <si>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</si>
  <si>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</si>
  <si>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</si>
  <si>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</si>
  <si>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</si>
  <si>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</si>
  <si>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</si>
  <si>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</si>
  <si>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</si>
  <si>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</si>
  <si>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</si>
  <si>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</si>
  <si>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</si>
  <si>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</si>
  <si>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</si>
  <si>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</si>
  <si>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</si>
  <si>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</si>
  <si>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</si>
  <si>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</si>
  <si>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</si>
  <si>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</si>
  <si>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</si>
  <si>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</si>
  <si>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</si>
  <si>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</si>
  <si>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</si>
  <si>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</si>
  <si>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</si>
  <si>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</si>
  <si>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</si>
  <si>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</si>
  <si>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</si>
  <si>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</si>
  <si>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</si>
  <si>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</si>
  <si>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</si>
  <si>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</si>
  <si>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</si>
  <si>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</si>
  <si>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</si>
  <si>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</si>
  <si>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</si>
  <si>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</si>
  <si>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</si>
  <si>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</si>
  <si>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</si>
  <si>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</si>
  <si>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</si>
  <si>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</si>
  <si>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</si>
  <si>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</si>
  <si>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</si>
  <si>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</si>
  <si>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</si>
  <si>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</si>
  <si>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</si>
  <si>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</si>
  <si>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</si>
  <si>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</si>
  <si>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</si>
  <si>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</si>
  <si>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</si>
  <si>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</si>
  <si>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</si>
  <si>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</si>
  <si>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</si>
  <si>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</si>
  <si>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</si>
  <si>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</si>
  <si>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</si>
  <si>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</si>
  <si>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</si>
  <si>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</si>
  <si>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</si>
  <si>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</si>
  <si>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</si>
  <si>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</si>
  <si>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</si>
  <si>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</si>
  <si>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</si>
  <si>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</si>
  <si>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</si>
  <si>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</si>
  <si>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</si>
  <si>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</si>
  <si>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</si>
  <si>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</si>
  <si>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</si>
  <si>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</si>
  <si>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</si>
  <si>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</si>
  <si>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</si>
  <si>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</si>
  <si>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</si>
  <si>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</si>
  <si>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</si>
  <si>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</si>
  <si>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</si>
  <si>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</si>
  <si>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</si>
  <si>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</si>
  <si>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</si>
  <si>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</si>
  <si>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</si>
  <si>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</si>
  <si>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</si>
  <si>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</si>
  <si>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</si>
  <si>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</si>
  <si>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</si>
  <si>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</si>
  <si>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</si>
  <si>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</si>
  <si>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</si>
  <si>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</si>
  <si>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</si>
  <si>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</si>
  <si>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</si>
  <si>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</si>
  <si>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</si>
  <si>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</si>
  <si>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</si>
  <si>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</si>
  <si>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</si>
  <si>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</si>
  <si>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</si>
  <si>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</si>
  <si>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</si>
  <si>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</si>
  <si>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</si>
  <si>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</si>
  <si>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</si>
  <si>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</si>
  <si>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</si>
  <si>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</si>
  <si>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</si>
  <si>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</si>
  <si>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</si>
  <si>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</si>
  <si>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</si>
  <si>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</si>
  <si>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</si>
  <si>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</si>
  <si>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</si>
  <si>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</si>
  <si>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</si>
  <si>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</si>
  <si>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</si>
  <si>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</si>
  <si>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</si>
  <si>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</si>
  <si>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</si>
  <si>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</si>
  <si>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</si>
  <si>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</si>
  <si>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</si>
  <si>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</si>
  <si>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</si>
  <si>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</si>
  <si>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</si>
  <si>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</si>
  <si>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</si>
  <si>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</si>
  <si>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</si>
  <si>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</si>
  <si>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</si>
  <si>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</si>
  <si>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</si>
  <si>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</si>
  <si>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</si>
  <si>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</si>
  <si>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</si>
  <si>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</si>
  <si>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</si>
  <si>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</si>
  <si>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</si>
  <si>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</si>
  <si>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</si>
  <si>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</si>
  <si>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</si>
  <si>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</si>
  <si>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</si>
  <si>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</si>
  <si>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</si>
  <si>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</si>
  <si>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</si>
  <si>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</si>
  <si>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</si>
  <si>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</si>
  <si>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</si>
  <si>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</si>
  <si>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</si>
  <si>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</si>
  <si>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</si>
  <si>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</si>
  <si>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</si>
  <si>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</si>
  <si>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</si>
  <si>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</si>
  <si>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</si>
  <si>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</si>
  <si>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</si>
  <si>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</si>
  <si>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</si>
  <si>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</si>
  <si>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</si>
  <si>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</si>
  <si>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</si>
  <si>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</si>
  <si>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</si>
  <si>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</si>
  <si>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</si>
  <si>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</si>
  <si>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</si>
  <si>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</si>
  <si>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</si>
  <si>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</si>
  <si>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</si>
  <si>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</si>
  <si>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</si>
  <si>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</si>
  <si>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</si>
  <si>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</si>
  <si>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</si>
  <si>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</si>
  <si>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</si>
  <si>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</si>
  <si>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</si>
  <si>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</si>
  <si>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</si>
  <si>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</si>
  <si>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</si>
  <si>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</si>
  <si>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</si>
  <si>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</si>
  <si>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</si>
  <si>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</si>
  <si>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</si>
  <si>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</si>
  <si>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</si>
  <si>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</si>
  <si>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</si>
  <si>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</si>
  <si>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</si>
  <si>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</si>
  <si>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</si>
  <si>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</si>
  <si>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</si>
  <si>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</si>
  <si>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</si>
  <si>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</si>
  <si>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</si>
  <si>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</si>
  <si>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</si>
  <si>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</si>
  <si>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</si>
  <si>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</si>
  <si>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</si>
  <si>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</si>
  <si>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</si>
  <si>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</si>
  <si>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</si>
  <si>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</si>
  <si>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</si>
  <si>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</si>
  <si>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</si>
  <si>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</si>
  <si>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</si>
  <si>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</si>
  <si>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</si>
  <si>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</si>
  <si>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</si>
  <si>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</si>
  <si>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</si>
  <si>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</si>
  <si>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</si>
  <si>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</si>
  <si>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</si>
  <si>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</si>
  <si>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</si>
  <si>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</si>
  <si>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</si>
  <si>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</si>
  <si>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</si>
  <si>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</si>
  <si>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</si>
  <si>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</si>
  <si>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</si>
  <si>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</si>
  <si>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</si>
  <si>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</si>
  <si>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</si>
  <si>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</si>
  <si>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</si>
  <si>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</si>
  <si>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</si>
  <si>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</si>
  <si>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</si>
  <si>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</si>
  <si>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</si>
  <si>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</si>
  <si>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</si>
  <si>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</si>
  <si>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</si>
  <si>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</si>
  <si>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</si>
  <si>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</si>
  <si>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</si>
  <si>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</si>
  <si>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</si>
  <si>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</si>
  <si>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</si>
  <si>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</si>
  <si>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</si>
  <si>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</si>
  <si>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</si>
  <si>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</si>
  <si>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</si>
  <si>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</si>
  <si>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</si>
  <si>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</si>
  <si>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</si>
  <si>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</si>
  <si>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</si>
  <si>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</si>
  <si>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</si>
  <si>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</si>
  <si>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</si>
  <si>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</si>
  <si>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</si>
  <si>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</si>
  <si>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</si>
  <si>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</si>
  <si>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</si>
  <si>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</si>
  <si>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</si>
  <si>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</si>
  <si>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</si>
  <si>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</si>
  <si>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</si>
  <si>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</si>
  <si>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</si>
  <si>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</si>
  <si>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</si>
  <si>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</si>
  <si>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</si>
  <si>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</si>
  <si>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</si>
  <si>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</si>
  <si>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</si>
  <si>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</si>
  <si>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</si>
  <si>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</si>
  <si>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</si>
  <si>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</si>
  <si>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</si>
  <si>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</si>
  <si>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</si>
  <si>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</si>
  <si>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</si>
  <si>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</si>
  <si>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</si>
  <si>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</si>
  <si>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</si>
  <si>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</si>
  <si>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</si>
  <si>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</si>
  <si>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</si>
  <si>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</si>
  <si>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</si>
  <si>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</si>
  <si>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</si>
  <si>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</si>
  <si>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</si>
  <si>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</si>
  <si>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</si>
  <si>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</si>
  <si>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</si>
  <si>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</si>
  <si>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</si>
  <si>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</si>
  <si>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</si>
  <si>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</si>
  <si>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</si>
  <si>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</si>
  <si>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</si>
  <si>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</si>
  <si>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</si>
  <si>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</si>
  <si>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</si>
  <si>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</si>
  <si>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</si>
  <si>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</si>
  <si>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</si>
  <si>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</si>
  <si>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</si>
  <si>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</si>
  <si>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</si>
  <si>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</si>
  <si>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</si>
  <si>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</si>
  <si>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</si>
  <si>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</si>
  <si>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</si>
  <si>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</si>
  <si>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</si>
  <si>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</si>
  <si>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</si>
  <si>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</si>
  <si>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</si>
  <si>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</si>
  <si>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</si>
  <si>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</si>
  <si>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</si>
  <si>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</si>
  <si>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</si>
  <si>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</si>
  <si>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</si>
  <si>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</si>
  <si>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</si>
  <si>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</si>
  <si>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</si>
  <si>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</si>
  <si>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</si>
  <si>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</si>
  <si>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</si>
  <si>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</si>
  <si>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</si>
  <si>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</si>
  <si>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</si>
  <si>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</si>
  <si>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</si>
  <si>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</si>
  <si>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</si>
  <si>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</si>
  <si>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</si>
  <si>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</si>
  <si>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</si>
  <si>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</si>
  <si>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</si>
  <si>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</si>
  <si>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</si>
  <si>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</si>
  <si>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</si>
  <si>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</si>
  <si>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</si>
  <si>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</si>
  <si>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</si>
  <si>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</si>
  <si>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</si>
  <si>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</si>
  <si>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</si>
  <si>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</si>
  <si>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</si>
  <si>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</si>
  <si>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</si>
  <si>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</si>
  <si>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</si>
  <si>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</si>
  <si>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</si>
  <si>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</si>
  <si>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</si>
  <si>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</si>
  <si>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</si>
  <si>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</si>
  <si>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</si>
  <si>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</si>
  <si>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</si>
  <si>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</si>
  <si>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</si>
  <si>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</si>
  <si>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</si>
  <si>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</si>
  <si>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</si>
  <si>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</si>
  <si>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</si>
  <si>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</si>
  <si>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</si>
  <si>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</si>
  <si>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</si>
  <si>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</si>
  <si>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</si>
  <si>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</si>
  <si>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</si>
  <si>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</si>
  <si>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</si>
  <si>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</si>
  <si>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</si>
  <si>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</si>
  <si>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</si>
  <si>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</si>
  <si>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</si>
  <si>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</si>
  <si>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</si>
  <si>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</si>
  <si>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</si>
  <si>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</si>
  <si>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</si>
  <si>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</si>
  <si>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</si>
  <si>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</si>
  <si>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</si>
  <si>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</si>
  <si>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</si>
  <si>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</si>
  <si>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</si>
  <si>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</si>
  <si>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</si>
  <si>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</si>
  <si>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</si>
  <si>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</si>
  <si>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</si>
  <si>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</si>
  <si>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</si>
  <si>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</si>
  <si>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</si>
  <si>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</si>
  <si>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</si>
  <si>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</si>
  <si>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</si>
  <si>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</si>
  <si>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</si>
  <si>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</si>
  <si>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</si>
  <si>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</si>
  <si>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</si>
  <si>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</si>
  <si>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</si>
  <si>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</si>
  <si>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</si>
  <si>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</si>
  <si>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</si>
  <si>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</si>
  <si>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</si>
  <si>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</si>
  <si>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</si>
  <si>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</si>
  <si>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</si>
  <si>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</si>
  <si>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</si>
  <si>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</si>
  <si>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</si>
  <si>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</si>
  <si>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</si>
  <si>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</si>
  <si>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</si>
  <si>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</si>
  <si>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</si>
  <si>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</si>
  <si>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</si>
  <si>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</si>
  <si>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</si>
  <si>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</si>
  <si>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</si>
  <si>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</si>
  <si>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</si>
  <si>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</si>
  <si>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</si>
  <si>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</si>
  <si>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</si>
  <si>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</si>
  <si>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</si>
  <si>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</si>
  <si>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</si>
  <si>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</si>
  <si>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</si>
  <si>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</si>
  <si>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</si>
  <si>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</si>
  <si>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</si>
  <si>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</si>
  <si>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</si>
  <si>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</si>
  <si>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</si>
  <si>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</si>
  <si>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</si>
  <si>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</si>
  <si>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</si>
  <si>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</si>
  <si>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</si>
  <si>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</si>
  <si>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</si>
  <si>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</si>
  <si>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</si>
  <si>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</si>
  <si>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</si>
  <si>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</si>
  <si>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</si>
  <si>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</si>
  <si>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</si>
  <si>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</si>
  <si>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</si>
  <si>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</si>
  <si>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</si>
  <si>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</si>
  <si>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</si>
  <si>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</si>
  <si>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</si>
  <si>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</si>
  <si>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</si>
  <si>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</si>
  <si>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</si>
  <si>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</si>
  <si>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</si>
  <si>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</si>
  <si>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</si>
  <si>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</si>
  <si>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</si>
  <si>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</si>
  <si>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</si>
  <si>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</si>
  <si>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</si>
  <si>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</si>
  <si>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</si>
  <si>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</si>
  <si>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</si>
  <si>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</si>
  <si>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</si>
  <si>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</si>
  <si>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</si>
  <si>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</si>
  <si>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</si>
  <si>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</si>
  <si>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</si>
  <si>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</si>
  <si>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</si>
  <si>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</si>
  <si>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</si>
  <si>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</si>
  <si>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</si>
  <si>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</si>
  <si>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</si>
  <si>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</si>
  <si>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</si>
  <si>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</si>
  <si>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</si>
  <si>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</si>
  <si>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</si>
  <si>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</si>
  <si>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</si>
  <si>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</si>
  <si>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</si>
  <si>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</si>
  <si>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</si>
  <si>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</si>
  <si>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</si>
  <si>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</si>
  <si>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</si>
  <si>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</si>
  <si>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</si>
  <si>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</si>
  <si>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</si>
  <si>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</si>
  <si>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</si>
  <si>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</si>
  <si>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</si>
  <si>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</si>
  <si>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</si>
  <si>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</si>
  <si>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</si>
  <si>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</si>
  <si>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</si>
  <si>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</si>
  <si>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</si>
  <si>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</si>
  <si>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</si>
  <si>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</si>
  <si>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</si>
  <si>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</si>
  <si>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</si>
  <si>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</si>
  <si>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</si>
  <si>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</si>
  <si>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</si>
  <si>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</si>
  <si>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</si>
  <si>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</si>
  <si>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</si>
  <si>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</si>
  <si>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</si>
  <si>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</si>
  <si>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</si>
  <si>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</si>
  <si>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</si>
  <si>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</si>
  <si>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</si>
  <si>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</si>
  <si>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</si>
  <si>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</si>
  <si>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</si>
  <si>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</si>
  <si>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</si>
  <si>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</si>
  <si>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</si>
  <si>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</si>
  <si>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</si>
  <si>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</si>
  <si>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</si>
  <si>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</si>
  <si>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</si>
  <si>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</si>
  <si>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</si>
  <si>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</si>
  <si>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</si>
  <si>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</si>
  <si>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</si>
  <si>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</si>
  <si>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</si>
  <si>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</si>
  <si>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</si>
  <si>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</si>
  <si>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</si>
  <si>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</si>
  <si>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</si>
  <si>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</si>
  <si>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</si>
  <si>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</si>
  <si>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</si>
  <si>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</si>
  <si>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</si>
  <si>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</si>
  <si>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</si>
  <si>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</si>
  <si>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</si>
  <si>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</si>
  <si>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</si>
  <si>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</si>
  <si>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</si>
  <si>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</si>
  <si>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</si>
  <si>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</si>
  <si>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</si>
  <si>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</si>
  <si>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</si>
  <si>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</si>
  <si>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</si>
  <si>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</si>
  <si>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</si>
  <si>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</si>
  <si>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</si>
  <si>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</si>
  <si>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</si>
  <si>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</si>
  <si>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</si>
  <si>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</si>
  <si>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</si>
  <si>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</si>
  <si>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</si>
  <si>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</si>
  <si>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</si>
  <si>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</si>
  <si>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</si>
  <si>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</si>
  <si>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</si>
  <si>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</si>
  <si>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</si>
  <si>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</si>
  <si>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</si>
  <si>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</si>
  <si>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</si>
  <si>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</si>
  <si>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</si>
  <si>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</si>
  <si>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</si>
  <si>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</si>
  <si>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</si>
  <si>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</si>
  <si>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</si>
  <si>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</si>
  <si>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</si>
  <si>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</si>
  <si>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</si>
  <si>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</si>
  <si>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</si>
  <si>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</si>
  <si>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</si>
  <si>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</si>
  <si>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</si>
  <si>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</si>
  <si>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</si>
  <si>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</si>
  <si>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</si>
  <si>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</si>
  <si>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</si>
  <si>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</si>
  <si>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</si>
  <si>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</si>
  <si>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</si>
  <si>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</si>
  <si>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</si>
  <si>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</si>
  <si>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</si>
  <si>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</si>
  <si>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</si>
  <si>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</si>
  <si>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</si>
  <si>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</si>
  <si>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</si>
  <si>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</si>
  <si>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</si>
  <si>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</si>
  <si>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</si>
  <si>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</si>
  <si>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</si>
  <si>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</si>
  <si>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</si>
  <si>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</si>
  <si>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</si>
  <si>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</si>
  <si>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</si>
  <si>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</si>
  <si>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</si>
  <si>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</si>
  <si>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</si>
  <si>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</si>
  <si>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</si>
  <si>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</si>
  <si>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</si>
  <si>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</si>
  <si>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</si>
  <si>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</si>
  <si>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</si>
  <si>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</si>
  <si>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</si>
  <si>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</si>
  <si>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</si>
  <si>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</si>
  <si>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</si>
  <si>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</si>
  <si>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</si>
  <si>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</si>
  <si>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</si>
  <si>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</si>
  <si>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</si>
  <si>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</si>
  <si>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</si>
  <si>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</si>
  <si>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</si>
  <si>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</si>
  <si>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</si>
  <si>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</si>
  <si>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</si>
  <si>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</si>
  <si>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</si>
  <si>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</si>
  <si>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</si>
  <si>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</si>
  <si>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</si>
  <si>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</si>
  <si>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</si>
  <si>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</si>
  <si>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</si>
  <si>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</si>
  <si>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</si>
  <si>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</si>
  <si>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</si>
  <si>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</si>
  <si>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</si>
  <si>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</si>
  <si>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</si>
  <si>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</si>
  <si>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</si>
  <si>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</si>
  <si>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</si>
  <si>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</si>
  <si>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</si>
  <si>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</si>
  <si>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</si>
  <si>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</si>
  <si>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</si>
  <si>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</si>
  <si>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</si>
  <si>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</si>
  <si>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</si>
  <si>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</si>
  <si>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</si>
  <si>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</si>
  <si>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</si>
  <si>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</si>
  <si>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</si>
  <si>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</si>
  <si>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</si>
  <si>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</si>
  <si>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</si>
  <si>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</si>
  <si>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</si>
  <si>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</si>
  <si>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</si>
  <si>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</si>
  <si>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</si>
  <si>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</si>
  <si>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</si>
  <si>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</si>
  <si>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</si>
  <si>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</si>
  <si>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</si>
  <si>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</si>
  <si>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</si>
  <si>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</si>
  <si>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</si>
  <si>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</si>
  <si>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</si>
  <si>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</si>
  <si>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</si>
  <si>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</si>
  <si>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</si>
  <si>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</si>
  <si>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</si>
  <si>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</si>
  <si>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</si>
  <si>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</si>
  <si>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</si>
  <si>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</si>
  <si>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</si>
  <si>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</si>
  <si>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</si>
  <si>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</si>
  <si>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</si>
  <si>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</si>
  <si>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</si>
  <si>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</si>
  <si>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</si>
  <si>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</si>
  <si>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</si>
  <si>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</si>
  <si>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</si>
  <si>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</si>
  <si>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</si>
  <si>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</si>
  <si>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</si>
  <si>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</si>
  <si>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</si>
  <si>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</si>
  <si>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</si>
  <si>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</si>
  <si>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</si>
  <si>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</si>
  <si>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</si>
  <si>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</si>
  <si>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</si>
  <si>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</si>
  <si>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</si>
  <si>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</si>
  <si>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</si>
  <si>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</si>
  <si>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</si>
  <si>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</si>
  <si>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</si>
  <si>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</si>
  <si>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</si>
  <si>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</si>
  <si>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</si>
  <si>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</si>
  <si>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</si>
  <si>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</si>
  <si>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</si>
  <si>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</si>
  <si>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</si>
  <si>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</si>
  <si>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</si>
  <si>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</si>
  <si>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</si>
  <si>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</si>
  <si>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</si>
  <si>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</si>
  <si>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</si>
  <si>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</si>
  <si>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</si>
  <si>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</si>
  <si>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</si>
  <si>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</si>
  <si>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</si>
  <si>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</si>
  <si>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</si>
  <si>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</si>
  <si>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</si>
  <si>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</si>
  <si>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</si>
  <si>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</si>
  <si>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</si>
  <si>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</si>
  <si>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</si>
  <si>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</si>
  <si>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</si>
  <si>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</si>
  <si>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</si>
  <si>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</si>
  <si>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</si>
  <si>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</si>
  <si>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</si>
  <si>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</si>
  <si>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</si>
  <si>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</si>
  <si>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</si>
  <si>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</si>
  <si>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</si>
  <si>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</si>
  <si>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</si>
  <si>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</si>
  <si>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</si>
  <si>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</si>
  <si>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</si>
  <si>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</si>
  <si>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</si>
  <si>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</si>
  <si>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</si>
  <si>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</si>
  <si>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</si>
  <si>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</si>
  <si>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</si>
  <si>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</si>
  <si>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</si>
  <si>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</si>
  <si>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</si>
  <si>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</si>
  <si>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</si>
  <si>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</si>
  <si>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</si>
  <si>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</si>
  <si>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</si>
  <si>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</si>
  <si>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</si>
  <si>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</si>
  <si>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</si>
  <si>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</si>
  <si>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</si>
  <si>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</si>
  <si>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</si>
  <si>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</si>
  <si>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</si>
  <si>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</si>
  <si>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</si>
  <si>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</si>
  <si>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</si>
  <si>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</si>
  <si>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</si>
  <si>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</si>
  <si>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</si>
  <si>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</si>
  <si>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</si>
  <si>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</si>
  <si>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</si>
  <si>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</si>
  <si>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</si>
  <si>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</si>
  <si>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</si>
  <si>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</si>
  <si>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</si>
  <si>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</si>
  <si>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</si>
  <si>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</si>
  <si>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</si>
  <si>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</si>
  <si>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</si>
  <si>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</si>
  <si>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</si>
  <si>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</si>
  <si>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</si>
  <si>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</si>
  <si>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</si>
  <si>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</si>
  <si>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</si>
  <si>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</si>
  <si>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</si>
  <si>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</si>
  <si>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</si>
  <si>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</si>
  <si>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</si>
  <si>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</si>
  <si>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</si>
  <si>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</si>
  <si>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</si>
  <si>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</si>
  <si>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</si>
  <si>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</si>
  <si>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</si>
  <si>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</si>
  <si>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</si>
  <si>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</si>
  <si>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</si>
  <si>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</si>
  <si>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</si>
  <si>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</si>
  <si>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</si>
  <si>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</si>
  <si>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</si>
  <si>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</si>
  <si>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</si>
  <si>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</si>
  <si>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</si>
  <si>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</si>
  <si>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</si>
  <si>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</si>
  <si>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</si>
  <si>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</si>
  <si>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</si>
  <si>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</si>
  <si>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</si>
  <si>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</si>
  <si>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</si>
  <si>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</si>
  <si>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</si>
  <si>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</si>
  <si>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</si>
  <si>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</si>
  <si>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</si>
  <si>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</si>
  <si>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</si>
  <si>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</si>
  <si>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</si>
  <si>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</si>
  <si>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</si>
  <si>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</si>
  <si>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</si>
  <si>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</si>
  <si>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</si>
  <si>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</si>
  <si>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</si>
  <si>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</si>
  <si>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</si>
  <si>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</si>
  <si>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</si>
  <si>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</si>
  <si>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</si>
  <si>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</si>
  <si>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</si>
  <si>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</si>
  <si>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</si>
  <si>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</si>
  <si>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</si>
  <si>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</si>
  <si>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</si>
  <si>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</si>
  <si>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</si>
  <si>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</si>
  <si>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</si>
  <si>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</si>
  <si>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</si>
  <si>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</si>
  <si>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</si>
  <si>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</si>
  <si>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</si>
  <si>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</si>
  <si>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</si>
  <si>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</si>
  <si>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</si>
  <si>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</si>
  <si>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</si>
  <si>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</si>
  <si>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</si>
  <si>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</si>
  <si>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</si>
  <si>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</si>
  <si>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</si>
  <si>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</si>
  <si>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</si>
  <si>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</si>
  <si>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</si>
  <si>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</si>
  <si>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</si>
  <si>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</si>
  <si>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</si>
  <si>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</si>
  <si>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</si>
  <si>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</si>
  <si>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</si>
  <si>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</si>
  <si>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</si>
  <si>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</si>
  <si>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</si>
  <si>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</si>
  <si>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</si>
  <si>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</si>
  <si>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</si>
  <si>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</si>
  <si>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</si>
  <si>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</si>
  <si>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</si>
  <si>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</si>
  <si>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</si>
  <si>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</si>
  <si>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</si>
  <si>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</si>
  <si>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</si>
  <si>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</si>
  <si>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</si>
  <si>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</si>
  <si>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</si>
  <si>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</si>
  <si>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</si>
  <si>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</si>
  <si>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</si>
  <si>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</si>
  <si>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</si>
  <si>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</si>
  <si>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</si>
  <si>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</si>
  <si>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</si>
  <si>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</si>
  <si>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</si>
  <si>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</si>
  <si>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</si>
  <si>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</si>
  <si>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</si>
  <si>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</si>
  <si>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</si>
  <si>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</si>
  <si>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</si>
  <si>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</si>
  <si>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</si>
  <si>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</si>
  <si>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</si>
  <si>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</si>
  <si>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</si>
  <si>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</si>
  <si>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</si>
  <si>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</si>
  <si>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</si>
  <si>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</si>
  <si>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</si>
  <si>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</si>
  <si>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</si>
  <si>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</si>
  <si>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</si>
  <si>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</si>
  <si>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</si>
  <si>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</si>
  <si>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</si>
  <si>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</si>
  <si>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</si>
  <si>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</si>
  <si>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</si>
  <si>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</si>
  <si>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</si>
  <si>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</si>
  <si>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</si>
  <si>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</si>
  <si>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</si>
  <si>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</si>
  <si>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</si>
  <si>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</si>
  <si>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</si>
  <si>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</si>
  <si>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</si>
  <si>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</si>
  <si>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</si>
  <si>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</si>
  <si>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</si>
  <si>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</si>
  <si>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</si>
  <si>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</si>
  <si>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</si>
  <si>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</si>
  <si>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</si>
  <si>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</si>
  <si>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</si>
  <si>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</si>
  <si>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</si>
  <si>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</si>
  <si>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</si>
  <si>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</si>
  <si>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</si>
  <si>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</si>
  <si>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</si>
  <si>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</si>
  <si>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</si>
  <si>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</si>
  <si>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</si>
  <si>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</si>
  <si>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</si>
  <si>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</si>
  <si>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</si>
  <si>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</si>
  <si>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</si>
  <si>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</si>
  <si>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</si>
  <si>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</si>
  <si>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</si>
  <si>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</si>
  <si>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</si>
  <si>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</si>
  <si>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</si>
  <si>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</si>
  <si>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</si>
  <si>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</si>
  <si>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</si>
  <si>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</si>
  <si>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</si>
  <si>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</si>
  <si>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</si>
  <si>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</si>
  <si>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</si>
  <si>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</si>
  <si>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</si>
  <si>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</si>
  <si>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</si>
  <si>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</si>
  <si>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</si>
  <si>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</si>
  <si>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</si>
  <si>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</si>
  <si>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</si>
  <si>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</si>
  <si>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</si>
  <si>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</si>
  <si>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</si>
  <si>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</si>
  <si>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</si>
  <si>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</si>
  <si>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</si>
  <si>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</si>
  <si>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</si>
  <si>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</si>
  <si>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</si>
  <si>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</si>
  <si>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</si>
  <si>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</si>
  <si>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</si>
  <si>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</si>
  <si>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</si>
  <si>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</si>
  <si>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</si>
  <si>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</si>
  <si>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</si>
  <si>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</si>
  <si>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</si>
  <si>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</si>
  <si>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</si>
  <si>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</si>
  <si>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</si>
  <si>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</si>
  <si>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</si>
  <si>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</si>
  <si>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</si>
  <si>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</si>
  <si>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</si>
  <si>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</si>
  <si>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</si>
  <si>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</si>
  <si>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</si>
  <si>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</si>
  <si>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</si>
  <si>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</si>
  <si>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</si>
  <si>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</si>
  <si>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</si>
  <si>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</si>
  <si>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</si>
  <si>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</si>
  <si>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</si>
  <si>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</si>
  <si>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</si>
  <si>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</si>
  <si>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</si>
  <si>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</si>
  <si>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</si>
  <si>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</si>
  <si>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</si>
  <si>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</si>
  <si>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</si>
  <si>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</si>
  <si>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</si>
  <si>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</si>
  <si>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</si>
  <si>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</si>
  <si>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</si>
  <si>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</si>
  <si>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</si>
  <si>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</si>
  <si>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</si>
  <si>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</si>
  <si>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</si>
  <si>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</si>
  <si>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</si>
  <si>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</si>
  <si>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</si>
  <si>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</si>
  <si>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</si>
  <si>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</si>
  <si>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</si>
  <si>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</si>
  <si>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</si>
  <si>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</si>
  <si>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</si>
  <si>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</si>
  <si>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</si>
  <si>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</si>
  <si>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</si>
  <si>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</si>
  <si>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</si>
  <si>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</si>
  <si>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</si>
  <si>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</si>
  <si>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</si>
  <si>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</si>
  <si>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</si>
  <si>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</si>
  <si>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</si>
  <si>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</si>
  <si>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</si>
  <si>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</si>
  <si>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</si>
  <si>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</si>
  <si>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</si>
  <si>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</si>
  <si>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</si>
  <si>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</si>
  <si>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</si>
  <si>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</si>
  <si>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</si>
  <si>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</si>
  <si>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</si>
  <si>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</si>
  <si>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</si>
  <si>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</si>
  <si>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</si>
  <si>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</si>
  <si>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</si>
  <si>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</si>
  <si>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</si>
  <si>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</si>
  <si>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</si>
  <si>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</si>
  <si>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</si>
  <si>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</si>
  <si>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</si>
  <si>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</si>
  <si>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</si>
  <si>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</si>
  <si>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</si>
  <si>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</si>
  <si>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</si>
  <si>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</si>
  <si>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</si>
  <si>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</si>
  <si>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</si>
  <si>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</si>
  <si>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</si>
  <si>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</si>
  <si>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</si>
  <si>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</si>
  <si>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</si>
  <si>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</si>
  <si>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</si>
  <si>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</si>
  <si>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</si>
  <si>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</si>
  <si>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</si>
  <si>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</si>
  <si>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</si>
  <si>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</si>
  <si>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</si>
  <si>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</si>
  <si>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</si>
  <si>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</si>
  <si>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</si>
  <si>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</si>
  <si>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</si>
  <si>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</si>
  <si>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</si>
  <si>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</si>
  <si>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</si>
  <si>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</si>
  <si>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</si>
  <si>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</si>
  <si>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</si>
  <si>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</si>
  <si>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</si>
  <si>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</si>
  <si>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</si>
  <si>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</si>
  <si>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</si>
  <si>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</si>
  <si>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</si>
  <si>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</si>
  <si>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</si>
  <si>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</si>
  <si>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</si>
  <si>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</si>
  <si>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</si>
  <si>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</si>
  <si>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</si>
  <si>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</si>
  <si>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</si>
  <si>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</si>
  <si>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</si>
  <si>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</si>
  <si>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</si>
  <si>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</si>
  <si>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</si>
  <si>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</si>
  <si>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</si>
  <si>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</si>
  <si>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</si>
  <si>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</si>
  <si>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</si>
  <si>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</si>
  <si>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</si>
  <si>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</si>
  <si>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</si>
  <si>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</si>
  <si>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</si>
  <si>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</si>
  <si>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</si>
  <si>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</si>
  <si>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</si>
  <si>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</si>
  <si>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</si>
  <si>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</si>
  <si>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</si>
  <si>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</si>
  <si>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</si>
  <si>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</si>
  <si>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</si>
  <si>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</si>
  <si>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</si>
  <si>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</si>
  <si>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</si>
  <si>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</si>
  <si>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</si>
  <si>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</si>
  <si>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</si>
  <si>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</si>
  <si>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</si>
  <si>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</si>
  <si>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</si>
  <si>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</si>
  <si>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</si>
  <si>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</si>
  <si>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</si>
  <si>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</si>
  <si>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</si>
  <si>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</si>
  <si>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</si>
  <si>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</si>
  <si>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</si>
  <si>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</si>
  <si>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</si>
  <si>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</si>
  <si>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</si>
  <si>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</si>
  <si>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</si>
  <si>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</si>
  <si>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</si>
  <si>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</si>
  <si>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</si>
  <si>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</si>
  <si>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</si>
  <si>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</si>
  <si>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</si>
  <si>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</si>
  <si>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</si>
  <si>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</si>
  <si>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</si>
  <si>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</si>
  <si>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</si>
  <si>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</si>
  <si>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</si>
  <si>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</si>
  <si>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</si>
  <si>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</si>
  <si>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</si>
  <si>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</si>
  <si>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</si>
  <si>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</si>
  <si>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</si>
  <si>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</si>
  <si>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</si>
  <si>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</si>
  <si>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</si>
  <si>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</si>
  <si>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</si>
  <si>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</si>
  <si>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</si>
  <si>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</si>
  <si>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</si>
  <si>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</si>
  <si>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</si>
  <si>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</si>
  <si>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</si>
  <si>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</si>
  <si>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</si>
  <si>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</si>
  <si>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</si>
  <si>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</si>
  <si>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</si>
  <si>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</si>
  <si>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</si>
  <si>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</si>
  <si>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</si>
  <si>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</si>
  <si>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</si>
  <si>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</si>
  <si>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</si>
  <si>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</si>
  <si>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</si>
  <si>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</si>
  <si>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</si>
  <si>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</si>
  <si>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</si>
  <si>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</si>
  <si>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</si>
  <si>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</si>
  <si>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</si>
  <si>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</si>
  <si>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</si>
  <si>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</si>
  <si>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</si>
  <si>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</si>
  <si>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</si>
  <si>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</si>
  <si>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</si>
  <si>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</si>
  <si>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</si>
  <si>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</si>
  <si>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</si>
  <si>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</si>
  <si>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</si>
  <si>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</si>
  <si>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</si>
  <si>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</si>
  <si>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</si>
  <si>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</si>
  <si>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</si>
  <si>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</si>
  <si>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</si>
  <si>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</si>
  <si>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</si>
  <si>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</si>
  <si>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</si>
  <si>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</si>
  <si>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</si>
  <si>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</si>
  <si>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</si>
  <si>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</si>
  <si>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</si>
  <si>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</si>
  <si>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</si>
  <si>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</si>
  <si>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</si>
  <si>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</si>
  <si>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</si>
  <si>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</si>
  <si>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</si>
  <si>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</si>
  <si>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</si>
  <si>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</si>
  <si>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</si>
  <si>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</si>
  <si>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</si>
  <si>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</si>
  <si>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</si>
  <si>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</si>
  <si>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</si>
  <si>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</si>
  <si>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</si>
  <si>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</si>
  <si>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</si>
  <si>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</si>
  <si>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</si>
  <si>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</si>
  <si>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</si>
  <si>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</si>
  <si>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</si>
  <si>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</si>
  <si>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</si>
  <si>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</si>
  <si>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</si>
  <si>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</si>
  <si>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</si>
  <si>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</si>
  <si>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</si>
  <si>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</si>
  <si>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</si>
  <si>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</si>
  <si>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</si>
  <si>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</si>
  <si>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</si>
  <si>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</si>
  <si>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</si>
  <si>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</si>
  <si>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</si>
  <si>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</si>
  <si>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</si>
  <si>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</si>
  <si>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</si>
  <si>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</si>
  <si>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</si>
  <si>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</si>
  <si>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</si>
  <si>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</si>
  <si>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</si>
  <si>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</si>
  <si>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</si>
  <si>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</si>
  <si>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</si>
  <si>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</si>
  <si>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</si>
  <si>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</si>
  <si>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outcome</t>
  </si>
  <si>
    <t>Count of outcome</t>
  </si>
  <si>
    <t>date created 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</si>
  <si>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</si>
  <si>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</si>
  <si>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</si>
  <si>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</si>
  <si>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</si>
  <si>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</si>
  <si>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</si>
  <si>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</si>
  <si>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</si>
  <si>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</si>
  <si>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</si>
  <si>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</si>
  <si>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</si>
  <si>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</si>
  <si>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</si>
  <si>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</si>
  <si>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</si>
  <si>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</si>
  <si>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</si>
  <si>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</si>
  <si>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</si>
  <si>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</si>
  <si>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</si>
  <si>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</si>
  <si>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</si>
  <si>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</si>
  <si>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</si>
  <si>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Sucessful</t>
  </si>
  <si>
    <t>Number Failed</t>
  </si>
  <si>
    <t>Number Cancelled</t>
  </si>
  <si>
    <t>Total Projects</t>
  </si>
  <si>
    <t>Percentage Sucessful</t>
  </si>
  <si>
    <t>Percentage Failed</t>
  </si>
  <si>
    <t>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</si>
</sst>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9" fontId="4" fillId="0" borderId="0" xfId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9" formatCode="m/d/yyyy"/>
    </dxf>
    <dxf>
      <numFmt numFmtId="19" formatCode="m/d/yyyy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Analysis.xlsx]Pivot_Categories!PivotTable4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Pivot_Categories!$B$6:$B$15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3-4612-96EA-976FB2829270}"/>
            </c:ext>
          </c:extLst>
        </c:ser>
        <c:ser>
          <c:idx val="1"/>
          <c:order val="1"/>
          <c:tx>
            <c:strRef>
              <c:f>Pivot_Categories!$C$4:$C$5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Pivot_Categories!$C$6:$C$15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3-4612-96EA-976FB2829270}"/>
            </c:ext>
          </c:extLst>
        </c:ser>
        <c:ser>
          <c:idx val="2"/>
          <c:order val="2"/>
          <c:tx>
            <c:strRef>
              <c:f>Pivot_Categories!$D$4:$D$5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Pivot_Categories!$D$6:$D$15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3-4612-96EA-976FB2829270}"/>
            </c:ext>
          </c:extLst>
        </c:ser>
        <c:ser>
          <c:idx val="3"/>
          <c:order val="3"/>
          <c:tx>
            <c:strRef>
              <c:f>Pivot_Categories!$E$4:$E$5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Pivot_Categories!$E$6:$E$15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3-4612-96EA-976FB282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508191"/>
        <c:axId val="189763983"/>
      </c:barChart>
      <c:catAx>
        <c:axId val="2735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983"/>
        <c:crosses val="autoZero"/>
        <c:auto val="1"/>
        <c:lblAlgn val="ctr"/>
        <c:lblOffset val="100"/>
        <c:noMultiLvlLbl val="0"/>
      </c:catAx>
      <c:valAx>
        <c:axId val="1897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Analysis.xlsx]Pivot_Sub-Category!PivotTable5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4C8-B500-9427070E7F48}"/>
            </c:ext>
          </c:extLst>
        </c:ser>
        <c:ser>
          <c:idx val="1"/>
          <c:order val="1"/>
          <c:tx>
            <c:strRef>
              <c:f>'Pivot_Sub-Category'!$C$4:$C$5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C-44C8-B500-9427070E7F48}"/>
            </c:ext>
          </c:extLst>
        </c:ser>
        <c:ser>
          <c:idx val="2"/>
          <c:order val="2"/>
          <c:tx>
            <c:strRef>
              <c:f>'Pivot_Sub-Category'!$D$4:$D$5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C-44C8-B500-9427070E7F48}"/>
            </c:ext>
          </c:extLst>
        </c:ser>
        <c:ser>
          <c:idx val="3"/>
          <c:order val="3"/>
          <c:tx>
            <c:strRef>
              <c:f>'Pivot_Sub-Category'!$E$4:$E$5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C-44C8-B500-9427070E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938831"/>
        <c:axId val="189776879"/>
      </c:barChart>
      <c:catAx>
        <c:axId val="20159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6879"/>
        <c:crosses val="autoZero"/>
        <c:auto val="1"/>
        <c:lblAlgn val="ctr"/>
        <c:lblOffset val="100"/>
        <c:noMultiLvlLbl val="0"/>
      </c:catAx>
      <c:valAx>
        <c:axId val="1897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Analysis.xlsx]Pivot_Date!PivotTable9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B78-AFD8-4864AF3CD02A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B78-AFD8-4864AF3CD02A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B78-AFD8-4864AF3CD02A}"/>
            </c:ext>
          </c:extLst>
        </c:ser>
        <c:ser>
          <c:idx val="3"/>
          <c:order val="3"/>
          <c:tx>
            <c:strRef>
              <c:f>Pivot_Date!$E$4:$E$5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3-4053-B31F-814CE2AB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72303"/>
        <c:axId val="988316943"/>
      </c:lineChart>
      <c:catAx>
        <c:axId val="11592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16943"/>
        <c:crosses val="autoZero"/>
        <c:auto val="1"/>
        <c:lblAlgn val="ctr"/>
        <c:lblOffset val="100"/>
        <c:noMultiLvlLbl val="0"/>
      </c:catAx>
      <c:valAx>
        <c:axId val="9883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9-423D-8375-45DC2ECFDD00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9-423D-8375-45DC2ECFDD00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9-423D-8375-45DC2ECF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78912"/>
        <c:axId val="278226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931</c:v>
                      </c:pt>
                      <c:pt idx="2">
                        <c:v>380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79-423D-8375-45DC2ECFDD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282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79-423D-8375-45DC2ECFDD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51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79-423D-8375-45DC2ECFDD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1411</c:v>
                      </c:pt>
                      <c:pt idx="2">
                        <c:v>713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79-423D-8375-45DC2ECFDD00}"/>
                  </c:ext>
                </c:extLst>
              </c15:ser>
            </c15:filteredLineSeries>
          </c:ext>
        </c:extLst>
      </c:lineChart>
      <c:catAx>
        <c:axId val="3615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6640"/>
        <c:crosses val="autoZero"/>
        <c:auto val="1"/>
        <c:lblAlgn val="ctr"/>
        <c:lblOffset val="100"/>
        <c:noMultiLvlLbl val="0"/>
      </c:catAx>
      <c:valAx>
        <c:axId val="2782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175316</xdr:colOff>
      <xdr:row>1</xdr:row>
      <xdr:rowOff>93868</xdr:rowOff>
    </xdr:from>
    <xdr:to>
      <xdr:col>15</xdr:col>
      <xdr:colOff>502479</xdr:colOff>
      <xdr:row>28</xdr:row>
      <xdr:rowOff>99390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1DFD-8D1F-4F7C-A482-235379557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500529</xdr:colOff>
      <xdr:row>3</xdr:row>
      <xdr:rowOff>85164</xdr:rowOff>
    </xdr:from>
    <xdr:to>
      <xdr:col>23</xdr:col>
      <xdr:colOff>407146</xdr:colOff>
      <xdr:row>38</xdr:row>
      <xdr:rowOff>14940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8DB6B-F028-4AC2-A9D8-F8405EE8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534987</xdr:colOff>
      <xdr:row>3</xdr:row>
      <xdr:rowOff>76199</xdr:rowOff>
    </xdr:from>
    <xdr:to>
      <xdr:col>16</xdr:col>
      <xdr:colOff>177800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5EC5-BA3F-4E4C-BC2D-46888977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14</xdr:row>
      <xdr:rowOff>101600</xdr:rowOff>
    </xdr:from>
    <xdr:to>
      <xdr:col>15</xdr:col>
      <xdr:colOff>349251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A2CA1-7AB7-48A9-B6D5-157BD254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ey lamb" refreshedDate="43398.776745023148" createdVersion="6" refreshedVersion="6" minRefreshableVersion="3" recordCount="4114" xr:uid="{BAEFD6EA-3176-4A06-9255-4012DD7801DA}">
  <cacheSource type="worksheet">
    <worksheetSource name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outcome" numFmtId="0">
      <sharedItems/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3:26:00" maxDate="2017-05-03T13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version" numFmtId="1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2" base="12">
        <rangePr groupBy="months" startDate="2009-05-16T21:55:13" endDate="2017-03-15T09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2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2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successful"/>
    <x v="0"/>
    <s v="USD"/>
    <n v="1437620400"/>
    <d v="2015-07-22T21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s v="successful"/>
    <x v="0"/>
    <s v="USD"/>
    <n v="1488464683"/>
    <d v="2017-03-02T08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successful"/>
    <x v="1"/>
    <s v="GBP"/>
    <n v="1455555083"/>
    <d v="2016-02-15T10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successful"/>
    <x v="0"/>
    <s v="USD"/>
    <n v="1407414107"/>
    <d v="2014-08-07T06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successful"/>
    <x v="0"/>
    <s v="USD"/>
    <n v="1450555279"/>
    <d v="2015-12-19T14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successful"/>
    <x v="0"/>
    <s v="USD"/>
    <n v="1469770500"/>
    <d v="2016-07-28T23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successful"/>
    <x v="0"/>
    <s v="USD"/>
    <n v="1402710250"/>
    <d v="2014-06-13T19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successful"/>
    <x v="0"/>
    <s v="USD"/>
    <n v="1467680867"/>
    <d v="2016-07-04T19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s v="successful"/>
    <x v="0"/>
    <s v="USD"/>
    <n v="1460754000"/>
    <d v="2016-04-15T15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successful"/>
    <x v="0"/>
    <s v="USD"/>
    <n v="1460860144"/>
    <d v="2016-04-16T20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successful"/>
    <x v="0"/>
    <s v="USD"/>
    <n v="1403660279"/>
    <d v="2014-06-24T19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successful"/>
    <x v="0"/>
    <s v="USD"/>
    <n v="1471834800"/>
    <d v="2016-08-21T21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successful"/>
    <x v="0"/>
    <s v="USD"/>
    <n v="1405479600"/>
    <d v="2014-07-15T21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successful"/>
    <x v="0"/>
    <s v="USD"/>
    <n v="1466713620"/>
    <d v="2016-06-23T14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successful"/>
    <x v="2"/>
    <s v="AUD"/>
    <n v="1405259940"/>
    <d v="2014-07-13T07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successful"/>
    <x v="3"/>
    <s v="EUR"/>
    <n v="1443384840"/>
    <d v="2015-09-27T14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successful"/>
    <x v="0"/>
    <s v="USD"/>
    <n v="1402896600"/>
    <d v="2014-06-15T23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successful"/>
    <x v="1"/>
    <s v="GBP"/>
    <n v="1415126022"/>
    <d v="2014-11-04T12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successful"/>
    <x v="0"/>
    <s v="USD"/>
    <n v="1410958856"/>
    <d v="2014-09-17T07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successful"/>
    <x v="0"/>
    <s v="USD"/>
    <n v="1437420934"/>
    <d v="2015-07-20T13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successful"/>
    <x v="0"/>
    <s v="USD"/>
    <n v="1442167912"/>
    <d v="2015-09-13T12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successful"/>
    <x v="0"/>
    <s v="USD"/>
    <n v="1411743789"/>
    <d v="2014-09-26T09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successful"/>
    <x v="0"/>
    <s v="USD"/>
    <n v="1420099140"/>
    <d v="2015-01-01T01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successful"/>
    <x v="0"/>
    <s v="USD"/>
    <n v="1430407200"/>
    <d v="2015-04-30T09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successful"/>
    <x v="0"/>
    <s v="USD"/>
    <n v="1442345940"/>
    <d v="2015-09-15T13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successful"/>
    <x v="0"/>
    <s v="USD"/>
    <n v="1452299761"/>
    <d v="2016-01-08T18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successful"/>
    <x v="0"/>
    <s v="USD"/>
    <n v="1408278144"/>
    <d v="2014-08-17T06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successful"/>
    <x v="4"/>
    <s v="NZD"/>
    <n v="1416113833"/>
    <d v="2014-11-15T22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successful"/>
    <x v="0"/>
    <s v="USD"/>
    <n v="1450307284"/>
    <d v="2015-12-16T17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successful"/>
    <x v="1"/>
    <s v="GBP"/>
    <n v="1406045368"/>
    <d v="2014-07-22T10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successful"/>
    <x v="0"/>
    <s v="USD"/>
    <n v="1408604515"/>
    <d v="2014-08-21T01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successful"/>
    <x v="0"/>
    <s v="USD"/>
    <n v="1453748434"/>
    <d v="2016-01-25T13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successful"/>
    <x v="0"/>
    <s v="USD"/>
    <n v="1463111940"/>
    <d v="2016-05-12T21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successful"/>
    <x v="0"/>
    <s v="USD"/>
    <n v="1447001501"/>
    <d v="2015-11-08T10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successful"/>
    <x v="0"/>
    <s v="USD"/>
    <n v="1407224601"/>
    <d v="2014-08-05T01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successful"/>
    <x v="0"/>
    <s v="USD"/>
    <n v="1430179200"/>
    <d v="2015-04-27T18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successful"/>
    <x v="0"/>
    <s v="USD"/>
    <n v="1428128525"/>
    <d v="2015-04-04T00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successful"/>
    <x v="0"/>
    <s v="USD"/>
    <n v="1425055079"/>
    <d v="2015-02-27T10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successful"/>
    <x v="0"/>
    <s v="USD"/>
    <n v="1368235344"/>
    <d v="2013-05-10T19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successful"/>
    <x v="1"/>
    <s v="GBP"/>
    <n v="1401058740"/>
    <d v="2014-05-25T16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successful"/>
    <x v="0"/>
    <s v="USD"/>
    <n v="1403150400"/>
    <d v="2014-06-18T22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successful"/>
    <x v="0"/>
    <s v="USD"/>
    <n v="1412516354"/>
    <d v="2014-10-05T07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successful"/>
    <x v="0"/>
    <s v="USD"/>
    <n v="1419780026"/>
    <d v="2014-12-28T09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successful"/>
    <x v="0"/>
    <s v="USD"/>
    <n v="1405209600"/>
    <d v="2014-07-12T18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successful"/>
    <x v="0"/>
    <s v="USD"/>
    <n v="1412648537"/>
    <d v="2014-10-06T20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successful"/>
    <x v="0"/>
    <s v="USD"/>
    <n v="1461769107"/>
    <d v="2016-04-27T08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successful"/>
    <x v="2"/>
    <s v="AUD"/>
    <n v="1450220974"/>
    <d v="2015-12-15T17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successful"/>
    <x v="0"/>
    <s v="USD"/>
    <n v="1419021607"/>
    <d v="2014-12-19T14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successful"/>
    <x v="1"/>
    <s v="GBP"/>
    <n v="1425211200"/>
    <d v="2015-03-01T06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s v="successful"/>
    <x v="0"/>
    <s v="USD"/>
    <n v="1445660045"/>
    <d v="2015-10-23T22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successful"/>
    <x v="1"/>
    <s v="GBP"/>
    <n v="1422637200"/>
    <d v="2015-01-30T11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successful"/>
    <x v="0"/>
    <s v="USD"/>
    <n v="1439245037"/>
    <d v="2015-08-10T16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successful"/>
    <x v="0"/>
    <s v="USD"/>
    <n v="1405615846"/>
    <d v="2014-07-17T10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successful"/>
    <x v="0"/>
    <s v="USD"/>
    <n v="1396648800"/>
    <d v="2014-04-04T16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successful"/>
    <x v="0"/>
    <s v="USD"/>
    <n v="1451063221"/>
    <d v="2015-12-25T11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successful"/>
    <x v="0"/>
    <s v="USD"/>
    <n v="1464390916"/>
    <d v="2016-05-27T17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successful"/>
    <x v="1"/>
    <s v="GBP"/>
    <n v="1433779200"/>
    <d v="2015-06-08T10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successful"/>
    <x v="0"/>
    <s v="USD"/>
    <n v="1429991962"/>
    <d v="2015-04-25T13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successful"/>
    <x v="0"/>
    <s v="USD"/>
    <n v="1416423172"/>
    <d v="2014-11-19T12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successful"/>
    <x v="0"/>
    <s v="USD"/>
    <n v="1442264400"/>
    <d v="2015-09-14T15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successful"/>
    <x v="1"/>
    <s v="GBP"/>
    <n v="1395532800"/>
    <d v="2014-03-22T18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successful"/>
    <x v="0"/>
    <s v="USD"/>
    <n v="1370547157"/>
    <d v="2013-06-06T13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successful"/>
    <x v="0"/>
    <s v="USD"/>
    <n v="1362337878"/>
    <d v="2013-03-03T13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successful"/>
    <x v="0"/>
    <s v="USD"/>
    <n v="1388206740"/>
    <d v="2013-12-27T22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successful"/>
    <x v="0"/>
    <s v="USD"/>
    <n v="1373243181"/>
    <d v="2013-07-07T18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successful"/>
    <x v="5"/>
    <s v="CAD"/>
    <n v="1407736740"/>
    <d v="2014-08-10T23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successful"/>
    <x v="0"/>
    <s v="USD"/>
    <n v="1468873420"/>
    <d v="2016-07-18T14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successful"/>
    <x v="0"/>
    <s v="USD"/>
    <n v="1342360804"/>
    <d v="2012-07-15T08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successful"/>
    <x v="1"/>
    <s v="GBP"/>
    <n v="1393162791"/>
    <d v="2014-02-23T07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successful"/>
    <x v="0"/>
    <s v="USD"/>
    <n v="1317538740"/>
    <d v="2011-10-02T00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successful"/>
    <x v="0"/>
    <s v="USD"/>
    <n v="1315171845"/>
    <d v="2011-09-04T15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successful"/>
    <x v="0"/>
    <s v="USD"/>
    <n v="1338186657"/>
    <d v="2012-05-28T00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successful"/>
    <x v="0"/>
    <s v="USD"/>
    <n v="1352937600"/>
    <d v="2012-11-14T18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successful"/>
    <x v="0"/>
    <s v="USD"/>
    <n v="1304395140"/>
    <d v="2011-05-02T21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successful"/>
    <x v="6"/>
    <s v="EUR"/>
    <n v="1453376495"/>
    <d v="2016-01-21T05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successful"/>
    <x v="0"/>
    <s v="USD"/>
    <n v="1366693272"/>
    <d v="2013-04-22T23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successful"/>
    <x v="0"/>
    <s v="USD"/>
    <n v="1325007358"/>
    <d v="2011-12-27T11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successful"/>
    <x v="0"/>
    <s v="USD"/>
    <n v="1337569140"/>
    <d v="2012-05-20T20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successful"/>
    <x v="6"/>
    <s v="EUR"/>
    <n v="1472751121"/>
    <d v="2016-09-01T11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successful"/>
    <x v="1"/>
    <s v="GBP"/>
    <n v="1398451093"/>
    <d v="2014-04-25T12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successful"/>
    <x v="0"/>
    <s v="USD"/>
    <n v="1386640856"/>
    <d v="2013-12-09T20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successful"/>
    <x v="0"/>
    <s v="USD"/>
    <n v="1342234920"/>
    <d v="2012-07-13T21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successful"/>
    <x v="0"/>
    <s v="USD"/>
    <n v="1318189261"/>
    <d v="2011-10-09T13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successful"/>
    <x v="1"/>
    <s v="GBP"/>
    <n v="1424604600"/>
    <d v="2015-02-22T05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successful"/>
    <x v="0"/>
    <s v="USD"/>
    <n v="1305483086"/>
    <d v="2011-05-15T12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successful"/>
    <x v="0"/>
    <s v="USD"/>
    <n v="1316746837"/>
    <d v="2011-09-22T21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successful"/>
    <x v="6"/>
    <s v="EUR"/>
    <n v="1451226045"/>
    <d v="2015-12-27T08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successful"/>
    <x v="0"/>
    <s v="USD"/>
    <n v="1275529260"/>
    <d v="2010-06-02T19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successful"/>
    <x v="0"/>
    <s v="USD"/>
    <n v="1403452131"/>
    <d v="2014-06-22T09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successful"/>
    <x v="0"/>
    <s v="USD"/>
    <n v="1370196192"/>
    <d v="2013-06-02T12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successful"/>
    <x v="0"/>
    <s v="USD"/>
    <n v="1310454499"/>
    <d v="2011-07-12T01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successful"/>
    <x v="0"/>
    <s v="USD"/>
    <n v="1305625164"/>
    <d v="2011-05-17T03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successful"/>
    <x v="5"/>
    <s v="CAD"/>
    <n v="1485936000"/>
    <d v="2017-02-01T02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successful"/>
    <x v="0"/>
    <s v="USD"/>
    <n v="1341349200"/>
    <d v="2012-07-03T15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successful"/>
    <x v="1"/>
    <s v="GBP"/>
    <n v="1396890822"/>
    <d v="2014-04-07T11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successful"/>
    <x v="0"/>
    <s v="USD"/>
    <n v="1330214841"/>
    <d v="2012-02-25T18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successful"/>
    <x v="0"/>
    <s v="USD"/>
    <n v="1280631600"/>
    <d v="2010-07-31T21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successful"/>
    <x v="0"/>
    <s v="USD"/>
    <n v="1310440482"/>
    <d v="2011-07-11T21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successful"/>
    <x v="0"/>
    <s v="USD"/>
    <n v="1354923000"/>
    <d v="2012-12-07T17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successful"/>
    <x v="0"/>
    <s v="USD"/>
    <n v="1390426799"/>
    <d v="2014-01-22T15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successful"/>
    <x v="0"/>
    <s v="USD"/>
    <n v="1352055886"/>
    <d v="2012-11-04T13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successful"/>
    <x v="0"/>
    <s v="USD"/>
    <n v="1359052710"/>
    <d v="2013-01-24T12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successful"/>
    <x v="0"/>
    <s v="USD"/>
    <n v="1293073733"/>
    <d v="2010-12-22T21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successful"/>
    <x v="1"/>
    <s v="GBP"/>
    <n v="1394220030"/>
    <d v="2014-03-07T13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successful"/>
    <x v="0"/>
    <s v="USD"/>
    <n v="1301792400"/>
    <d v="2011-04-02T19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successful"/>
    <x v="0"/>
    <s v="USD"/>
    <n v="1463184000"/>
    <d v="2016-05-13T18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s v="successful"/>
    <x v="0"/>
    <s v="USD"/>
    <n v="1333391901"/>
    <d v="2012-04-02T12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successful"/>
    <x v="0"/>
    <s v="USD"/>
    <n v="1303688087"/>
    <d v="2011-04-24T17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successful"/>
    <x v="0"/>
    <s v="USD"/>
    <n v="1370011370"/>
    <d v="2013-05-31T08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successful"/>
    <x v="0"/>
    <s v="USD"/>
    <n v="1298680630"/>
    <d v="2011-02-25T18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successful"/>
    <x v="0"/>
    <s v="USD"/>
    <n v="1384408740"/>
    <d v="2013-11-13T23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successful"/>
    <x v="2"/>
    <s v="AUD"/>
    <n v="1433059187"/>
    <d v="2015-05-31T01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successful"/>
    <x v="0"/>
    <s v="USD"/>
    <n v="1397354400"/>
    <d v="2014-04-12T20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successful"/>
    <x v="0"/>
    <s v="USD"/>
    <n v="1312642800"/>
    <d v="2011-08-06T09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successful"/>
    <x v="0"/>
    <s v="USD"/>
    <n v="1326436488"/>
    <d v="2012-01-13T00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s v="successful"/>
    <x v="0"/>
    <s v="USD"/>
    <n v="1328377444"/>
    <d v="2012-02-04T11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successful"/>
    <x v="0"/>
    <s v="USD"/>
    <n v="1302260155"/>
    <d v="2011-04-08T04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successful"/>
    <x v="0"/>
    <s v="USD"/>
    <n v="1276110000"/>
    <d v="2010-06-09T13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successful"/>
    <x v="0"/>
    <s v="USD"/>
    <n v="1311902236"/>
    <d v="2011-07-28T19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successful"/>
    <x v="0"/>
    <s v="USD"/>
    <n v="1313276400"/>
    <d v="2011-08-13T17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canceled"/>
    <x v="7"/>
    <s v="HKD"/>
    <n v="1475457107"/>
    <d v="2016-10-02T19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canceled"/>
    <x v="0"/>
    <s v="USD"/>
    <n v="1429352160"/>
    <d v="2015-04-18T04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canceled"/>
    <x v="0"/>
    <s v="USD"/>
    <n v="1476094907"/>
    <d v="2016-10-10T04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canceled"/>
    <x v="0"/>
    <s v="USD"/>
    <n v="1414533600"/>
    <d v="2014-10-28T16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canceled"/>
    <x v="0"/>
    <s v="USD"/>
    <n v="1431728242"/>
    <d v="2015-05-15T16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nceled"/>
    <x v="5"/>
    <s v="CAD"/>
    <n v="1486165880"/>
    <d v="2017-02-03T17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canceled"/>
    <x v="0"/>
    <s v="USD"/>
    <n v="1433988000"/>
    <d v="2015-06-10T20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canceled"/>
    <x v="0"/>
    <s v="USD"/>
    <n v="1428069541"/>
    <d v="2015-04-03T07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s v="canceled"/>
    <x v="0"/>
    <s v="USD"/>
    <n v="1476941293"/>
    <d v="2016-10-19T23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canceled"/>
    <x v="0"/>
    <s v="USD"/>
    <n v="1414708183"/>
    <d v="2014-10-30T16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canceled"/>
    <x v="1"/>
    <s v="GBP"/>
    <n v="1402949760"/>
    <d v="2014-06-16T14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canceled"/>
    <x v="0"/>
    <s v="USD"/>
    <n v="1467763200"/>
    <d v="2016-07-05T18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canceled"/>
    <x v="0"/>
    <s v="USD"/>
    <n v="1415392207"/>
    <d v="2014-11-07T14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canceled"/>
    <x v="0"/>
    <s v="USD"/>
    <n v="1464715860"/>
    <d v="2016-05-31T11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canceled"/>
    <x v="0"/>
    <s v="USD"/>
    <n v="1441386000"/>
    <d v="2015-09-04T11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canceled"/>
    <x v="0"/>
    <s v="USD"/>
    <n v="1404241200"/>
    <d v="2014-07-01T13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canceled"/>
    <x v="0"/>
    <s v="USD"/>
    <n v="1431771360"/>
    <d v="2015-05-16T04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canceled"/>
    <x v="8"/>
    <s v="DKK"/>
    <n v="1444657593"/>
    <d v="2015-10-12T07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canceled"/>
    <x v="0"/>
    <s v="USD"/>
    <n v="1438405140"/>
    <d v="2015-07-31T22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canceled"/>
    <x v="0"/>
    <s v="USD"/>
    <n v="1436738772"/>
    <d v="2015-07-12T16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canceled"/>
    <x v="0"/>
    <s v="USD"/>
    <n v="1426823132"/>
    <d v="2015-03-19T21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canceled"/>
    <x v="0"/>
    <s v="USD"/>
    <n v="1433043623"/>
    <d v="2015-05-30T21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canceled"/>
    <x v="0"/>
    <s v="USD"/>
    <n v="1416176778"/>
    <d v="2014-11-16T16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canceled"/>
    <x v="2"/>
    <s v="AUD"/>
    <n v="1472882100"/>
    <d v="2016-09-02T23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nceled"/>
    <x v="5"/>
    <s v="CAD"/>
    <n v="1428945472"/>
    <d v="2015-04-13T11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canceled"/>
    <x v="0"/>
    <s v="USD"/>
    <n v="1439298052"/>
    <d v="2015-08-11T07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canceled"/>
    <x v="0"/>
    <s v="USD"/>
    <n v="1484698998"/>
    <d v="2017-01-17T18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s v="canceled"/>
    <x v="1"/>
    <s v="GBP"/>
    <n v="1420741080"/>
    <d v="2015-01-08T12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canceled"/>
    <x v="0"/>
    <s v="USD"/>
    <n v="1456555536"/>
    <d v="2016-02-27T00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canceled"/>
    <x v="0"/>
    <s v="USD"/>
    <n v="1419494400"/>
    <d v="2014-12-25T02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canceled"/>
    <x v="0"/>
    <s v="USD"/>
    <n v="1432612382"/>
    <d v="2015-05-25T21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canceled"/>
    <x v="2"/>
    <s v="AUD"/>
    <n v="1434633191"/>
    <d v="2015-06-18T07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s v="canceled"/>
    <x v="0"/>
    <s v="USD"/>
    <n v="1411437100"/>
    <d v="2014-09-22T19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canceled"/>
    <x v="0"/>
    <s v="USD"/>
    <n v="1417532644"/>
    <d v="2014-12-02T09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canceled"/>
    <x v="0"/>
    <s v="USD"/>
    <n v="1433336895"/>
    <d v="2015-06-03T07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canceled"/>
    <x v="0"/>
    <s v="USD"/>
    <n v="1437657935"/>
    <d v="2015-07-23T07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nceled"/>
    <x v="5"/>
    <s v="CAD"/>
    <n v="1407034796"/>
    <d v="2014-08-02T20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canceled"/>
    <x v="0"/>
    <s v="USD"/>
    <n v="1456523572"/>
    <d v="2016-02-26T15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canceled"/>
    <x v="0"/>
    <s v="USD"/>
    <n v="1413942628"/>
    <d v="2014-10-21T19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canceled"/>
    <x v="0"/>
    <s v="USD"/>
    <n v="1467541545"/>
    <d v="2016-07-03T04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failed"/>
    <x v="0"/>
    <s v="USD"/>
    <n v="1439675691"/>
    <d v="2015-08-15T15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failed"/>
    <x v="0"/>
    <s v="USD"/>
    <n v="1404318595"/>
    <d v="2014-07-02T10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failed"/>
    <x v="0"/>
    <s v="USD"/>
    <n v="1408232520"/>
    <d v="2014-08-16T17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failed"/>
    <x v="0"/>
    <s v="USD"/>
    <n v="1443657600"/>
    <d v="2015-09-30T18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failed"/>
    <x v="0"/>
    <s v="USD"/>
    <n v="1411150701"/>
    <d v="2014-09-19T12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s v="failed"/>
    <x v="1"/>
    <s v="GBP"/>
    <n v="1452613724"/>
    <d v="2016-01-12T09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failed"/>
    <x v="0"/>
    <s v="USD"/>
    <n v="1484531362"/>
    <d v="2017-01-15T19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failed"/>
    <x v="0"/>
    <s v="USD"/>
    <n v="1438726535"/>
    <d v="2015-08-04T16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failed"/>
    <x v="0"/>
    <s v="USD"/>
    <n v="1426791770"/>
    <d v="2015-03-19T13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failed"/>
    <x v="1"/>
    <s v="GBP"/>
    <n v="1413634059"/>
    <d v="2014-10-18T06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failed"/>
    <x v="0"/>
    <s v="USD"/>
    <n v="1440912480"/>
    <d v="2015-08-29T23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failed"/>
    <x v="0"/>
    <s v="USD"/>
    <n v="1470975614"/>
    <d v="2016-08-11T22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failed"/>
    <x v="0"/>
    <s v="USD"/>
    <n v="1426753723"/>
    <d v="2015-03-19T02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failed"/>
    <x v="1"/>
    <s v="GBP"/>
    <n v="1425131108"/>
    <d v="2015-02-28T07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failed"/>
    <x v="9"/>
    <s v="EUR"/>
    <n v="1431108776"/>
    <d v="2015-05-08T12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failed"/>
    <x v="1"/>
    <s v="GBP"/>
    <n v="1409337611"/>
    <d v="2014-08-29T12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failed"/>
    <x v="0"/>
    <s v="USD"/>
    <n v="1438803999"/>
    <d v="2015-08-05T13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failed"/>
    <x v="0"/>
    <s v="USD"/>
    <n v="1427155726"/>
    <d v="2015-03-23T18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failed"/>
    <x v="3"/>
    <s v="EUR"/>
    <n v="1448582145"/>
    <d v="2015-11-26T17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failed"/>
    <x v="0"/>
    <s v="USD"/>
    <n v="1457056555"/>
    <d v="2016-03-03T19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failed"/>
    <x v="1"/>
    <s v="GBP"/>
    <n v="1428951600"/>
    <d v="2015-04-13T13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failed"/>
    <x v="1"/>
    <s v="GBP"/>
    <n v="1434995295"/>
    <d v="2015-06-22T11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failed"/>
    <x v="0"/>
    <s v="USD"/>
    <n v="1483748232"/>
    <d v="2017-01-06T18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failed"/>
    <x v="1"/>
    <s v="GBP"/>
    <n v="1417033610"/>
    <d v="2014-11-26T14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failed"/>
    <x v="5"/>
    <s v="CAD"/>
    <n v="1409543940"/>
    <d v="2014-08-31T21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s v="failed"/>
    <x v="10"/>
    <s v="NOK"/>
    <n v="1471557139"/>
    <d v="2016-08-18T15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failed"/>
    <x v="0"/>
    <s v="USD"/>
    <n v="1488571200"/>
    <d v="2017-03-03T14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failed"/>
    <x v="0"/>
    <s v="USD"/>
    <n v="1437461940"/>
    <d v="2015-07-21T00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failed"/>
    <x v="0"/>
    <s v="USD"/>
    <n v="1409891015"/>
    <d v="2014-09-04T22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failed"/>
    <x v="0"/>
    <s v="USD"/>
    <n v="1472920477"/>
    <d v="2016-09-03T10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s v="failed"/>
    <x v="0"/>
    <s v="USD"/>
    <n v="1466091446"/>
    <d v="2016-06-16T09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failed"/>
    <x v="2"/>
    <s v="AUD"/>
    <n v="1443782138"/>
    <d v="2015-10-02T04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failed"/>
    <x v="0"/>
    <s v="USD"/>
    <n v="1413572432"/>
    <d v="2014-10-17T13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failed"/>
    <x v="1"/>
    <s v="GBP"/>
    <n v="1417217166"/>
    <d v="2014-11-28T17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failed"/>
    <x v="1"/>
    <s v="GBP"/>
    <n v="1457308531"/>
    <d v="2016-03-06T17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failed"/>
    <x v="0"/>
    <s v="USD"/>
    <n v="1436544332"/>
    <d v="2015-07-10T10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failed"/>
    <x v="1"/>
    <s v="GBP"/>
    <n v="1444510800"/>
    <d v="2015-10-10T15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failed"/>
    <x v="1"/>
    <s v="GBP"/>
    <n v="1487365200"/>
    <d v="2017-02-17T15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failed"/>
    <x v="0"/>
    <s v="USD"/>
    <n v="1412500322"/>
    <d v="2014-10-05T03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failed"/>
    <x v="0"/>
    <s v="USD"/>
    <n v="1472698702"/>
    <d v="2016-08-31T20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failed"/>
    <x v="0"/>
    <s v="USD"/>
    <n v="1410746403"/>
    <d v="2014-09-14T20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failed"/>
    <x v="0"/>
    <s v="USD"/>
    <n v="1423424329"/>
    <d v="2015-02-08T13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s v="failed"/>
    <x v="0"/>
    <s v="USD"/>
    <n v="1444337940"/>
    <d v="2015-10-08T14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failed"/>
    <x v="1"/>
    <s v="GBP"/>
    <n v="1422562864"/>
    <d v="2015-01-29T14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failed"/>
    <x v="2"/>
    <s v="AUD"/>
    <n v="1470319203"/>
    <d v="2016-08-04T08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failed"/>
    <x v="0"/>
    <s v="USD"/>
    <n v="1444144222"/>
    <d v="2015-10-06T09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failed"/>
    <x v="0"/>
    <s v="USD"/>
    <n v="1470441983"/>
    <d v="2016-08-05T18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failed"/>
    <x v="5"/>
    <s v="CAD"/>
    <n v="1420346638"/>
    <d v="2015-01-03T22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failed"/>
    <x v="2"/>
    <s v="AUD"/>
    <n v="1418719967"/>
    <d v="2014-12-16T02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failed"/>
    <x v="0"/>
    <s v="USD"/>
    <n v="1436566135"/>
    <d v="2015-07-10T16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failed"/>
    <x v="0"/>
    <s v="USD"/>
    <n v="1443675600"/>
    <d v="2015-09-30T23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failed"/>
    <x v="0"/>
    <s v="USD"/>
    <n v="1442634617"/>
    <d v="2015-09-18T21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failed"/>
    <x v="0"/>
    <s v="USD"/>
    <n v="1460837320"/>
    <d v="2016-04-16T14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failed"/>
    <x v="0"/>
    <s v="USD"/>
    <n v="1439734001"/>
    <d v="2015-08-16T08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failed"/>
    <x v="0"/>
    <s v="USD"/>
    <n v="1425655349"/>
    <d v="2015-03-06T09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failed"/>
    <x v="1"/>
    <s v="GBP"/>
    <n v="1455753540"/>
    <d v="2016-02-17T17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failed"/>
    <x v="0"/>
    <s v="USD"/>
    <n v="1429740037"/>
    <d v="2015-04-22T16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s v="failed"/>
    <x v="11"/>
    <s v="SEK"/>
    <n v="1419780149"/>
    <d v="2014-12-28T09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failed"/>
    <x v="0"/>
    <s v="USD"/>
    <n v="1431702289"/>
    <d v="2015-05-15T09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s v="failed"/>
    <x v="0"/>
    <s v="USD"/>
    <n v="1459493940"/>
    <d v="2016-04-01T00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failed"/>
    <x v="0"/>
    <s v="USD"/>
    <n v="1440101160"/>
    <d v="2015-08-20T14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s v="failed"/>
    <x v="0"/>
    <s v="USD"/>
    <n v="1427569564"/>
    <d v="2015-03-28T13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failed"/>
    <x v="0"/>
    <s v="USD"/>
    <n v="1427423940"/>
    <d v="2015-03-26T20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failed"/>
    <x v="0"/>
    <s v="USD"/>
    <n v="1463879100"/>
    <d v="2016-05-21T19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failed"/>
    <x v="2"/>
    <s v="AUD"/>
    <n v="1436506726"/>
    <d v="2015-07-09T23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failed"/>
    <x v="0"/>
    <s v="USD"/>
    <n v="1460153054"/>
    <d v="2016-04-08T16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failed"/>
    <x v="1"/>
    <s v="GBP"/>
    <n v="1433064540"/>
    <d v="2015-05-31T03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failed"/>
    <x v="0"/>
    <s v="USD"/>
    <n v="1436477241"/>
    <d v="2015-07-09T15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failed"/>
    <x v="1"/>
    <s v="GBP"/>
    <n v="1433176105"/>
    <d v="2015-06-01T10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failed"/>
    <x v="12"/>
    <s v="EUR"/>
    <n v="1455402297"/>
    <d v="2016-02-13T16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failed"/>
    <x v="0"/>
    <s v="USD"/>
    <n v="1433443151"/>
    <d v="2015-06-04T12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failed"/>
    <x v="0"/>
    <s v="USD"/>
    <n v="1451775651"/>
    <d v="2016-01-02T17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failed"/>
    <x v="1"/>
    <s v="GBP"/>
    <n v="1425066546"/>
    <d v="2015-02-27T13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failed"/>
    <x v="0"/>
    <s v="USD"/>
    <n v="1475185972"/>
    <d v="2016-09-29T15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failed"/>
    <x v="0"/>
    <s v="USD"/>
    <n v="1434847859"/>
    <d v="2015-06-20T18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failed"/>
    <x v="0"/>
    <s v="USD"/>
    <n v="1436478497"/>
    <d v="2015-07-09T15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failed"/>
    <x v="0"/>
    <s v="USD"/>
    <n v="1451952000"/>
    <d v="2016-01-04T18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failed"/>
    <x v="0"/>
    <s v="USD"/>
    <n v="1457445069"/>
    <d v="2016-03-08T07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failed"/>
    <x v="0"/>
    <s v="USD"/>
    <n v="1483088400"/>
    <d v="2016-12-30T03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failed"/>
    <x v="2"/>
    <s v="AUD"/>
    <n v="1446984000"/>
    <d v="2015-11-08T06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successful"/>
    <x v="0"/>
    <s v="USD"/>
    <n v="1367773211"/>
    <d v="2013-05-05T11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successful"/>
    <x v="0"/>
    <s v="USD"/>
    <n v="1419180304"/>
    <d v="2014-12-21T10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successful"/>
    <x v="0"/>
    <s v="USD"/>
    <n v="1324381790"/>
    <d v="2011-12-20T05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successful"/>
    <x v="0"/>
    <s v="USD"/>
    <n v="1393031304"/>
    <d v="2014-02-21T19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successful"/>
    <x v="0"/>
    <s v="USD"/>
    <n v="1268723160"/>
    <d v="2010-03-16T01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successful"/>
    <x v="0"/>
    <s v="USD"/>
    <n v="1345079785"/>
    <d v="2012-08-15T19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successful"/>
    <x v="0"/>
    <s v="USD"/>
    <n v="1292665405"/>
    <d v="2010-12-18T03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successful"/>
    <x v="0"/>
    <s v="USD"/>
    <n v="1287200340"/>
    <d v="2010-10-15T21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successful"/>
    <x v="0"/>
    <s v="USD"/>
    <n v="1325961309"/>
    <d v="2012-01-07T12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successful"/>
    <x v="0"/>
    <s v="USD"/>
    <n v="1282498800"/>
    <d v="2010-08-22T11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successful"/>
    <x v="0"/>
    <s v="USD"/>
    <n v="1370525691"/>
    <d v="2013-06-06T07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successful"/>
    <x v="0"/>
    <s v="USD"/>
    <n v="1337194800"/>
    <d v="2012-05-16T13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successful"/>
    <x v="0"/>
    <s v="USD"/>
    <n v="1275364740"/>
    <d v="2010-05-31T21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successful"/>
    <x v="0"/>
    <s v="USD"/>
    <n v="1329320235"/>
    <d v="2012-02-15T09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successful"/>
    <x v="0"/>
    <s v="USD"/>
    <n v="1445047200"/>
    <d v="2015-10-16T20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successful"/>
    <x v="0"/>
    <s v="USD"/>
    <n v="1300275482"/>
    <d v="2011-03-16T05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successful"/>
    <x v="0"/>
    <s v="USD"/>
    <n v="1363458467"/>
    <d v="2013-03-16T12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successful"/>
    <x v="0"/>
    <s v="USD"/>
    <n v="1463670162"/>
    <d v="2016-05-19T09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successful"/>
    <x v="0"/>
    <s v="USD"/>
    <n v="1308359666"/>
    <d v="2011-06-17T19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successful"/>
    <x v="0"/>
    <s v="USD"/>
    <n v="1428514969"/>
    <d v="2015-04-08T11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successful"/>
    <x v="0"/>
    <s v="USD"/>
    <n v="1279360740"/>
    <d v="2010-07-17T03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successful"/>
    <x v="0"/>
    <s v="USD"/>
    <n v="1339080900"/>
    <d v="2012-06-07T08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successful"/>
    <x v="0"/>
    <s v="USD"/>
    <n v="1298699828"/>
    <d v="2011-02-25T23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successful"/>
    <x v="0"/>
    <s v="USD"/>
    <n v="1348786494"/>
    <d v="2012-09-27T16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successful"/>
    <x v="0"/>
    <s v="USD"/>
    <n v="1336747995"/>
    <d v="2012-05-11T08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successful"/>
    <x v="0"/>
    <s v="USD"/>
    <n v="1273522560"/>
    <d v="2010-05-10T14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successful"/>
    <x v="0"/>
    <s v="USD"/>
    <n v="1271994660"/>
    <d v="2010-04-22T21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successful"/>
    <x v="1"/>
    <s v="GBP"/>
    <n v="1403693499"/>
    <d v="2014-06-25T04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successful"/>
    <x v="0"/>
    <s v="USD"/>
    <n v="1320640778"/>
    <d v="2011-11-06T22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successful"/>
    <x v="2"/>
    <s v="AUD"/>
    <n v="1487738622"/>
    <d v="2017-02-21T22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successful"/>
    <x v="0"/>
    <s v="USD"/>
    <n v="1306296000"/>
    <d v="2011-05-24T22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successful"/>
    <x v="0"/>
    <s v="USD"/>
    <n v="1388649600"/>
    <d v="2014-01-02T02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successful"/>
    <x v="0"/>
    <s v="USD"/>
    <n v="1272480540"/>
    <d v="2010-04-28T12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successful"/>
    <x v="0"/>
    <s v="USD"/>
    <n v="1309694266"/>
    <d v="2011-07-03T05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successful"/>
    <x v="0"/>
    <s v="USD"/>
    <n v="1333609140"/>
    <d v="2012-04-05T00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successful"/>
    <x v="0"/>
    <s v="USD"/>
    <n v="1352511966"/>
    <d v="2012-11-09T19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successful"/>
    <x v="0"/>
    <s v="USD"/>
    <n v="1335574674"/>
    <d v="2012-04-27T18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successful"/>
    <x v="0"/>
    <s v="USD"/>
    <n v="1432416219"/>
    <d v="2015-05-23T15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successful"/>
    <x v="0"/>
    <s v="USD"/>
    <n v="1350003539"/>
    <d v="2012-10-11T18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successful"/>
    <x v="0"/>
    <s v="USD"/>
    <n v="1488160860"/>
    <d v="2017-02-26T20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successful"/>
    <x v="0"/>
    <s v="USD"/>
    <n v="1401459035"/>
    <d v="2014-05-30T08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successful"/>
    <x v="0"/>
    <s v="USD"/>
    <n v="1249932360"/>
    <d v="2009-08-10T13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successful"/>
    <x v="0"/>
    <s v="USD"/>
    <n v="1266876000"/>
    <d v="2010-02-22T16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s v="successful"/>
    <x v="0"/>
    <s v="USD"/>
    <n v="1306904340"/>
    <d v="2011-05-31T22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successful"/>
    <x v="0"/>
    <s v="USD"/>
    <n v="1327167780"/>
    <d v="2012-01-21T11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successful"/>
    <x v="0"/>
    <s v="USD"/>
    <n v="1379614128"/>
    <d v="2013-09-19T12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successful"/>
    <x v="0"/>
    <s v="USD"/>
    <n v="1364236524"/>
    <d v="2013-03-25T12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successful"/>
    <x v="0"/>
    <s v="USD"/>
    <n v="1351828800"/>
    <d v="2012-11-01T22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successful"/>
    <x v="0"/>
    <s v="USD"/>
    <n v="1340683393"/>
    <d v="2012-06-25T22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successful"/>
    <x v="1"/>
    <s v="GBP"/>
    <n v="1383389834"/>
    <d v="2013-11-02T04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successful"/>
    <x v="0"/>
    <s v="USD"/>
    <n v="1296633540"/>
    <d v="2011-02-02T01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successful"/>
    <x v="0"/>
    <s v="USD"/>
    <n v="1367366460"/>
    <d v="2013-04-30T18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successful"/>
    <x v="0"/>
    <s v="USD"/>
    <n v="1319860740"/>
    <d v="2011-10-28T21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successful"/>
    <x v="0"/>
    <s v="USD"/>
    <n v="1398009714"/>
    <d v="2014-04-20T10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successful"/>
    <x v="0"/>
    <s v="USD"/>
    <n v="1279555200"/>
    <d v="2010-07-19T10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successful"/>
    <x v="0"/>
    <s v="USD"/>
    <n v="1383264000"/>
    <d v="2013-10-31T18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successful"/>
    <x v="0"/>
    <s v="USD"/>
    <n v="1347017083"/>
    <d v="2012-09-07T05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successful"/>
    <x v="0"/>
    <s v="USD"/>
    <n v="1430452740"/>
    <d v="2015-04-30T21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successful"/>
    <x v="0"/>
    <s v="USD"/>
    <n v="1399669200"/>
    <d v="2014-05-09T15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successful"/>
    <x v="0"/>
    <s v="USD"/>
    <n v="1289975060"/>
    <d v="2010-11-17T00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successful"/>
    <x v="0"/>
    <s v="USD"/>
    <n v="1303686138"/>
    <d v="2011-04-24T17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successful"/>
    <x v="0"/>
    <s v="USD"/>
    <n v="1363711335"/>
    <d v="2013-03-19T10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successful"/>
    <x v="0"/>
    <s v="USD"/>
    <n v="1330115638"/>
    <d v="2012-02-24T14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successful"/>
    <x v="0"/>
    <s v="USD"/>
    <n v="1338601346"/>
    <d v="2012-06-01T19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successful"/>
    <x v="0"/>
    <s v="USD"/>
    <n v="1346464800"/>
    <d v="2012-08-31T20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successful"/>
    <x v="0"/>
    <s v="USD"/>
    <n v="1331392049"/>
    <d v="2012-03-10T09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successful"/>
    <x v="0"/>
    <s v="USD"/>
    <n v="1363806333"/>
    <d v="2013-03-20T13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s v="successful"/>
    <x v="0"/>
    <s v="USD"/>
    <n v="1360276801"/>
    <d v="2013-02-07T16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successful"/>
    <x v="0"/>
    <s v="USD"/>
    <n v="1299775210"/>
    <d v="2011-03-10T10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successful"/>
    <x v="0"/>
    <s v="USD"/>
    <n v="1346695334"/>
    <d v="2012-09-03T12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successful"/>
    <x v="0"/>
    <s v="USD"/>
    <n v="1319076000"/>
    <d v="2011-10-19T20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successful"/>
    <x v="0"/>
    <s v="USD"/>
    <n v="1325404740"/>
    <d v="2012-01-01T01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successful"/>
    <x v="0"/>
    <s v="USD"/>
    <n v="1365973432"/>
    <d v="2013-04-14T15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successful"/>
    <x v="0"/>
    <s v="USD"/>
    <n v="1281542340"/>
    <d v="2010-08-11T09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successful"/>
    <x v="0"/>
    <s v="USD"/>
    <n v="1362167988"/>
    <d v="2013-03-01T13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successful"/>
    <x v="0"/>
    <s v="USD"/>
    <n v="1345660334"/>
    <d v="2012-08-22T12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successful"/>
    <x v="5"/>
    <s v="CAD"/>
    <n v="1418273940"/>
    <d v="2014-12-10T22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successful"/>
    <x v="0"/>
    <s v="USD"/>
    <n v="1386778483"/>
    <d v="2013-12-11T10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successful"/>
    <x v="0"/>
    <s v="USD"/>
    <n v="1364342151"/>
    <d v="2013-03-26T17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successful"/>
    <x v="0"/>
    <s v="USD"/>
    <n v="1265097540"/>
    <d v="2010-02-02T01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successful"/>
    <x v="1"/>
    <s v="GBP"/>
    <n v="1450825200"/>
    <d v="2015-12-22T17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s v="successful"/>
    <x v="12"/>
    <s v="EUR"/>
    <n v="1478605386"/>
    <d v="2016-11-08T05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successful"/>
    <x v="0"/>
    <s v="USD"/>
    <n v="1463146848"/>
    <d v="2016-05-13T07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successful"/>
    <x v="0"/>
    <s v="USD"/>
    <n v="1482307140"/>
    <d v="2016-12-21T01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successful"/>
    <x v="0"/>
    <s v="USD"/>
    <n v="1438441308"/>
    <d v="2015-08-01T09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successful"/>
    <x v="0"/>
    <s v="USD"/>
    <n v="1482208233"/>
    <d v="2016-12-19T22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successful"/>
    <x v="0"/>
    <s v="USD"/>
    <n v="1489532220"/>
    <d v="2017-03-14T16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successful"/>
    <x v="0"/>
    <s v="USD"/>
    <n v="1427011200"/>
    <d v="2015-03-22T02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successful"/>
    <x v="0"/>
    <s v="USD"/>
    <n v="1446350400"/>
    <d v="2015-10-31T22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successful"/>
    <x v="0"/>
    <s v="USD"/>
    <n v="1446868800"/>
    <d v="2015-11-06T22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successful"/>
    <x v="0"/>
    <s v="USD"/>
    <n v="1368763140"/>
    <d v="2013-05-16T21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successful"/>
    <x v="0"/>
    <s v="USD"/>
    <n v="1466171834"/>
    <d v="2016-06-17T07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successful"/>
    <x v="0"/>
    <s v="USD"/>
    <n v="1446019200"/>
    <d v="2015-10-28T02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successful"/>
    <x v="0"/>
    <s v="USD"/>
    <n v="1460038591"/>
    <d v="2016-04-07T08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successful"/>
    <x v="0"/>
    <s v="USD"/>
    <n v="1431716400"/>
    <d v="2015-05-15T13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successful"/>
    <x v="0"/>
    <s v="USD"/>
    <n v="1431122400"/>
    <d v="2015-05-08T16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successful"/>
    <x v="0"/>
    <s v="USD"/>
    <n v="1447427918"/>
    <d v="2015-11-13T09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successful"/>
    <x v="0"/>
    <s v="USD"/>
    <n v="1426298708"/>
    <d v="2015-03-13T20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successful"/>
    <x v="0"/>
    <s v="USD"/>
    <n v="1472864400"/>
    <d v="2016-09-02T19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successful"/>
    <x v="0"/>
    <s v="USD"/>
    <n v="1430331268"/>
    <d v="2015-04-29T12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successful"/>
    <x v="0"/>
    <s v="USD"/>
    <n v="1489006800"/>
    <d v="2017-03-08T15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successful"/>
    <x v="0"/>
    <s v="USD"/>
    <n v="1412135940"/>
    <d v="2014-09-30T21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successful"/>
    <x v="0"/>
    <s v="USD"/>
    <n v="1461955465"/>
    <d v="2016-04-29T12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successful"/>
    <x v="0"/>
    <s v="USD"/>
    <n v="1415934000"/>
    <d v="2014-11-13T21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successful"/>
    <x v="0"/>
    <s v="USD"/>
    <n v="1433125200"/>
    <d v="2015-05-31T20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successful"/>
    <x v="0"/>
    <s v="USD"/>
    <n v="1432161590"/>
    <d v="2015-05-20T16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successful"/>
    <x v="0"/>
    <s v="USD"/>
    <n v="1444824021"/>
    <d v="2015-10-14T06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successful"/>
    <x v="0"/>
    <s v="USD"/>
    <n v="1447505609"/>
    <d v="2015-11-14T06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successful"/>
    <x v="0"/>
    <s v="USD"/>
    <n v="1440165916"/>
    <d v="2015-08-21T08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successful"/>
    <x v="0"/>
    <s v="USD"/>
    <n v="1487937508"/>
    <d v="2017-02-24T05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successful"/>
    <x v="0"/>
    <s v="USD"/>
    <n v="1473566340"/>
    <d v="2016-09-10T21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successful"/>
    <x v="3"/>
    <s v="EUR"/>
    <n v="1460066954"/>
    <d v="2016-04-07T16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successful"/>
    <x v="0"/>
    <s v="USD"/>
    <n v="1412740868"/>
    <d v="2014-10-07T22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successful"/>
    <x v="0"/>
    <s v="USD"/>
    <n v="1447963219"/>
    <d v="2015-11-19T14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successful"/>
    <x v="0"/>
    <s v="USD"/>
    <n v="1460141521"/>
    <d v="2016-04-08T12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successful"/>
    <x v="0"/>
    <s v="USD"/>
    <n v="1417420994"/>
    <d v="2014-12-01T02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successful"/>
    <x v="0"/>
    <s v="USD"/>
    <n v="1458152193"/>
    <d v="2016-03-16T12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successful"/>
    <x v="0"/>
    <s v="USD"/>
    <n v="1429852797"/>
    <d v="2015-04-23T23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successful"/>
    <x v="0"/>
    <s v="USD"/>
    <n v="1466002800"/>
    <d v="2016-06-15T09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successful"/>
    <x v="0"/>
    <s v="USD"/>
    <n v="1415941920"/>
    <d v="2014-11-13T23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successful"/>
    <x v="0"/>
    <s v="USD"/>
    <n v="1437621060"/>
    <d v="2015-07-22T21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successful"/>
    <x v="0"/>
    <s v="USD"/>
    <n v="1416704506"/>
    <d v="2014-11-22T19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successful"/>
    <x v="0"/>
    <s v="USD"/>
    <n v="1407456000"/>
    <d v="2014-08-07T18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successful"/>
    <x v="0"/>
    <s v="USD"/>
    <n v="1272828120"/>
    <d v="2010-05-02T13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successful"/>
    <x v="0"/>
    <s v="USD"/>
    <n v="1403323140"/>
    <d v="2014-06-20T21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successful"/>
    <x v="1"/>
    <s v="GBP"/>
    <n v="1393597999"/>
    <d v="2014-02-28T08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successful"/>
    <x v="0"/>
    <s v="USD"/>
    <n v="1337540518"/>
    <d v="2012-05-20T13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successful"/>
    <x v="0"/>
    <s v="USD"/>
    <n v="1367384340"/>
    <d v="2013-04-30T22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successful"/>
    <x v="0"/>
    <s v="USD"/>
    <n v="1426426322"/>
    <d v="2015-03-15T07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successful"/>
    <x v="0"/>
    <s v="USD"/>
    <n v="1326633269"/>
    <d v="2012-01-15T07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successful"/>
    <x v="0"/>
    <s v="USD"/>
    <n v="1483729500"/>
    <d v="2017-01-06T13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successful"/>
    <x v="0"/>
    <s v="USD"/>
    <n v="1359743139"/>
    <d v="2013-02-01T12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successful"/>
    <x v="1"/>
    <s v="GBP"/>
    <n v="1459872000"/>
    <d v="2016-04-05T10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successful"/>
    <x v="0"/>
    <s v="USD"/>
    <n v="1342648398"/>
    <d v="2012-07-18T15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successful"/>
    <x v="0"/>
    <s v="USD"/>
    <n v="1316208031"/>
    <d v="2011-09-16T15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successful"/>
    <x v="0"/>
    <s v="USD"/>
    <n v="1393694280"/>
    <d v="2014-03-01T11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successful"/>
    <x v="1"/>
    <s v="GBP"/>
    <n v="1472122316"/>
    <d v="2016-08-25T04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successful"/>
    <x v="0"/>
    <s v="USD"/>
    <n v="1447484460"/>
    <d v="2015-11-14T01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successful"/>
    <x v="5"/>
    <s v="CAD"/>
    <n v="1453765920"/>
    <d v="2016-01-25T17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successful"/>
    <x v="0"/>
    <s v="USD"/>
    <n v="1336062672"/>
    <d v="2012-05-03T10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successful"/>
    <x v="0"/>
    <s v="USD"/>
    <n v="1453569392"/>
    <d v="2016-01-23T11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successful"/>
    <x v="0"/>
    <s v="USD"/>
    <n v="1343624400"/>
    <d v="2012-07-29T23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successful"/>
    <x v="0"/>
    <s v="USD"/>
    <n v="1346950900"/>
    <d v="2012-09-06T11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successful"/>
    <x v="0"/>
    <s v="USD"/>
    <n v="1400467759"/>
    <d v="2014-05-18T20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successful"/>
    <x v="0"/>
    <s v="USD"/>
    <n v="1420569947"/>
    <d v="2015-01-06T12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successful"/>
    <x v="0"/>
    <s v="USD"/>
    <n v="1416582101"/>
    <d v="2014-11-21T09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successful"/>
    <x v="0"/>
    <s v="USD"/>
    <n v="1439246991"/>
    <d v="2015-08-10T16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successful"/>
    <x v="0"/>
    <s v="USD"/>
    <n v="1439618400"/>
    <d v="2015-08-15T00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successful"/>
    <x v="0"/>
    <s v="USD"/>
    <n v="1469670580"/>
    <d v="2016-07-27T19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successful"/>
    <x v="0"/>
    <s v="USD"/>
    <n v="1394233140"/>
    <d v="2014-03-07T16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successful"/>
    <x v="0"/>
    <s v="USD"/>
    <n v="1431046372"/>
    <d v="2015-05-07T18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successful"/>
    <x v="0"/>
    <s v="USD"/>
    <n v="1324169940"/>
    <d v="2011-12-17T18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successful"/>
    <x v="0"/>
    <s v="USD"/>
    <n v="1315450800"/>
    <d v="2011-09-07T21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successful"/>
    <x v="0"/>
    <s v="USD"/>
    <n v="1381424452"/>
    <d v="2013-10-10T11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successful"/>
    <x v="3"/>
    <s v="EUR"/>
    <n v="1460918282"/>
    <d v="2016-04-17T12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successful"/>
    <x v="0"/>
    <s v="USD"/>
    <n v="1335562320"/>
    <d v="2012-04-27T15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successful"/>
    <x v="0"/>
    <s v="USD"/>
    <n v="1341668006"/>
    <d v="2012-07-07T07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successful"/>
    <x v="0"/>
    <s v="USD"/>
    <n v="1283312640"/>
    <d v="2010-08-31T21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successful"/>
    <x v="0"/>
    <s v="USD"/>
    <n v="1430334126"/>
    <d v="2015-04-29T13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successful"/>
    <x v="1"/>
    <s v="GBP"/>
    <n v="1481716800"/>
    <d v="2016-12-14T06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successful"/>
    <x v="0"/>
    <s v="USD"/>
    <n v="1400297400"/>
    <d v="2014-05-16T21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successful"/>
    <x v="0"/>
    <s v="USD"/>
    <n v="1312747970"/>
    <d v="2011-08-07T14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successful"/>
    <x v="0"/>
    <s v="USD"/>
    <n v="1446731817"/>
    <d v="2015-11-05T07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successful"/>
    <x v="0"/>
    <s v="USD"/>
    <n v="1312960080"/>
    <d v="2011-08-10T01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successful"/>
    <x v="0"/>
    <s v="USD"/>
    <n v="1391641440"/>
    <d v="2014-02-05T17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successful"/>
    <x v="0"/>
    <s v="USD"/>
    <n v="1394071339"/>
    <d v="2014-03-05T20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successful"/>
    <x v="0"/>
    <s v="USD"/>
    <n v="1304920740"/>
    <d v="2011-05-08T23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successful"/>
    <x v="0"/>
    <s v="USD"/>
    <n v="1321739650"/>
    <d v="2011-11-19T15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successful"/>
    <x v="0"/>
    <s v="USD"/>
    <n v="1383676790"/>
    <d v="2013-11-05T12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successful"/>
    <x v="1"/>
    <s v="GBP"/>
    <n v="1469220144"/>
    <d v="2016-07-22T14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successful"/>
    <x v="5"/>
    <s v="CAD"/>
    <n v="1434670397"/>
    <d v="2015-06-18T17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successful"/>
    <x v="0"/>
    <s v="USD"/>
    <n v="1387688400"/>
    <d v="2013-12-21T23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successful"/>
    <x v="0"/>
    <s v="USD"/>
    <n v="1343238578"/>
    <d v="2012-07-25T11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successful"/>
    <x v="0"/>
    <s v="USD"/>
    <n v="1342731811"/>
    <d v="2012-07-19T15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successful"/>
    <x v="0"/>
    <s v="USD"/>
    <n v="1381541465"/>
    <d v="2013-10-11T19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successful"/>
    <x v="5"/>
    <s v="CAD"/>
    <n v="1413547200"/>
    <d v="2014-10-17T06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successful"/>
    <x v="0"/>
    <s v="USD"/>
    <n v="1391851831"/>
    <d v="2014-02-08T03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successful"/>
    <x v="0"/>
    <s v="USD"/>
    <n v="1365395580"/>
    <d v="2013-04-07T22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successful"/>
    <x v="0"/>
    <s v="USD"/>
    <n v="1437633997"/>
    <d v="2015-07-23T00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successful"/>
    <x v="0"/>
    <s v="USD"/>
    <n v="1372536787"/>
    <d v="2013-06-29T14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failed"/>
    <x v="0"/>
    <s v="USD"/>
    <n v="1394772031"/>
    <d v="2014-03-13T22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failed"/>
    <x v="0"/>
    <s v="USD"/>
    <n v="1440157656"/>
    <d v="2015-08-21T05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failed"/>
    <x v="0"/>
    <s v="USD"/>
    <n v="1410416097"/>
    <d v="2014-09-11T00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failed"/>
    <x v="0"/>
    <s v="USD"/>
    <n v="1370470430"/>
    <d v="2013-06-05T16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failed"/>
    <x v="0"/>
    <s v="USD"/>
    <n v="1332748899"/>
    <d v="2012-03-26T02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failed"/>
    <x v="0"/>
    <s v="USD"/>
    <n v="1448660404"/>
    <d v="2015-11-27T15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failed"/>
    <x v="0"/>
    <s v="USD"/>
    <n v="1456851914"/>
    <d v="2016-03-01T11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failed"/>
    <x v="0"/>
    <s v="USD"/>
    <n v="1445540340"/>
    <d v="2015-10-22T12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failed"/>
    <x v="0"/>
    <s v="USD"/>
    <n v="1402956000"/>
    <d v="2014-06-16T16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failed"/>
    <x v="0"/>
    <s v="USD"/>
    <n v="1259297940"/>
    <d v="2009-11-26T22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failed"/>
    <x v="0"/>
    <s v="USD"/>
    <n v="1378866867"/>
    <d v="2013-09-10T20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failed"/>
    <x v="1"/>
    <s v="GBP"/>
    <n v="1467752083"/>
    <d v="2016-07-05T14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failed"/>
    <x v="0"/>
    <s v="USD"/>
    <n v="1445448381"/>
    <d v="2015-10-21T11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failed"/>
    <x v="0"/>
    <s v="USD"/>
    <n v="1444576022"/>
    <d v="2015-10-11T09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failed"/>
    <x v="0"/>
    <s v="USD"/>
    <n v="1385931702"/>
    <d v="2013-12-01T15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failed"/>
    <x v="0"/>
    <s v="USD"/>
    <n v="1379094980"/>
    <d v="2013-09-13T11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failed"/>
    <x v="0"/>
    <s v="USD"/>
    <n v="1375260113"/>
    <d v="2013-07-31T02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failed"/>
    <x v="5"/>
    <s v="CAD"/>
    <n v="1475912326"/>
    <d v="2016-10-08T01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failed"/>
    <x v="0"/>
    <s v="USD"/>
    <n v="1447830958"/>
    <d v="2015-11-18T01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failed"/>
    <x v="0"/>
    <s v="USD"/>
    <n v="1413569818"/>
    <d v="2014-10-17T12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failed"/>
    <x v="0"/>
    <s v="USD"/>
    <n v="1458859153"/>
    <d v="2016-03-24T16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failed"/>
    <x v="1"/>
    <s v="GBP"/>
    <n v="1383418996"/>
    <d v="2013-11-02T13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failed"/>
    <x v="0"/>
    <s v="USD"/>
    <n v="1424380783"/>
    <d v="2015-02-19T15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failed"/>
    <x v="5"/>
    <s v="CAD"/>
    <n v="1391991701"/>
    <d v="2014-02-09T18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failed"/>
    <x v="0"/>
    <s v="USD"/>
    <n v="1329342361"/>
    <d v="2012-02-15T15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failed"/>
    <x v="0"/>
    <s v="USD"/>
    <n v="1432195375"/>
    <d v="2015-05-21T02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failed"/>
    <x v="0"/>
    <s v="USD"/>
    <n v="1425434420"/>
    <d v="2015-03-03T20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failed"/>
    <x v="1"/>
    <s v="GBP"/>
    <n v="1364041163"/>
    <d v="2013-03-23T06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failed"/>
    <x v="0"/>
    <s v="USD"/>
    <n v="1400091095"/>
    <d v="2014-05-14T12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failed"/>
    <x v="1"/>
    <s v="GBP"/>
    <n v="1382017085"/>
    <d v="2013-10-17T07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failed"/>
    <x v="0"/>
    <s v="USD"/>
    <n v="1392417800"/>
    <d v="2014-02-14T16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failed"/>
    <x v="0"/>
    <s v="USD"/>
    <n v="1390669791"/>
    <d v="2014-01-25T11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failed"/>
    <x v="0"/>
    <s v="USD"/>
    <n v="1431536015"/>
    <d v="2015-05-13T10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failed"/>
    <x v="0"/>
    <s v="USD"/>
    <n v="1424375279"/>
    <d v="2015-02-19T13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failed"/>
    <x v="0"/>
    <s v="USD"/>
    <n v="1417007640"/>
    <d v="2014-11-26T07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failed"/>
    <x v="0"/>
    <s v="USD"/>
    <n v="1334622660"/>
    <d v="2012-04-16T18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failed"/>
    <x v="0"/>
    <s v="USD"/>
    <n v="1382414340"/>
    <d v="2013-10-21T21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failed"/>
    <x v="5"/>
    <s v="CAD"/>
    <n v="1408213512"/>
    <d v="2014-08-16T12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failed"/>
    <x v="1"/>
    <s v="GBP"/>
    <n v="1368550060"/>
    <d v="2013-05-14T10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failed"/>
    <x v="0"/>
    <s v="USD"/>
    <n v="1321201327"/>
    <d v="2011-11-13T10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s v="failed"/>
    <x v="0"/>
    <s v="USD"/>
    <n v="1401595200"/>
    <d v="2014-05-31T22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failed"/>
    <x v="1"/>
    <s v="GBP"/>
    <n v="1370204367"/>
    <d v="2013-06-02T14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failed"/>
    <x v="0"/>
    <s v="USD"/>
    <n v="1312945341"/>
    <d v="2011-08-09T21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failed"/>
    <x v="0"/>
    <s v="USD"/>
    <n v="1316883753"/>
    <d v="2011-09-24T11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failed"/>
    <x v="12"/>
    <s v="EUR"/>
    <n v="1463602935"/>
    <d v="2016-05-18T14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s v="failed"/>
    <x v="0"/>
    <s v="USD"/>
    <n v="1403837574"/>
    <d v="2014-06-26T20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failed"/>
    <x v="0"/>
    <s v="USD"/>
    <n v="1347057464"/>
    <d v="2012-09-07T16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failed"/>
    <x v="0"/>
    <s v="USD"/>
    <n v="1348849134"/>
    <d v="2012-09-28T10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failed"/>
    <x v="0"/>
    <s v="USD"/>
    <n v="1341978665"/>
    <d v="2012-07-10T21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failed"/>
    <x v="1"/>
    <s v="GBP"/>
    <n v="1409960724"/>
    <d v="2014-09-05T17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failed"/>
    <x v="0"/>
    <s v="USD"/>
    <n v="1389844800"/>
    <d v="2014-01-15T22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failed"/>
    <x v="0"/>
    <s v="USD"/>
    <n v="1397924379"/>
    <d v="2014-04-19T10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failed"/>
    <x v="0"/>
    <s v="USD"/>
    <n v="1408831718"/>
    <d v="2014-08-23T16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failed"/>
    <x v="0"/>
    <s v="USD"/>
    <n v="1410972319"/>
    <d v="2014-09-17T10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failed"/>
    <x v="0"/>
    <s v="USD"/>
    <n v="1487318029"/>
    <d v="2017-02-17T01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failed"/>
    <x v="0"/>
    <s v="USD"/>
    <n v="1430877843"/>
    <d v="2015-05-05T20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failed"/>
    <x v="0"/>
    <s v="USD"/>
    <n v="1401767940"/>
    <d v="2014-06-02T21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failed"/>
    <x v="0"/>
    <s v="USD"/>
    <n v="1337371334"/>
    <d v="2012-05-18T14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failed"/>
    <x v="0"/>
    <s v="USD"/>
    <n v="1427921509"/>
    <d v="2015-04-01T14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failed"/>
    <x v="0"/>
    <s v="USD"/>
    <n v="1416566835"/>
    <d v="2014-11-21T04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failed"/>
    <x v="0"/>
    <s v="USD"/>
    <n v="1376049615"/>
    <d v="2013-08-09T06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failed"/>
    <x v="0"/>
    <s v="USD"/>
    <n v="1349885289"/>
    <d v="2012-10-10T10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failed"/>
    <x v="0"/>
    <s v="USD"/>
    <n v="1460644440"/>
    <d v="2016-04-14T08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failed"/>
    <x v="1"/>
    <s v="GBP"/>
    <n v="1359434672"/>
    <d v="2013-01-28T22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failed"/>
    <x v="1"/>
    <s v="GBP"/>
    <n v="1446766372"/>
    <d v="2015-11-05T17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failed"/>
    <x v="1"/>
    <s v="GBP"/>
    <n v="1368792499"/>
    <d v="2013-05-17T06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failed"/>
    <x v="2"/>
    <s v="AUD"/>
    <n v="1401662239"/>
    <d v="2014-06-01T16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failed"/>
    <x v="5"/>
    <s v="CAD"/>
    <n v="1482678994"/>
    <d v="2016-12-25T09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failed"/>
    <x v="0"/>
    <s v="USD"/>
    <n v="1483924700"/>
    <d v="2017-01-08T19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failed"/>
    <x v="0"/>
    <s v="USD"/>
    <n v="1325763180"/>
    <d v="2012-01-05T05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s v="failed"/>
    <x v="0"/>
    <s v="USD"/>
    <n v="1345677285"/>
    <d v="2012-08-22T17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failed"/>
    <x v="0"/>
    <s v="USD"/>
    <n v="1453937699"/>
    <d v="2016-01-27T17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failed"/>
    <x v="11"/>
    <s v="SEK"/>
    <n v="1476319830"/>
    <d v="2016-10-12T18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failed"/>
    <x v="1"/>
    <s v="GBP"/>
    <n v="1432142738"/>
    <d v="2015-05-20T11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failed"/>
    <x v="0"/>
    <s v="USD"/>
    <n v="1404356400"/>
    <d v="2014-07-02T21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failed"/>
    <x v="0"/>
    <s v="USD"/>
    <n v="1437076305"/>
    <d v="2015-07-16T13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failed"/>
    <x v="0"/>
    <s v="USD"/>
    <n v="1392070874"/>
    <d v="2014-02-10T16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s v="failed"/>
    <x v="0"/>
    <s v="USD"/>
    <n v="1419483600"/>
    <d v="2014-12-24T23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failed"/>
    <x v="0"/>
    <s v="USD"/>
    <n v="1324664249"/>
    <d v="2011-12-23T12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failed"/>
    <x v="0"/>
    <s v="USD"/>
    <n v="1255381140"/>
    <d v="2009-10-12T14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failed"/>
    <x v="0"/>
    <s v="USD"/>
    <n v="1273356960"/>
    <d v="2010-05-08T16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failed"/>
    <x v="0"/>
    <s v="USD"/>
    <n v="1310189851"/>
    <d v="2011-07-08T23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failed"/>
    <x v="0"/>
    <s v="USD"/>
    <n v="1332073025"/>
    <d v="2012-03-18T06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failed"/>
    <x v="1"/>
    <s v="GBP"/>
    <n v="1421498303"/>
    <d v="2015-01-17T06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failed"/>
    <x v="0"/>
    <s v="USD"/>
    <n v="1334097387"/>
    <d v="2012-04-10T16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failed"/>
    <x v="0"/>
    <s v="USD"/>
    <n v="1451010086"/>
    <d v="2015-12-24T20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failed"/>
    <x v="0"/>
    <s v="USD"/>
    <n v="1376140520"/>
    <d v="2013-08-10T07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failed"/>
    <x v="0"/>
    <s v="USD"/>
    <n v="1350687657"/>
    <d v="2012-10-19T17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failed"/>
    <x v="0"/>
    <s v="USD"/>
    <n v="1337955240"/>
    <d v="2012-05-25T08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failed"/>
    <x v="1"/>
    <s v="GBP"/>
    <n v="1435504170"/>
    <d v="2015-06-28T09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failed"/>
    <x v="0"/>
    <s v="USD"/>
    <n v="1456805639"/>
    <d v="2016-02-29T22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failed"/>
    <x v="0"/>
    <s v="USD"/>
    <n v="1365228982"/>
    <d v="2013-04-06T00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failed"/>
    <x v="0"/>
    <s v="USD"/>
    <n v="1479667727"/>
    <d v="2016-11-20T12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failed"/>
    <x v="0"/>
    <s v="USD"/>
    <n v="1471244400"/>
    <d v="2016-08-15T01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failed"/>
    <x v="5"/>
    <s v="CAD"/>
    <n v="1407595447"/>
    <d v="2014-08-09T08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failed"/>
    <x v="0"/>
    <s v="USD"/>
    <n v="1451389601"/>
    <d v="2015-12-29T05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s v="failed"/>
    <x v="1"/>
    <s v="GBP"/>
    <n v="1432752080"/>
    <d v="2015-05-27T12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failed"/>
    <x v="0"/>
    <s v="USD"/>
    <n v="1486046761"/>
    <d v="2017-02-02T08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failed"/>
    <x v="0"/>
    <s v="USD"/>
    <n v="1441550760"/>
    <d v="2015-09-06T08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failed"/>
    <x v="0"/>
    <s v="USD"/>
    <n v="1354699421"/>
    <d v="2012-12-05T03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successful"/>
    <x v="1"/>
    <s v="GBP"/>
    <n v="1449766261"/>
    <d v="2015-12-10T10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successful"/>
    <x v="0"/>
    <s v="USD"/>
    <n v="1477976340"/>
    <d v="2016-10-31T22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successful"/>
    <x v="0"/>
    <s v="USD"/>
    <n v="1458518325"/>
    <d v="2016-03-20T17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successful"/>
    <x v="0"/>
    <s v="USD"/>
    <n v="1442805076"/>
    <d v="2015-09-20T21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successful"/>
    <x v="1"/>
    <s v="GBP"/>
    <n v="1464801169"/>
    <d v="2016-06-01T11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successful"/>
    <x v="0"/>
    <s v="USD"/>
    <n v="1410601041"/>
    <d v="2014-09-13T03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successful"/>
    <x v="1"/>
    <s v="GBP"/>
    <n v="1438966800"/>
    <d v="2015-08-07T11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successful"/>
    <x v="0"/>
    <s v="USD"/>
    <n v="1487347500"/>
    <d v="2017-02-17T10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s v="successful"/>
    <x v="0"/>
    <s v="USD"/>
    <n v="1434921600"/>
    <d v="2015-06-21T15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successful"/>
    <x v="5"/>
    <s v="CAD"/>
    <n v="1484110800"/>
    <d v="2017-01-10T23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successful"/>
    <x v="0"/>
    <s v="USD"/>
    <n v="1435111200"/>
    <d v="2015-06-23T20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successful"/>
    <x v="0"/>
    <s v="USD"/>
    <n v="1481957940"/>
    <d v="2016-12-17T00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successful"/>
    <x v="0"/>
    <s v="USD"/>
    <n v="1463098208"/>
    <d v="2016-05-12T18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successful"/>
    <x v="1"/>
    <s v="GBP"/>
    <n v="1463394365"/>
    <d v="2016-05-16T04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successful"/>
    <x v="10"/>
    <s v="NOK"/>
    <n v="1446418800"/>
    <d v="2015-11-01T17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successful"/>
    <x v="1"/>
    <s v="GBP"/>
    <n v="1483707905"/>
    <d v="2017-01-06T07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successful"/>
    <x v="1"/>
    <s v="GBP"/>
    <n v="1438624800"/>
    <d v="2015-08-03T12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successful"/>
    <x v="0"/>
    <s v="USD"/>
    <n v="1446665191"/>
    <d v="2015-11-04T13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successful"/>
    <x v="0"/>
    <s v="USD"/>
    <n v="1463166263"/>
    <d v="2016-05-13T13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successful"/>
    <x v="1"/>
    <s v="GBP"/>
    <n v="1467681107"/>
    <d v="2016-07-04T19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failed"/>
    <x v="0"/>
    <s v="USD"/>
    <n v="1423078606"/>
    <d v="2015-02-04T13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failed"/>
    <x v="0"/>
    <s v="USD"/>
    <n v="1446080834"/>
    <d v="2015-10-28T19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failed"/>
    <x v="0"/>
    <s v="USD"/>
    <n v="1462293716"/>
    <d v="2016-05-03T10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failed"/>
    <x v="2"/>
    <s v="AUD"/>
    <n v="1414807962"/>
    <d v="2014-10-31T20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failed"/>
    <x v="0"/>
    <s v="USD"/>
    <n v="1467647160"/>
    <d v="2016-07-04T09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ailed"/>
    <x v="6"/>
    <s v="EUR"/>
    <n v="1447600389"/>
    <d v="2015-11-15T09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failed"/>
    <x v="0"/>
    <s v="USD"/>
    <n v="1445097715"/>
    <d v="2015-10-17T10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failed"/>
    <x v="1"/>
    <s v="GBP"/>
    <n v="1455122564"/>
    <d v="2016-02-10T10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failed"/>
    <x v="1"/>
    <s v="GBP"/>
    <n v="1446154848"/>
    <d v="2015-10-29T15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failed"/>
    <x v="1"/>
    <s v="GBP"/>
    <n v="1436368622"/>
    <d v="2015-07-08T09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failed"/>
    <x v="5"/>
    <s v="CAD"/>
    <n v="1485838800"/>
    <d v="2017-01-30T23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failed"/>
    <x v="0"/>
    <s v="USD"/>
    <n v="1438451580"/>
    <d v="2015-08-01T11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failed"/>
    <x v="5"/>
    <s v="CAD"/>
    <n v="1452350896"/>
    <d v="2016-01-09T08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failed"/>
    <x v="0"/>
    <s v="USD"/>
    <n v="1415988991"/>
    <d v="2014-11-14T12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failed"/>
    <x v="0"/>
    <s v="USD"/>
    <n v="1413735972"/>
    <d v="2014-10-19T10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failed"/>
    <x v="1"/>
    <s v="GBP"/>
    <n v="1465720143"/>
    <d v="2016-06-12T02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failed"/>
    <x v="0"/>
    <s v="USD"/>
    <n v="1452112717"/>
    <d v="2016-01-06T14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failed"/>
    <x v="12"/>
    <s v="EUR"/>
    <n v="1480721803"/>
    <d v="2016-12-02T17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failed"/>
    <x v="0"/>
    <s v="USD"/>
    <n v="1427227905"/>
    <d v="2015-03-24T14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failed"/>
    <x v="0"/>
    <s v="USD"/>
    <n v="1449989260"/>
    <d v="2015-12-13T00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failed"/>
    <x v="5"/>
    <s v="CAD"/>
    <n v="1418841045"/>
    <d v="2014-12-17T12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failed"/>
    <x v="0"/>
    <s v="USD"/>
    <n v="1445874513"/>
    <d v="2015-10-26T09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failed"/>
    <x v="9"/>
    <s v="EUR"/>
    <n v="1482052815"/>
    <d v="2016-12-18T03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failed"/>
    <x v="2"/>
    <s v="AUD"/>
    <n v="1424137247"/>
    <d v="2015-02-16T19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ailed"/>
    <x v="6"/>
    <s v="EUR"/>
    <n v="1457822275"/>
    <d v="2016-03-12T16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failed"/>
    <x v="1"/>
    <s v="GBP"/>
    <n v="1436554249"/>
    <d v="2015-07-10T12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failed"/>
    <x v="0"/>
    <s v="USD"/>
    <n v="1468513533"/>
    <d v="2016-07-14T10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failed"/>
    <x v="0"/>
    <s v="USD"/>
    <n v="1420143194"/>
    <d v="2015-01-01T14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failed"/>
    <x v="4"/>
    <s v="NZD"/>
    <n v="1452942000"/>
    <d v="2016-01-16T05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failed"/>
    <x v="5"/>
    <s v="CAD"/>
    <n v="1451679612"/>
    <d v="2016-01-01T14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s v="failed"/>
    <x v="0"/>
    <s v="USD"/>
    <n v="1455822569"/>
    <d v="2016-02-18T13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failed"/>
    <x v="0"/>
    <s v="USD"/>
    <n v="1437969540"/>
    <d v="2015-07-26T21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failed"/>
    <x v="0"/>
    <s v="USD"/>
    <n v="1446660688"/>
    <d v="2015-11-04T12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failed"/>
    <x v="0"/>
    <s v="USD"/>
    <n v="1421543520"/>
    <d v="2015-01-17T19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failed"/>
    <x v="1"/>
    <s v="GBP"/>
    <n v="1476873507"/>
    <d v="2016-10-19T04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failed"/>
    <x v="12"/>
    <s v="EUR"/>
    <n v="1434213443"/>
    <d v="2015-06-13T10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failed"/>
    <x v="0"/>
    <s v="USD"/>
    <n v="1427537952"/>
    <d v="2015-03-28T04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failed"/>
    <x v="0"/>
    <s v="USD"/>
    <n v="1463753302"/>
    <d v="2016-05-20T08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s v="failed"/>
    <x v="1"/>
    <s v="GBP"/>
    <n v="1441633993"/>
    <d v="2015-09-07T07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failed"/>
    <x v="0"/>
    <s v="USD"/>
    <n v="1419539223"/>
    <d v="2014-12-25T14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failed"/>
    <x v="0"/>
    <s v="USD"/>
    <n v="1474580867"/>
    <d v="2016-09-22T15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failed"/>
    <x v="0"/>
    <s v="USD"/>
    <n v="1438474704"/>
    <d v="2015-08-01T18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failed"/>
    <x v="0"/>
    <s v="USD"/>
    <n v="1426442400"/>
    <d v="2015-03-15T12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failed"/>
    <x v="0"/>
    <s v="USD"/>
    <n v="1426800687"/>
    <d v="2015-03-19T15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failed"/>
    <x v="0"/>
    <s v="USD"/>
    <n v="1426522316"/>
    <d v="2015-03-16T10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s v="failed"/>
    <x v="1"/>
    <s v="GBP"/>
    <n v="1448928000"/>
    <d v="2015-11-30T18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failed"/>
    <x v="0"/>
    <s v="USD"/>
    <n v="1424032207"/>
    <d v="2015-02-15T14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failed"/>
    <x v="5"/>
    <s v="CAD"/>
    <n v="1429207833"/>
    <d v="2015-04-16T12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failed"/>
    <x v="13"/>
    <s v="EUR"/>
    <n v="1479410886"/>
    <d v="2016-11-17T13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s v="failed"/>
    <x v="0"/>
    <s v="USD"/>
    <n v="1436366699"/>
    <d v="2015-07-08T08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failed"/>
    <x v="1"/>
    <s v="GBP"/>
    <n v="1454936460"/>
    <d v="2016-02-08T07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failed"/>
    <x v="0"/>
    <s v="USD"/>
    <n v="1437570130"/>
    <d v="2015-07-22T07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failed"/>
    <x v="0"/>
    <s v="USD"/>
    <n v="1417584860"/>
    <d v="2014-12-02T23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failed"/>
    <x v="1"/>
    <s v="GBP"/>
    <n v="1428333345"/>
    <d v="2015-04-06T09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s v="failed"/>
    <x v="0"/>
    <s v="USD"/>
    <n v="1460832206"/>
    <d v="2016-04-16T12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failed"/>
    <x v="0"/>
    <s v="USD"/>
    <n v="1430703638"/>
    <d v="2015-05-03T19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failed"/>
    <x v="0"/>
    <s v="USD"/>
    <n v="1478122292"/>
    <d v="2016-11-02T15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failed"/>
    <x v="0"/>
    <s v="USD"/>
    <n v="1469980800"/>
    <d v="2016-07-31T10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s v="failed"/>
    <x v="0"/>
    <s v="USD"/>
    <n v="1417737781"/>
    <d v="2014-12-04T18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failed"/>
    <x v="0"/>
    <s v="USD"/>
    <n v="1425827760"/>
    <d v="2015-03-08T09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canceled"/>
    <x v="0"/>
    <s v="USD"/>
    <n v="1431198562"/>
    <d v="2015-05-09T13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nceled"/>
    <x v="5"/>
    <s v="CAD"/>
    <n v="1419626139"/>
    <d v="2014-12-26T14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canceled"/>
    <x v="0"/>
    <s v="USD"/>
    <n v="1434654215"/>
    <d v="2015-06-18T13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canceled"/>
    <x v="0"/>
    <s v="USD"/>
    <n v="1408029623"/>
    <d v="2014-08-14T09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canceled"/>
    <x v="0"/>
    <s v="USD"/>
    <n v="1409187056"/>
    <d v="2014-08-27T18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canceled"/>
    <x v="0"/>
    <s v="USD"/>
    <n v="1440318908"/>
    <d v="2015-08-23T02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canceled"/>
    <x v="9"/>
    <s v="EUR"/>
    <n v="1432479600"/>
    <d v="2015-05-24T09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canceled"/>
    <x v="0"/>
    <s v="USD"/>
    <n v="1448225336"/>
    <d v="2015-11-22T14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canceled"/>
    <x v="0"/>
    <s v="USD"/>
    <n v="1434405980"/>
    <d v="2015-06-15T16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canceled"/>
    <x v="1"/>
    <s v="GBP"/>
    <n v="1448761744"/>
    <d v="2015-11-28T19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canceled"/>
    <x v="0"/>
    <s v="USD"/>
    <n v="1429732586"/>
    <d v="2015-04-22T13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canceled"/>
    <x v="6"/>
    <s v="EUR"/>
    <n v="1453210037"/>
    <d v="2016-01-19T07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canceled"/>
    <x v="13"/>
    <s v="EUR"/>
    <n v="1472777146"/>
    <d v="2016-09-01T18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canceled"/>
    <x v="0"/>
    <s v="USD"/>
    <n v="1443675540"/>
    <d v="2015-09-30T22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canceled"/>
    <x v="0"/>
    <s v="USD"/>
    <n v="1466731740"/>
    <d v="2016-06-23T19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canceled"/>
    <x v="4"/>
    <s v="NZD"/>
    <n v="1443149759"/>
    <d v="2015-09-24T20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canceled"/>
    <x v="6"/>
    <s v="EUR"/>
    <n v="1488013307"/>
    <d v="2017-02-25T03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canceled"/>
    <x v="1"/>
    <s v="GBP"/>
    <n v="1431072843"/>
    <d v="2015-05-08T02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canceled"/>
    <x v="0"/>
    <s v="USD"/>
    <n v="1449689203"/>
    <d v="2015-12-09T13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canceled"/>
    <x v="0"/>
    <s v="USD"/>
    <n v="1416933390"/>
    <d v="2014-11-25T10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nceled"/>
    <x v="5"/>
    <s v="CAD"/>
    <n v="1408986738"/>
    <d v="2014-08-25T11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canceled"/>
    <x v="0"/>
    <s v="USD"/>
    <n v="1467934937"/>
    <d v="2016-07-07T17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canceled"/>
    <x v="0"/>
    <s v="USD"/>
    <n v="1467398138"/>
    <d v="2016-07-01T12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canceled"/>
    <x v="2"/>
    <s v="AUD"/>
    <n v="1432771997"/>
    <d v="2015-05-27T18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canceled"/>
    <x v="0"/>
    <s v="USD"/>
    <n v="1431647041"/>
    <d v="2015-05-14T17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nceled"/>
    <x v="5"/>
    <s v="CAD"/>
    <n v="1490560177"/>
    <d v="2017-03-26T14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canceled"/>
    <x v="0"/>
    <s v="USD"/>
    <n v="1439644920"/>
    <d v="2015-08-15T07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canceled"/>
    <x v="11"/>
    <s v="SEK"/>
    <n v="1457996400"/>
    <d v="2016-03-14T17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canceled"/>
    <x v="0"/>
    <s v="USD"/>
    <n v="1405269457"/>
    <d v="2014-07-13T10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canceled"/>
    <x v="2"/>
    <s v="AUD"/>
    <n v="1463239108"/>
    <d v="2016-05-14T09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canceled"/>
    <x v="0"/>
    <s v="USD"/>
    <n v="1441516200"/>
    <d v="2015-09-05T23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nceled"/>
    <x v="5"/>
    <s v="CAD"/>
    <n v="1464460329"/>
    <d v="2016-05-28T12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canceled"/>
    <x v="9"/>
    <s v="EUR"/>
    <n v="1448470165"/>
    <d v="2015-11-25T10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canceled"/>
    <x v="0"/>
    <s v="USD"/>
    <n v="1466204400"/>
    <d v="2016-06-17T17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s v="canceled"/>
    <x v="0"/>
    <s v="USD"/>
    <n v="1424989029"/>
    <d v="2015-02-26T16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s v="canceled"/>
    <x v="0"/>
    <s v="USD"/>
    <n v="1428804762"/>
    <d v="2015-04-11T20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canceled"/>
    <x v="1"/>
    <s v="GBP"/>
    <n v="1433587620"/>
    <d v="2015-06-06T04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canceled"/>
    <x v="1"/>
    <s v="GBP"/>
    <n v="1488063840"/>
    <d v="2017-02-25T17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s v="canceled"/>
    <x v="12"/>
    <s v="EUR"/>
    <n v="1490447662"/>
    <d v="2017-03-25T07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s v="canceled"/>
    <x v="0"/>
    <s v="USD"/>
    <n v="1413208795"/>
    <d v="2014-10-13T07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successful"/>
    <x v="6"/>
    <s v="EUR"/>
    <n v="1480028400"/>
    <d v="2016-11-24T17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successful"/>
    <x v="0"/>
    <s v="USD"/>
    <n v="1439473248"/>
    <d v="2015-08-13T07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successful"/>
    <x v="12"/>
    <s v="EUR"/>
    <n v="1439998674"/>
    <d v="2015-08-19T09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successful"/>
    <x v="0"/>
    <s v="USD"/>
    <n v="1433085875"/>
    <d v="2015-05-31T09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successful"/>
    <x v="0"/>
    <s v="USD"/>
    <n v="1414544400"/>
    <d v="2014-10-28T19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s v="successful"/>
    <x v="0"/>
    <s v="USD"/>
    <n v="1470962274"/>
    <d v="2016-08-11T18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successful"/>
    <x v="0"/>
    <s v="USD"/>
    <n v="1407788867"/>
    <d v="2014-08-11T14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successful"/>
    <x v="5"/>
    <s v="CAD"/>
    <n v="1458235549"/>
    <d v="2016-03-17T11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s v="successful"/>
    <x v="0"/>
    <s v="USD"/>
    <n v="1413304708"/>
    <d v="2014-10-14T10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successful"/>
    <x v="0"/>
    <s v="USD"/>
    <n v="1410904413"/>
    <d v="2014-09-16T15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successful"/>
    <x v="0"/>
    <s v="USD"/>
    <n v="1418953984"/>
    <d v="2014-12-18T19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successful"/>
    <x v="0"/>
    <s v="USD"/>
    <n v="1418430311"/>
    <d v="2014-12-12T18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successful"/>
    <x v="0"/>
    <s v="USD"/>
    <n v="1480613650"/>
    <d v="2016-12-01T11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successful"/>
    <x v="0"/>
    <s v="USD"/>
    <n v="1440082240"/>
    <d v="2015-08-20T08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successful"/>
    <x v="0"/>
    <s v="USD"/>
    <n v="1436396313"/>
    <d v="2015-07-08T16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successful"/>
    <x v="0"/>
    <s v="USD"/>
    <n v="1426197512"/>
    <d v="2015-03-12T15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successful"/>
    <x v="0"/>
    <s v="USD"/>
    <n v="1460917119"/>
    <d v="2016-04-17T12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successful"/>
    <x v="0"/>
    <s v="USD"/>
    <n v="1450901872"/>
    <d v="2015-12-23T14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successful"/>
    <x v="0"/>
    <s v="USD"/>
    <n v="1437933600"/>
    <d v="2015-07-26T12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s v="successful"/>
    <x v="0"/>
    <s v="USD"/>
    <n v="1440339295"/>
    <d v="2015-08-23T08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failed"/>
    <x v="0"/>
    <s v="USD"/>
    <n v="1415558879"/>
    <d v="2014-11-09T12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failed"/>
    <x v="0"/>
    <s v="USD"/>
    <n v="1477236559"/>
    <d v="2016-10-23T09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failed"/>
    <x v="0"/>
    <s v="USD"/>
    <n v="1421404247"/>
    <d v="2015-01-16T04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failed"/>
    <x v="8"/>
    <s v="DKK"/>
    <n v="1437250456"/>
    <d v="2015-07-18T14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failed"/>
    <x v="0"/>
    <s v="USD"/>
    <n v="1428940775"/>
    <d v="2015-04-13T09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failed"/>
    <x v="0"/>
    <s v="USD"/>
    <n v="1484327061"/>
    <d v="2017-01-13T11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failed"/>
    <x v="0"/>
    <s v="USD"/>
    <n v="1408305498"/>
    <d v="2014-08-17T13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failed"/>
    <x v="13"/>
    <s v="EUR"/>
    <n v="1477731463"/>
    <d v="2016-10-29T02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failed"/>
    <x v="0"/>
    <s v="USD"/>
    <n v="1431374222"/>
    <d v="2015-05-11T13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failed"/>
    <x v="11"/>
    <s v="SEK"/>
    <n v="1467817258"/>
    <d v="2016-07-06T09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failed"/>
    <x v="13"/>
    <s v="EUR"/>
    <n v="1466323800"/>
    <d v="2016-06-19T02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failed"/>
    <x v="0"/>
    <s v="USD"/>
    <n v="1421208000"/>
    <d v="2015-01-13T22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failed"/>
    <x v="0"/>
    <s v="USD"/>
    <n v="1420088340"/>
    <d v="2014-12-31T22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failed"/>
    <x v="0"/>
    <s v="USD"/>
    <n v="1409602217"/>
    <d v="2014-09-01T14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failed"/>
    <x v="0"/>
    <s v="USD"/>
    <n v="1407811627"/>
    <d v="2014-08-11T20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failed"/>
    <x v="0"/>
    <s v="USD"/>
    <n v="1420095540"/>
    <d v="2015-01-01T00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failed"/>
    <x v="5"/>
    <s v="CAD"/>
    <n v="1423333581"/>
    <d v="2015-02-07T12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failed"/>
    <x v="13"/>
    <s v="EUR"/>
    <n v="1467106895"/>
    <d v="2016-06-28T03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failed"/>
    <x v="0"/>
    <s v="USD"/>
    <n v="1463821338"/>
    <d v="2016-05-21T03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failed"/>
    <x v="0"/>
    <s v="USD"/>
    <n v="1472920909"/>
    <d v="2016-09-03T10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failed"/>
    <x v="0"/>
    <s v="USD"/>
    <n v="1410955331"/>
    <d v="2014-09-17T06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failed"/>
    <x v="0"/>
    <s v="USD"/>
    <n v="1477509604"/>
    <d v="2016-10-26T13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failed"/>
    <x v="0"/>
    <s v="USD"/>
    <n v="1489512122"/>
    <d v="2017-03-14T11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failed"/>
    <x v="0"/>
    <s v="USD"/>
    <n v="1477949764"/>
    <d v="2016-10-31T15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s v="failed"/>
    <x v="0"/>
    <s v="USD"/>
    <n v="1406257200"/>
    <d v="2014-07-24T21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failed"/>
    <x v="0"/>
    <s v="USD"/>
    <n v="1421095672"/>
    <d v="2015-01-12T14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failed"/>
    <x v="13"/>
    <s v="EUR"/>
    <n v="1438618170"/>
    <d v="2015-08-03T10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failed"/>
    <x v="14"/>
    <s v="MXN"/>
    <n v="1486317653"/>
    <d v="2017-02-05T12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failed"/>
    <x v="0"/>
    <s v="USD"/>
    <n v="1444876253"/>
    <d v="2015-10-14T20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failed"/>
    <x v="0"/>
    <s v="USD"/>
    <n v="1481173140"/>
    <d v="2016-12-07T22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failed"/>
    <x v="0"/>
    <s v="USD"/>
    <n v="1473400800"/>
    <d v="2016-09-09T00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failed"/>
    <x v="0"/>
    <s v="USD"/>
    <n v="1435711246"/>
    <d v="2015-06-30T18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failed"/>
    <x v="1"/>
    <s v="GBP"/>
    <n v="1482397263"/>
    <d v="2016-12-22T03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failed"/>
    <x v="0"/>
    <s v="USD"/>
    <n v="1430421827"/>
    <d v="2015-04-30T13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failed"/>
    <x v="0"/>
    <s v="USD"/>
    <n v="1485964559"/>
    <d v="2017-02-01T09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failed"/>
    <x v="0"/>
    <s v="USD"/>
    <n v="1414758620"/>
    <d v="2014-10-31T06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s v="failed"/>
    <x v="9"/>
    <s v="EUR"/>
    <n v="1406326502"/>
    <d v="2014-07-25T16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failed"/>
    <x v="12"/>
    <s v="EUR"/>
    <n v="1454502789"/>
    <d v="2016-02-03T06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failed"/>
    <x v="0"/>
    <s v="USD"/>
    <n v="1411005600"/>
    <d v="2014-09-17T20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failed"/>
    <x v="0"/>
    <s v="USD"/>
    <n v="1385136000"/>
    <d v="2013-11-22T10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failed"/>
    <x v="3"/>
    <s v="EUR"/>
    <n v="1484065881"/>
    <d v="2017-01-10T10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failed"/>
    <x v="1"/>
    <s v="GBP"/>
    <n v="1406130880"/>
    <d v="2014-07-23T09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failed"/>
    <x v="0"/>
    <s v="USD"/>
    <n v="1480011987"/>
    <d v="2016-11-24T12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failed"/>
    <x v="0"/>
    <s v="USD"/>
    <n v="1485905520"/>
    <d v="2017-01-31T17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failed"/>
    <x v="5"/>
    <s v="CAD"/>
    <n v="1487565468"/>
    <d v="2017-02-19T22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s v="failed"/>
    <x v="9"/>
    <s v="EUR"/>
    <n v="1484999278"/>
    <d v="2017-01-21T05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failed"/>
    <x v="3"/>
    <s v="EUR"/>
    <n v="1481740740"/>
    <d v="2016-12-14T12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failed"/>
    <x v="1"/>
    <s v="GBP"/>
    <n v="1483286127"/>
    <d v="2017-01-01T09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failed"/>
    <x v="1"/>
    <s v="GBP"/>
    <n v="1410616600"/>
    <d v="2014-09-13T07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failed"/>
    <x v="0"/>
    <s v="USD"/>
    <n v="1417741159"/>
    <d v="2014-12-04T18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s v="failed"/>
    <x v="5"/>
    <s v="CAD"/>
    <n v="1408495440"/>
    <d v="2014-08-19T18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failed"/>
    <x v="9"/>
    <s v="EUR"/>
    <n v="1481716868"/>
    <d v="2016-12-14T06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failed"/>
    <x v="0"/>
    <s v="USD"/>
    <n v="1455466832"/>
    <d v="2016-02-14T10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failed"/>
    <x v="13"/>
    <s v="EUR"/>
    <n v="1465130532"/>
    <d v="2016-06-05T06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failed"/>
    <x v="0"/>
    <s v="USD"/>
    <n v="1488308082"/>
    <d v="2017-02-28T12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failed"/>
    <x v="0"/>
    <s v="USD"/>
    <n v="1446693040"/>
    <d v="2015-11-04T21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failed"/>
    <x v="0"/>
    <s v="USD"/>
    <n v="1417392000"/>
    <d v="2014-11-30T18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s v="failed"/>
    <x v="0"/>
    <s v="USD"/>
    <n v="1409949002"/>
    <d v="2014-09-05T14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failed"/>
    <x v="0"/>
    <s v="USD"/>
    <n v="1487397540"/>
    <d v="2017-02-17T23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failed"/>
    <x v="0"/>
    <s v="USD"/>
    <n v="1456189076"/>
    <d v="2016-02-22T18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successful"/>
    <x v="0"/>
    <s v="USD"/>
    <n v="1327851291"/>
    <d v="2012-01-29T09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successful"/>
    <x v="0"/>
    <s v="USD"/>
    <n v="1406900607"/>
    <d v="2014-08-01T07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successful"/>
    <x v="0"/>
    <s v="USD"/>
    <n v="1333909178"/>
    <d v="2012-04-08T12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successful"/>
    <x v="0"/>
    <s v="USD"/>
    <n v="1438228740"/>
    <d v="2015-07-29T21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successful"/>
    <x v="0"/>
    <s v="USD"/>
    <n v="1309447163"/>
    <d v="2011-06-30T09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successful"/>
    <x v="0"/>
    <s v="USD"/>
    <n v="1450018912"/>
    <d v="2015-12-13T09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successful"/>
    <x v="0"/>
    <s v="USD"/>
    <n v="1365728487"/>
    <d v="2013-04-11T19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successful"/>
    <x v="0"/>
    <s v="USD"/>
    <n v="1358198400"/>
    <d v="2013-01-14T15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successful"/>
    <x v="0"/>
    <s v="USD"/>
    <n v="1313957157"/>
    <d v="2011-08-21T14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successful"/>
    <x v="0"/>
    <s v="USD"/>
    <n v="1348028861"/>
    <d v="2012-09-18T22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s v="successful"/>
    <x v="0"/>
    <s v="USD"/>
    <n v="1323280391"/>
    <d v="2011-12-07T11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successful"/>
    <x v="0"/>
    <s v="USD"/>
    <n v="1327212000"/>
    <d v="2012-01-22T00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successful"/>
    <x v="1"/>
    <s v="GBP"/>
    <n v="1380449461"/>
    <d v="2013-09-29T04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successful"/>
    <x v="1"/>
    <s v="GBP"/>
    <n v="1387533892"/>
    <d v="2013-12-20T04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successful"/>
    <x v="5"/>
    <s v="CAD"/>
    <n v="1431147600"/>
    <d v="2015-05-08T23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successful"/>
    <x v="0"/>
    <s v="USD"/>
    <n v="1417653540"/>
    <d v="2014-12-03T18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successful"/>
    <x v="0"/>
    <s v="USD"/>
    <n v="1385009940"/>
    <d v="2013-11-20T22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successful"/>
    <x v="0"/>
    <s v="USD"/>
    <n v="1392408000"/>
    <d v="2014-02-14T14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successful"/>
    <x v="0"/>
    <s v="USD"/>
    <n v="1417409940"/>
    <d v="2014-11-30T22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successful"/>
    <x v="0"/>
    <s v="USD"/>
    <n v="1407758629"/>
    <d v="2014-08-11T06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successful"/>
    <x v="0"/>
    <s v="USD"/>
    <n v="1434857482"/>
    <d v="2015-06-20T21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successful"/>
    <x v="0"/>
    <s v="USD"/>
    <n v="1370964806"/>
    <d v="2013-06-11T09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successful"/>
    <x v="0"/>
    <s v="USD"/>
    <n v="1395435712"/>
    <d v="2014-03-21T15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successful"/>
    <x v="0"/>
    <s v="USD"/>
    <n v="1334610000"/>
    <d v="2012-04-16T15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successful"/>
    <x v="0"/>
    <s v="USD"/>
    <n v="1355439503"/>
    <d v="2012-12-13T16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successful"/>
    <x v="0"/>
    <s v="USD"/>
    <n v="1367588645"/>
    <d v="2013-05-03T07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s v="successful"/>
    <x v="0"/>
    <s v="USD"/>
    <n v="1348372740"/>
    <d v="2012-09-22T21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successful"/>
    <x v="9"/>
    <s v="EUR"/>
    <n v="1421319240"/>
    <d v="2015-01-15T04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successful"/>
    <x v="0"/>
    <s v="USD"/>
    <n v="1407701966"/>
    <d v="2014-08-10T14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successful"/>
    <x v="0"/>
    <s v="USD"/>
    <n v="1485642930"/>
    <d v="2017-01-28T16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successful"/>
    <x v="0"/>
    <s v="USD"/>
    <n v="1361739872"/>
    <d v="2013-02-24T15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successful"/>
    <x v="0"/>
    <s v="USD"/>
    <n v="1312470475"/>
    <d v="2011-08-04T09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successful"/>
    <x v="2"/>
    <s v="AUD"/>
    <n v="1476615600"/>
    <d v="2016-10-16T05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successful"/>
    <x v="0"/>
    <s v="USD"/>
    <n v="1423922991"/>
    <d v="2015-02-14T08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successful"/>
    <x v="0"/>
    <s v="USD"/>
    <n v="1357408721"/>
    <d v="2013-01-05T11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successful"/>
    <x v="0"/>
    <s v="USD"/>
    <n v="1369010460"/>
    <d v="2013-05-19T18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successful"/>
    <x v="0"/>
    <s v="USD"/>
    <n v="1303147459"/>
    <d v="2011-04-18T11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successful"/>
    <x v="0"/>
    <s v="USD"/>
    <n v="1354756714"/>
    <d v="2012-12-05T19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successful"/>
    <x v="0"/>
    <s v="USD"/>
    <n v="1286568268"/>
    <d v="2010-10-08T14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successful"/>
    <x v="1"/>
    <s v="GBP"/>
    <n v="1404892539"/>
    <d v="2014-07-09T01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failed"/>
    <x v="0"/>
    <s v="USD"/>
    <n v="1480188013"/>
    <d v="2016-11-26T13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failed"/>
    <x v="0"/>
    <s v="USD"/>
    <n v="1391364126"/>
    <d v="2014-02-02T12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failed"/>
    <x v="14"/>
    <s v="MXN"/>
    <n v="1480831200"/>
    <d v="2016-12-04T00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failed"/>
    <x v="1"/>
    <s v="GBP"/>
    <n v="1376563408"/>
    <d v="2013-08-15T04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failed"/>
    <x v="0"/>
    <s v="USD"/>
    <n v="1441858161"/>
    <d v="2015-09-09T22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failed"/>
    <x v="0"/>
    <s v="USD"/>
    <n v="1413723684"/>
    <d v="2014-10-19T07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failed"/>
    <x v="5"/>
    <s v="CAD"/>
    <n v="1424112483"/>
    <d v="2015-02-16T12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failed"/>
    <x v="0"/>
    <s v="USD"/>
    <n v="1432178810"/>
    <d v="2015-05-20T21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failed"/>
    <x v="0"/>
    <s v="USD"/>
    <n v="1387169890"/>
    <d v="2013-12-15T22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failed"/>
    <x v="0"/>
    <s v="USD"/>
    <n v="1388102094"/>
    <d v="2013-12-26T17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failed"/>
    <x v="0"/>
    <s v="USD"/>
    <n v="1361750369"/>
    <d v="2013-02-24T17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failed"/>
    <x v="0"/>
    <s v="USD"/>
    <n v="1454183202"/>
    <d v="2016-01-30T13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failed"/>
    <x v="0"/>
    <s v="USD"/>
    <n v="1257047940"/>
    <d v="2009-10-31T21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failed"/>
    <x v="1"/>
    <s v="GBP"/>
    <n v="1431298860"/>
    <d v="2015-05-10T17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failed"/>
    <x v="0"/>
    <s v="USD"/>
    <n v="1393181018"/>
    <d v="2014-02-23T12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failed"/>
    <x v="0"/>
    <s v="USD"/>
    <n v="1323998795"/>
    <d v="2011-12-15T19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failed"/>
    <x v="0"/>
    <s v="USD"/>
    <n v="1444539600"/>
    <d v="2015-10-10T23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failed"/>
    <x v="0"/>
    <s v="USD"/>
    <n v="1375313577"/>
    <d v="2013-07-31T17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failed"/>
    <x v="0"/>
    <s v="USD"/>
    <n v="1398876680"/>
    <d v="2014-04-30T10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failed"/>
    <x v="0"/>
    <s v="USD"/>
    <n v="1287115200"/>
    <d v="2010-10-14T22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successful"/>
    <x v="0"/>
    <s v="USD"/>
    <n v="1304439025"/>
    <d v="2011-05-03T10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successful"/>
    <x v="0"/>
    <s v="USD"/>
    <n v="1370649674"/>
    <d v="2013-06-07T18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successful"/>
    <x v="0"/>
    <s v="USD"/>
    <n v="1345918302"/>
    <d v="2012-08-25T12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successful"/>
    <x v="0"/>
    <s v="USD"/>
    <n v="1335564000"/>
    <d v="2012-04-27T16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successful"/>
    <x v="0"/>
    <s v="USD"/>
    <n v="1395023719"/>
    <d v="2014-03-16T20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successful"/>
    <x v="0"/>
    <s v="USD"/>
    <n v="1362060915"/>
    <d v="2013-02-28T08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successful"/>
    <x v="0"/>
    <s v="USD"/>
    <n v="1336751220"/>
    <d v="2012-05-11T09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successful"/>
    <x v="0"/>
    <s v="USD"/>
    <n v="1383318226"/>
    <d v="2013-11-01T09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successful"/>
    <x v="0"/>
    <s v="USD"/>
    <n v="1341633540"/>
    <d v="2012-07-06T21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successful"/>
    <x v="0"/>
    <s v="USD"/>
    <n v="1358755140"/>
    <d v="2013-01-21T01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successful"/>
    <x v="0"/>
    <s v="USD"/>
    <n v="1359680939"/>
    <d v="2013-01-31T19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successful"/>
    <x v="0"/>
    <s v="USD"/>
    <n v="1384322340"/>
    <d v="2013-11-12T23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successful"/>
    <x v="0"/>
    <s v="USD"/>
    <n v="1383861483"/>
    <d v="2013-11-07T15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successful"/>
    <x v="0"/>
    <s v="USD"/>
    <n v="1372827540"/>
    <d v="2013-07-02T22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successful"/>
    <x v="0"/>
    <s v="USD"/>
    <n v="1315242360"/>
    <d v="2011-09-05T11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successful"/>
    <x v="0"/>
    <s v="USD"/>
    <n v="1333774740"/>
    <d v="2012-04-06T22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successful"/>
    <x v="0"/>
    <s v="USD"/>
    <n v="1379279400"/>
    <d v="2013-09-15T15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successful"/>
    <x v="0"/>
    <s v="USD"/>
    <n v="1335672000"/>
    <d v="2012-04-28T22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successful"/>
    <x v="0"/>
    <s v="USD"/>
    <n v="1412086187"/>
    <d v="2014-09-30T08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successful"/>
    <x v="0"/>
    <s v="USD"/>
    <n v="1335542446"/>
    <d v="2012-04-27T10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successful"/>
    <x v="1"/>
    <s v="GBP"/>
    <n v="1410431054"/>
    <d v="2014-09-11T04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successful"/>
    <x v="0"/>
    <s v="USD"/>
    <n v="1309547120"/>
    <d v="2011-07-01T13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successful"/>
    <x v="0"/>
    <s v="USD"/>
    <n v="1347854700"/>
    <d v="2012-09-16T22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successful"/>
    <x v="0"/>
    <s v="USD"/>
    <n v="1306630800"/>
    <d v="2011-05-28T19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successful"/>
    <x v="0"/>
    <s v="USD"/>
    <n v="1311393540"/>
    <d v="2011-07-22T21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successful"/>
    <x v="0"/>
    <s v="USD"/>
    <n v="1310857200"/>
    <d v="2011-07-16T17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s v="successful"/>
    <x v="0"/>
    <s v="USD"/>
    <n v="1315413339"/>
    <d v="2011-09-07T10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successful"/>
    <x v="0"/>
    <s v="USD"/>
    <n v="1488333600"/>
    <d v="2017-02-28T20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successful"/>
    <x v="5"/>
    <s v="CAD"/>
    <n v="1419224340"/>
    <d v="2014-12-21T22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successful"/>
    <x v="0"/>
    <s v="USD"/>
    <n v="1390161630"/>
    <d v="2014-01-19T14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successful"/>
    <x v="0"/>
    <s v="USD"/>
    <n v="1346462462"/>
    <d v="2012-08-31T19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successful"/>
    <x v="0"/>
    <s v="USD"/>
    <n v="1373475120"/>
    <d v="2013-07-10T10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successful"/>
    <x v="0"/>
    <s v="USD"/>
    <n v="1362146280"/>
    <d v="2013-03-01T07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successful"/>
    <x v="0"/>
    <s v="USD"/>
    <n v="1342825365"/>
    <d v="2012-07-20T17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successful"/>
    <x v="0"/>
    <s v="USD"/>
    <n v="1306865040"/>
    <d v="2011-05-31T12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successful"/>
    <x v="0"/>
    <s v="USD"/>
    <n v="1414879303"/>
    <d v="2014-11-01T16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successful"/>
    <x v="0"/>
    <s v="USD"/>
    <n v="1365489000"/>
    <d v="2013-04-09T00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successful"/>
    <x v="0"/>
    <s v="USD"/>
    <n v="1331441940"/>
    <d v="2012-03-10T22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successful"/>
    <x v="0"/>
    <s v="USD"/>
    <n v="1344358860"/>
    <d v="2012-08-07T11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s v="successful"/>
    <x v="0"/>
    <s v="USD"/>
    <n v="1387601040"/>
    <d v="2013-12-20T22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successful"/>
    <x v="0"/>
    <s v="USD"/>
    <n v="1402290000"/>
    <d v="2014-06-08T23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successful"/>
    <x v="0"/>
    <s v="USD"/>
    <n v="1430712060"/>
    <d v="2015-05-03T22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successful"/>
    <x v="0"/>
    <s v="USD"/>
    <n v="1349477050"/>
    <d v="2012-10-05T16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successful"/>
    <x v="0"/>
    <s v="USD"/>
    <n v="1427062852"/>
    <d v="2015-03-22T16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successful"/>
    <x v="0"/>
    <s v="USD"/>
    <n v="1271573940"/>
    <d v="2010-04-18T00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successful"/>
    <x v="0"/>
    <s v="USD"/>
    <n v="1351495284"/>
    <d v="2012-10-29T01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successful"/>
    <x v="0"/>
    <s v="USD"/>
    <n v="1332719730"/>
    <d v="2012-03-25T17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successful"/>
    <x v="0"/>
    <s v="USD"/>
    <n v="1329248940"/>
    <d v="2012-02-14T13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successful"/>
    <x v="0"/>
    <s v="USD"/>
    <n v="1340641440"/>
    <d v="2012-06-25T10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successful"/>
    <x v="1"/>
    <s v="GBP"/>
    <n v="1468437240"/>
    <d v="2016-07-13T13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successful"/>
    <x v="0"/>
    <s v="USD"/>
    <n v="1363952225"/>
    <d v="2013-03-22T05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successful"/>
    <x v="0"/>
    <s v="USD"/>
    <n v="1335540694"/>
    <d v="2012-04-27T09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successful"/>
    <x v="0"/>
    <s v="USD"/>
    <n v="1327133580"/>
    <d v="2012-01-21T02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s v="successful"/>
    <x v="0"/>
    <s v="USD"/>
    <n v="1397941475"/>
    <d v="2014-04-19T15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successful"/>
    <x v="0"/>
    <s v="USD"/>
    <n v="1372651140"/>
    <d v="2013-06-30T21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successful"/>
    <x v="0"/>
    <s v="USD"/>
    <n v="1337396400"/>
    <d v="2012-05-18T21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s v="successful"/>
    <x v="0"/>
    <s v="USD"/>
    <n v="1381108918"/>
    <d v="2013-10-06T19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successful"/>
    <x v="0"/>
    <s v="USD"/>
    <n v="1398988662"/>
    <d v="2014-05-01T17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successful"/>
    <x v="0"/>
    <s v="USD"/>
    <n v="1326835985"/>
    <d v="2012-01-17T15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successful"/>
    <x v="0"/>
    <s v="USD"/>
    <n v="1348337956"/>
    <d v="2012-09-22T12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successful"/>
    <x v="0"/>
    <s v="USD"/>
    <n v="1474694787"/>
    <d v="2016-09-23T23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successful"/>
    <x v="0"/>
    <s v="USD"/>
    <n v="1415653663"/>
    <d v="2014-11-10T15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successful"/>
    <x v="5"/>
    <s v="CAD"/>
    <n v="1381723140"/>
    <d v="2013-10-13T21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successful"/>
    <x v="0"/>
    <s v="USD"/>
    <n v="1481184000"/>
    <d v="2016-12-08T02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successful"/>
    <x v="0"/>
    <s v="USD"/>
    <n v="1414817940"/>
    <d v="2014-10-31T22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successful"/>
    <x v="0"/>
    <s v="USD"/>
    <n v="1473047940"/>
    <d v="2016-09-04T21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successful"/>
    <x v="1"/>
    <s v="GBP"/>
    <n v="1394460000"/>
    <d v="2014-03-10T08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s v="successful"/>
    <x v="0"/>
    <s v="USD"/>
    <n v="1436555376"/>
    <d v="2015-07-10T13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successful"/>
    <x v="0"/>
    <s v="USD"/>
    <n v="1429038033"/>
    <d v="2015-04-14T13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successful"/>
    <x v="0"/>
    <s v="USD"/>
    <n v="1426473264"/>
    <d v="2015-03-15T20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successful"/>
    <x v="0"/>
    <s v="USD"/>
    <n v="1461560340"/>
    <d v="2016-04-24T22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successful"/>
    <x v="6"/>
    <s v="EUR"/>
    <n v="1469994300"/>
    <d v="2016-07-31T13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successful"/>
    <x v="0"/>
    <s v="USD"/>
    <n v="1477342800"/>
    <d v="2016-10-24T15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successful"/>
    <x v="0"/>
    <s v="USD"/>
    <n v="1424116709"/>
    <d v="2015-02-16T13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successful"/>
    <x v="0"/>
    <s v="USD"/>
    <n v="1482901546"/>
    <d v="2016-12-27T23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successful"/>
    <x v="0"/>
    <s v="USD"/>
    <n v="1469329217"/>
    <d v="2016-07-23T21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successful"/>
    <x v="12"/>
    <s v="EUR"/>
    <n v="1477422000"/>
    <d v="2016-10-25T13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successful"/>
    <x v="3"/>
    <s v="EUR"/>
    <n v="1448463431"/>
    <d v="2015-11-25T08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successful"/>
    <x v="1"/>
    <s v="GBP"/>
    <n v="1429138740"/>
    <d v="2015-04-15T16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successful"/>
    <x v="0"/>
    <s v="USD"/>
    <n v="1433376000"/>
    <d v="2015-06-03T18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failed"/>
    <x v="0"/>
    <s v="USD"/>
    <n v="1385123713"/>
    <d v="2013-11-22T06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failed"/>
    <x v="0"/>
    <s v="USD"/>
    <n v="1474067404"/>
    <d v="2016-09-16T17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failed"/>
    <x v="1"/>
    <s v="GBP"/>
    <n v="1384179548"/>
    <d v="2013-11-11T08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failed"/>
    <x v="0"/>
    <s v="USD"/>
    <n v="1329014966"/>
    <d v="2012-02-11T20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failed"/>
    <x v="0"/>
    <s v="USD"/>
    <n v="1381917540"/>
    <d v="2013-10-16T03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failed"/>
    <x v="0"/>
    <s v="USD"/>
    <n v="1358361197"/>
    <d v="2013-01-16T12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failed"/>
    <x v="0"/>
    <s v="USD"/>
    <n v="1425136200"/>
    <d v="2015-02-28T09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failed"/>
    <x v="0"/>
    <s v="USD"/>
    <n v="1259643540"/>
    <d v="2009-11-30T22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failed"/>
    <x v="0"/>
    <s v="USD"/>
    <n v="1389055198"/>
    <d v="2014-01-06T18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failed"/>
    <x v="0"/>
    <s v="USD"/>
    <n v="1365448657"/>
    <d v="2013-04-08T13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failed"/>
    <x v="1"/>
    <s v="GBP"/>
    <n v="1377995523"/>
    <d v="2013-08-31T18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failed"/>
    <x v="0"/>
    <s v="USD"/>
    <n v="1385735295"/>
    <d v="2013-11-29T08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failed"/>
    <x v="0"/>
    <s v="USD"/>
    <n v="1299786527"/>
    <d v="2011-03-10T13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failed"/>
    <x v="0"/>
    <s v="USD"/>
    <n v="1352610040"/>
    <d v="2012-11-10T23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failed"/>
    <x v="0"/>
    <s v="USD"/>
    <n v="1367676034"/>
    <d v="2013-05-04T08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failed"/>
    <x v="0"/>
    <s v="USD"/>
    <n v="1442856131"/>
    <d v="2015-09-21T11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failed"/>
    <x v="1"/>
    <s v="GBP"/>
    <n v="1359978927"/>
    <d v="2013-02-04T05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failed"/>
    <x v="0"/>
    <s v="USD"/>
    <n v="1387479360"/>
    <d v="2013-12-19T12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failed"/>
    <x v="0"/>
    <s v="USD"/>
    <n v="1293082524"/>
    <d v="2010-12-22T23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failed"/>
    <x v="0"/>
    <s v="USD"/>
    <n v="1338321305"/>
    <d v="2012-05-29T13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failed"/>
    <x v="0"/>
    <s v="USD"/>
    <n v="1351582938"/>
    <d v="2012-10-30T01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failed"/>
    <x v="0"/>
    <s v="USD"/>
    <n v="1326520886"/>
    <d v="2012-01-14T00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failed"/>
    <x v="0"/>
    <s v="USD"/>
    <n v="1315341550"/>
    <d v="2011-09-06T14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failed"/>
    <x v="0"/>
    <s v="USD"/>
    <n v="1456957635"/>
    <d v="2016-03-02T16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failed"/>
    <x v="0"/>
    <s v="USD"/>
    <n v="1336789860"/>
    <d v="2012-05-11T20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failed"/>
    <x v="0"/>
    <s v="USD"/>
    <n v="1483137311"/>
    <d v="2016-12-30T16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failed"/>
    <x v="0"/>
    <s v="USD"/>
    <n v="1473972813"/>
    <d v="2016-09-15T14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failed"/>
    <x v="0"/>
    <s v="USD"/>
    <n v="1338159655"/>
    <d v="2012-05-27T17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failed"/>
    <x v="0"/>
    <s v="USD"/>
    <n v="1314856800"/>
    <d v="2011-09-01T00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failed"/>
    <x v="0"/>
    <s v="USD"/>
    <n v="1412534943"/>
    <d v="2014-10-05T12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failed"/>
    <x v="0"/>
    <s v="USD"/>
    <n v="1385055979"/>
    <d v="2013-11-21T11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failed"/>
    <x v="0"/>
    <s v="USD"/>
    <n v="1408581930"/>
    <d v="2014-08-20T18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failed"/>
    <x v="0"/>
    <s v="USD"/>
    <n v="1280635200"/>
    <d v="2010-07-31T22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failed"/>
    <x v="0"/>
    <s v="USD"/>
    <n v="1427920363"/>
    <d v="2015-04-01T14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failed"/>
    <x v="0"/>
    <s v="USD"/>
    <n v="1465169610"/>
    <d v="2016-06-05T17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failed"/>
    <x v="0"/>
    <s v="USD"/>
    <n v="1287975829"/>
    <d v="2010-10-24T21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failed"/>
    <x v="0"/>
    <s v="USD"/>
    <n v="1440734400"/>
    <d v="2015-08-27T22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failed"/>
    <x v="0"/>
    <s v="USD"/>
    <n v="1354123908"/>
    <d v="2012-11-28T11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failed"/>
    <x v="0"/>
    <s v="USD"/>
    <n v="1326651110"/>
    <d v="2012-01-15T12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failed"/>
    <x v="0"/>
    <s v="USD"/>
    <n v="1306549362"/>
    <d v="2011-05-27T20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failed"/>
    <x v="0"/>
    <s v="USD"/>
    <n v="1459365802"/>
    <d v="2016-03-30T13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failed"/>
    <x v="0"/>
    <s v="USD"/>
    <n v="1276024260"/>
    <d v="2010-06-08T13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failed"/>
    <x v="0"/>
    <s v="USD"/>
    <n v="1409412600"/>
    <d v="2014-08-30T09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failed"/>
    <x v="0"/>
    <s v="USD"/>
    <n v="1348367100"/>
    <d v="2012-09-22T20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failed"/>
    <x v="0"/>
    <s v="USD"/>
    <n v="1451786137"/>
    <d v="2016-01-02T19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failed"/>
    <x v="0"/>
    <s v="USD"/>
    <n v="1295847926"/>
    <d v="2011-01-23T23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failed"/>
    <x v="0"/>
    <s v="USD"/>
    <n v="1394681590"/>
    <d v="2014-03-12T21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failed"/>
    <x v="0"/>
    <s v="USD"/>
    <n v="1315715823"/>
    <d v="2011-09-10T22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failed"/>
    <x v="0"/>
    <s v="USD"/>
    <n v="1280206740"/>
    <d v="2010-07-26T22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failed"/>
    <x v="0"/>
    <s v="USD"/>
    <n v="1343016000"/>
    <d v="2012-07-22T22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failed"/>
    <x v="1"/>
    <s v="GBP"/>
    <n v="1488546319"/>
    <d v="2017-03-03T07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failed"/>
    <x v="0"/>
    <s v="USD"/>
    <n v="1390522045"/>
    <d v="2014-01-23T18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failed"/>
    <x v="0"/>
    <s v="USD"/>
    <n v="1355197047"/>
    <d v="2012-12-10T21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failed"/>
    <x v="0"/>
    <s v="USD"/>
    <n v="1336188019"/>
    <d v="2012-05-04T21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failed"/>
    <x v="0"/>
    <s v="USD"/>
    <n v="1345918747"/>
    <d v="2012-08-25T12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failed"/>
    <x v="0"/>
    <s v="USD"/>
    <n v="1330577940"/>
    <d v="2012-02-29T22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failed"/>
    <x v="0"/>
    <s v="USD"/>
    <n v="1287723600"/>
    <d v="2010-10-21T23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failed"/>
    <x v="0"/>
    <s v="USD"/>
    <n v="1405305000"/>
    <d v="2014-07-13T20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failed"/>
    <x v="1"/>
    <s v="GBP"/>
    <n v="1417474761"/>
    <d v="2014-12-01T16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s v="failed"/>
    <x v="0"/>
    <s v="USD"/>
    <n v="1355930645"/>
    <d v="2012-12-19T09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failed"/>
    <x v="0"/>
    <s v="USD"/>
    <n v="1384448822"/>
    <d v="2013-11-14T11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failed"/>
    <x v="0"/>
    <s v="USD"/>
    <n v="1323666376"/>
    <d v="2011-12-11T23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failed"/>
    <x v="0"/>
    <s v="USD"/>
    <n v="1412167393"/>
    <d v="2014-10-01T06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failed"/>
    <x v="0"/>
    <s v="USD"/>
    <n v="1416614523"/>
    <d v="2014-11-21T18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failed"/>
    <x v="0"/>
    <s v="USD"/>
    <n v="1360795069"/>
    <d v="2013-02-13T16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failed"/>
    <x v="0"/>
    <s v="USD"/>
    <n v="1385590111"/>
    <d v="2013-11-27T16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failed"/>
    <x v="0"/>
    <s v="USD"/>
    <n v="1278628800"/>
    <d v="2010-07-08T16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failed"/>
    <x v="0"/>
    <s v="USD"/>
    <n v="1337024695"/>
    <d v="2012-05-14T13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failed"/>
    <x v="0"/>
    <s v="USD"/>
    <n v="1353196800"/>
    <d v="2012-11-17T18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failed"/>
    <x v="0"/>
    <s v="USD"/>
    <n v="1333946569"/>
    <d v="2012-04-08T22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failed"/>
    <x v="0"/>
    <s v="USD"/>
    <n v="1277501520"/>
    <d v="2010-06-25T15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failed"/>
    <x v="1"/>
    <s v="GBP"/>
    <n v="1395007200"/>
    <d v="2014-03-16T16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failed"/>
    <x v="0"/>
    <s v="USD"/>
    <n v="1363990545"/>
    <d v="2013-03-22T16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failed"/>
    <x v="0"/>
    <s v="USD"/>
    <n v="1399867409"/>
    <d v="2014-05-11T22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failed"/>
    <x v="5"/>
    <s v="CAD"/>
    <n v="1399183200"/>
    <d v="2014-05-04T00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failed"/>
    <x v="0"/>
    <s v="USD"/>
    <n v="1454054429"/>
    <d v="2016-01-29T02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failed"/>
    <x v="0"/>
    <s v="USD"/>
    <n v="1326916800"/>
    <d v="2012-01-18T14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failed"/>
    <x v="0"/>
    <s v="USD"/>
    <n v="1383509357"/>
    <d v="2013-11-03T14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failed"/>
    <x v="0"/>
    <s v="USD"/>
    <n v="1346585448"/>
    <d v="2012-09-02T05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failed"/>
    <x v="0"/>
    <s v="USD"/>
    <n v="1372622280"/>
    <d v="2013-06-30T13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failed"/>
    <x v="0"/>
    <s v="USD"/>
    <n v="1439251926"/>
    <d v="2015-08-10T18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failed"/>
    <x v="0"/>
    <s v="USD"/>
    <n v="1486693145"/>
    <d v="2017-02-09T20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failed"/>
    <x v="0"/>
    <s v="USD"/>
    <n v="1455826460"/>
    <d v="2016-02-18T14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s v="failed"/>
    <x v="0"/>
    <s v="USD"/>
    <n v="1480438905"/>
    <d v="2016-11-29T11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failed"/>
    <x v="0"/>
    <s v="USD"/>
    <n v="1460988000"/>
    <d v="2016-04-18T08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ailed"/>
    <x v="6"/>
    <s v="EUR"/>
    <n v="1487462340"/>
    <d v="2017-02-18T17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failed"/>
    <x v="0"/>
    <s v="USD"/>
    <n v="1473444048"/>
    <d v="2016-09-09T12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failed"/>
    <x v="0"/>
    <s v="USD"/>
    <n v="1467312306"/>
    <d v="2016-06-30T12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failed"/>
    <x v="9"/>
    <s v="EUR"/>
    <n v="1457812364"/>
    <d v="2016-03-12T13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failed"/>
    <x v="12"/>
    <s v="EUR"/>
    <n v="1456016576"/>
    <d v="2016-02-20T19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failed"/>
    <x v="5"/>
    <s v="CAD"/>
    <n v="1453053661"/>
    <d v="2016-01-17T12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s v="failed"/>
    <x v="0"/>
    <s v="USD"/>
    <n v="1465054872"/>
    <d v="2016-06-04T09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failed"/>
    <x v="0"/>
    <s v="USD"/>
    <n v="1479483812"/>
    <d v="2016-11-18T09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failed"/>
    <x v="0"/>
    <s v="USD"/>
    <n v="1422158199"/>
    <d v="2015-01-24T21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failed"/>
    <x v="0"/>
    <s v="USD"/>
    <n v="1440100839"/>
    <d v="2015-08-20T14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failed"/>
    <x v="0"/>
    <s v="USD"/>
    <n v="1473750300"/>
    <d v="2016-09-13T01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failed"/>
    <x v="0"/>
    <s v="USD"/>
    <n v="1430081759"/>
    <d v="2015-04-26T14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failed"/>
    <x v="0"/>
    <s v="USD"/>
    <n v="1479392133"/>
    <d v="2016-11-17T08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failed"/>
    <x v="0"/>
    <s v="USD"/>
    <n v="1428641940"/>
    <d v="2015-04-09T22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failed"/>
    <x v="0"/>
    <s v="USD"/>
    <n v="1421640665"/>
    <d v="2015-01-18T22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failed"/>
    <x v="0"/>
    <s v="USD"/>
    <n v="1489500155"/>
    <d v="2017-03-14T08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failed"/>
    <x v="0"/>
    <s v="USD"/>
    <n v="1487617200"/>
    <d v="2017-02-20T13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failed"/>
    <x v="0"/>
    <s v="USD"/>
    <n v="1455210353"/>
    <d v="2016-02-11T11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s v="failed"/>
    <x v="0"/>
    <s v="USD"/>
    <n v="1476717319"/>
    <d v="2016-10-17T09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failed"/>
    <x v="5"/>
    <s v="CAD"/>
    <n v="1441119919"/>
    <d v="2015-09-01T09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failed"/>
    <x v="0"/>
    <s v="USD"/>
    <n v="1477454340"/>
    <d v="2016-10-25T21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failed"/>
    <x v="0"/>
    <s v="USD"/>
    <n v="1475766932"/>
    <d v="2016-10-06T09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failed"/>
    <x v="0"/>
    <s v="USD"/>
    <n v="1461301574"/>
    <d v="2016-04-21T23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failed"/>
    <x v="0"/>
    <s v="USD"/>
    <n v="1408134034"/>
    <d v="2014-08-15T14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failed"/>
    <x v="14"/>
    <s v="MXN"/>
    <n v="1486624607"/>
    <d v="2017-02-09T01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failed"/>
    <x v="5"/>
    <s v="CAD"/>
    <n v="1485147540"/>
    <d v="2017-01-22T22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failed"/>
    <x v="0"/>
    <s v="USD"/>
    <n v="1433178060"/>
    <d v="2015-06-01T11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failed"/>
    <x v="0"/>
    <s v="USD"/>
    <n v="1409813940"/>
    <d v="2014-09-04T00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failed"/>
    <x v="0"/>
    <s v="USD"/>
    <n v="1447032093"/>
    <d v="2015-11-08T19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failed"/>
    <x v="0"/>
    <s v="USD"/>
    <n v="1458925156"/>
    <d v="2016-03-25T10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failed"/>
    <x v="0"/>
    <s v="USD"/>
    <n v="1467132185"/>
    <d v="2016-06-28T10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failed"/>
    <x v="2"/>
    <s v="AUD"/>
    <n v="1439515497"/>
    <d v="2015-08-13T19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failed"/>
    <x v="15"/>
    <s v="EUR"/>
    <n v="1456094197"/>
    <d v="2016-02-21T16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failed"/>
    <x v="11"/>
    <s v="SEK"/>
    <n v="1456385101"/>
    <d v="2016-02-25T01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failed"/>
    <x v="0"/>
    <s v="USD"/>
    <n v="1466449140"/>
    <d v="2016-06-20T12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failed"/>
    <x v="0"/>
    <s v="USD"/>
    <n v="1417387322"/>
    <d v="2014-11-30T16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failed"/>
    <x v="0"/>
    <s v="USD"/>
    <n v="1407624222"/>
    <d v="2014-08-09T16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failed"/>
    <x v="0"/>
    <s v="USD"/>
    <n v="1475431486"/>
    <d v="2016-10-02T12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failed"/>
    <x v="3"/>
    <s v="EUR"/>
    <n v="1471985640"/>
    <d v="2016-08-23T14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failed"/>
    <x v="0"/>
    <s v="USD"/>
    <n v="1427507208"/>
    <d v="2015-03-27T19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failed"/>
    <x v="12"/>
    <s v="EUR"/>
    <n v="1451602800"/>
    <d v="2015-12-31T17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failed"/>
    <x v="1"/>
    <s v="GBP"/>
    <n v="1452384000"/>
    <d v="2016-01-09T18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failed"/>
    <x v="9"/>
    <s v="EUR"/>
    <n v="1403507050"/>
    <d v="2014-06-23T01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failed"/>
    <x v="13"/>
    <s v="EUR"/>
    <n v="1475310825"/>
    <d v="2016-10-01T02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failed"/>
    <x v="0"/>
    <s v="USD"/>
    <n v="1475101495"/>
    <d v="2016-09-28T16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failed"/>
    <x v="0"/>
    <s v="USD"/>
    <n v="1409770164"/>
    <d v="2014-09-03T12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failed"/>
    <x v="1"/>
    <s v="GBP"/>
    <n v="1468349460"/>
    <d v="2016-07-12T12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failed"/>
    <x v="0"/>
    <s v="USD"/>
    <n v="1462655519"/>
    <d v="2016-05-07T15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failed"/>
    <x v="0"/>
    <s v="USD"/>
    <n v="1478926800"/>
    <d v="2016-11-11T23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failed"/>
    <x v="0"/>
    <s v="USD"/>
    <n v="1417388340"/>
    <d v="2014-11-30T16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failed"/>
    <x v="0"/>
    <s v="USD"/>
    <n v="1417276800"/>
    <d v="2014-11-29T10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failed"/>
    <x v="0"/>
    <s v="USD"/>
    <n v="1406474820"/>
    <d v="2014-07-27T09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s v="failed"/>
    <x v="0"/>
    <s v="USD"/>
    <n v="1417145297"/>
    <d v="2014-11-27T21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failed"/>
    <x v="5"/>
    <s v="CAD"/>
    <n v="1447909401"/>
    <d v="2015-11-18T23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failed"/>
    <x v="5"/>
    <s v="CAD"/>
    <n v="1415865720"/>
    <d v="2014-11-13T02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canceled"/>
    <x v="0"/>
    <s v="USD"/>
    <n v="1489537560"/>
    <d v="2017-03-14T18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canceled"/>
    <x v="1"/>
    <s v="GBP"/>
    <n v="1485796613"/>
    <d v="2017-01-30T11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canceled"/>
    <x v="0"/>
    <s v="USD"/>
    <n v="1450331940"/>
    <d v="2015-12-16T23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canceled"/>
    <x v="6"/>
    <s v="EUR"/>
    <n v="1489680061"/>
    <d v="2017-03-16T10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canceled"/>
    <x v="0"/>
    <s v="USD"/>
    <n v="1455814827"/>
    <d v="2016-02-18T11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canceled"/>
    <x v="0"/>
    <s v="USD"/>
    <n v="1446217183"/>
    <d v="2015-10-30T08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canceled"/>
    <x v="0"/>
    <s v="USD"/>
    <n v="1418368260"/>
    <d v="2014-12-12T01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canceled"/>
    <x v="0"/>
    <s v="USD"/>
    <n v="1481727623"/>
    <d v="2016-12-14T09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canceled"/>
    <x v="14"/>
    <s v="MXN"/>
    <n v="1482953115"/>
    <d v="2016-12-28T13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canceled"/>
    <x v="0"/>
    <s v="USD"/>
    <n v="1466346646"/>
    <d v="2016-06-19T08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canceled"/>
    <x v="0"/>
    <s v="USD"/>
    <n v="1473044340"/>
    <d v="2016-09-04T20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canceled"/>
    <x v="0"/>
    <s v="USD"/>
    <n v="1418938395"/>
    <d v="2014-12-18T15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canceled"/>
    <x v="0"/>
    <s v="USD"/>
    <n v="1485254052"/>
    <d v="2017-01-24T04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canceled"/>
    <x v="0"/>
    <s v="USD"/>
    <n v="1451419200"/>
    <d v="2015-12-29T14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canceled"/>
    <x v="0"/>
    <s v="USD"/>
    <n v="1420070615"/>
    <d v="2014-12-31T18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anceled"/>
    <x v="16"/>
    <s v="CHF"/>
    <n v="1448489095"/>
    <d v="2015-11-25T16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canceled"/>
    <x v="0"/>
    <s v="USD"/>
    <n v="1459992856"/>
    <d v="2016-04-06T19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canceled"/>
    <x v="0"/>
    <s v="USD"/>
    <n v="1448125935"/>
    <d v="2015-11-21T11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canceled"/>
    <x v="0"/>
    <s v="USD"/>
    <n v="1468496933"/>
    <d v="2016-07-14T05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canceled"/>
    <x v="0"/>
    <s v="USD"/>
    <n v="1423092149"/>
    <d v="2015-02-04T17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successful"/>
    <x v="5"/>
    <s v="CAD"/>
    <n v="1433206020"/>
    <d v="2015-06-01T18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successful"/>
    <x v="0"/>
    <s v="USD"/>
    <n v="1445054400"/>
    <d v="2015-10-16T22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successful"/>
    <x v="0"/>
    <s v="USD"/>
    <n v="1431876677"/>
    <d v="2015-05-17T09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successful"/>
    <x v="1"/>
    <s v="GBP"/>
    <n v="1434837861"/>
    <d v="2015-06-20T16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uccessful"/>
    <x v="11"/>
    <s v="SEK"/>
    <n v="1454248563"/>
    <d v="2016-01-31T07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successful"/>
    <x v="0"/>
    <s v="USD"/>
    <n v="1426532437"/>
    <d v="2015-03-16T13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successful"/>
    <x v="1"/>
    <s v="GBP"/>
    <n v="1459414016"/>
    <d v="2016-03-31T02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successful"/>
    <x v="0"/>
    <s v="USD"/>
    <n v="1414025347"/>
    <d v="2014-10-22T18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successful"/>
    <x v="1"/>
    <s v="GBP"/>
    <n v="1488830400"/>
    <d v="2017-03-06T14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uccessful"/>
    <x v="11"/>
    <s v="SEK"/>
    <n v="1428184740"/>
    <d v="2015-04-04T15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s v="successful"/>
    <x v="0"/>
    <s v="USD"/>
    <n v="1473680149"/>
    <d v="2016-09-12T05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successful"/>
    <x v="0"/>
    <s v="USD"/>
    <n v="1450290010"/>
    <d v="2015-12-16T12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s v="successful"/>
    <x v="0"/>
    <s v="USD"/>
    <n v="1466697625"/>
    <d v="2016-06-23T10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successful"/>
    <x v="1"/>
    <s v="GBP"/>
    <n v="1481564080"/>
    <d v="2016-12-12T11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successful"/>
    <x v="0"/>
    <s v="USD"/>
    <n v="1470369540"/>
    <d v="2016-08-04T21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successful"/>
    <x v="0"/>
    <s v="USD"/>
    <n v="1423668220"/>
    <d v="2015-02-11T09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successful"/>
    <x v="0"/>
    <s v="USD"/>
    <n v="1357545600"/>
    <d v="2013-01-07T02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successful"/>
    <x v="0"/>
    <s v="USD"/>
    <n v="1431925200"/>
    <d v="2015-05-17T23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successful"/>
    <x v="0"/>
    <s v="USD"/>
    <n v="1458362023"/>
    <d v="2016-03-18T22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successful"/>
    <x v="0"/>
    <s v="USD"/>
    <n v="1481615940"/>
    <d v="2016-12-13T01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canceled"/>
    <x v="0"/>
    <s v="USD"/>
    <n v="1472317209"/>
    <d v="2016-08-27T11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canceled"/>
    <x v="0"/>
    <s v="USD"/>
    <n v="1406769992"/>
    <d v="2014-07-30T19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canceled"/>
    <x v="0"/>
    <s v="USD"/>
    <n v="1410516000"/>
    <d v="2014-09-12T04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canceled"/>
    <x v="0"/>
    <s v="USD"/>
    <n v="1432101855"/>
    <d v="2015-05-20T00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canceled"/>
    <x v="0"/>
    <s v="USD"/>
    <n v="1425587220"/>
    <d v="2015-03-05T14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canceled"/>
    <x v="0"/>
    <s v="USD"/>
    <n v="1408827550"/>
    <d v="2014-08-23T14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canceled"/>
    <x v="12"/>
    <s v="EUR"/>
    <n v="1451161560"/>
    <d v="2015-12-26T14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canceled"/>
    <x v="0"/>
    <s v="USD"/>
    <n v="1415219915"/>
    <d v="2014-11-05T14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canceled"/>
    <x v="0"/>
    <s v="USD"/>
    <n v="1474766189"/>
    <d v="2016-09-24T19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s v="canceled"/>
    <x v="0"/>
    <s v="USD"/>
    <n v="1455272445"/>
    <d v="2016-02-12T04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canceled"/>
    <x v="0"/>
    <s v="USD"/>
    <n v="1442257677"/>
    <d v="2015-09-14T13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canceled"/>
    <x v="0"/>
    <s v="USD"/>
    <n v="1409098825"/>
    <d v="2014-08-26T18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canceled"/>
    <x v="0"/>
    <s v="USD"/>
    <n v="1465243740"/>
    <d v="2016-06-06T14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canceled"/>
    <x v="0"/>
    <s v="USD"/>
    <n v="1488773332"/>
    <d v="2017-03-05T22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canceled"/>
    <x v="0"/>
    <s v="USD"/>
    <n v="1407708000"/>
    <d v="2014-08-10T16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canceled"/>
    <x v="0"/>
    <s v="USD"/>
    <n v="1457394545"/>
    <d v="2016-03-07T17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canceled"/>
    <x v="0"/>
    <s v="USD"/>
    <n v="1429892177"/>
    <d v="2015-04-24T10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canceled"/>
    <x v="0"/>
    <s v="USD"/>
    <n v="1480888483"/>
    <d v="2016-12-04T15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canceled"/>
    <x v="0"/>
    <s v="USD"/>
    <n v="1427328000"/>
    <d v="2015-03-25T18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canceled"/>
    <x v="0"/>
    <s v="USD"/>
    <n v="1426269456"/>
    <d v="2015-03-13T11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canceled"/>
    <x v="0"/>
    <s v="USD"/>
    <n v="1429134893"/>
    <d v="2015-04-15T15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canceled"/>
    <x v="0"/>
    <s v="USD"/>
    <n v="1462150800"/>
    <d v="2016-05-01T19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canceled"/>
    <x v="0"/>
    <s v="USD"/>
    <n v="1468351341"/>
    <d v="2016-07-12T13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canceled"/>
    <x v="0"/>
    <s v="USD"/>
    <n v="1472604262"/>
    <d v="2016-08-30T18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failed"/>
    <x v="0"/>
    <s v="USD"/>
    <n v="1373174903"/>
    <d v="2013-07-06T23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failed"/>
    <x v="2"/>
    <s v="AUD"/>
    <n v="1392800922"/>
    <d v="2014-02-19T03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failed"/>
    <x v="0"/>
    <s v="USD"/>
    <n v="1375657582"/>
    <d v="2013-08-04T17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failed"/>
    <x v="0"/>
    <s v="USD"/>
    <n v="1387657931"/>
    <d v="2013-12-21T14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failed"/>
    <x v="0"/>
    <s v="USD"/>
    <n v="1460274864"/>
    <d v="2016-04-10T01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failed"/>
    <x v="0"/>
    <s v="USD"/>
    <n v="1385447459"/>
    <d v="2013-11-26T00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failed"/>
    <x v="0"/>
    <s v="USD"/>
    <n v="1349050622"/>
    <d v="2012-09-30T18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failed"/>
    <x v="10"/>
    <s v="NOK"/>
    <n v="1447787093"/>
    <d v="2015-11-17T13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failed"/>
    <x v="0"/>
    <s v="USD"/>
    <n v="1391630297"/>
    <d v="2014-02-05T13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failed"/>
    <x v="0"/>
    <s v="USD"/>
    <n v="1318806541"/>
    <d v="2011-10-16T17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failed"/>
    <x v="0"/>
    <s v="USD"/>
    <n v="1388808545"/>
    <d v="2014-01-03T22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failed"/>
    <x v="0"/>
    <s v="USD"/>
    <n v="1336340516"/>
    <d v="2012-05-06T15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failed"/>
    <x v="0"/>
    <s v="USD"/>
    <n v="1410426250"/>
    <d v="2014-09-11T03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failed"/>
    <x v="0"/>
    <s v="USD"/>
    <n v="1452744011"/>
    <d v="2016-01-13T22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failed"/>
    <x v="0"/>
    <s v="USD"/>
    <n v="1311309721"/>
    <d v="2011-07-21T22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failed"/>
    <x v="12"/>
    <s v="EUR"/>
    <n v="1463232936"/>
    <d v="2016-05-14T07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failed"/>
    <x v="0"/>
    <s v="USD"/>
    <n v="1399778333"/>
    <d v="2014-05-10T21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failed"/>
    <x v="0"/>
    <s v="USD"/>
    <n v="1422483292"/>
    <d v="2015-01-28T16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failed"/>
    <x v="0"/>
    <s v="USD"/>
    <n v="1344635088"/>
    <d v="2012-08-10T15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failed"/>
    <x v="5"/>
    <s v="CAD"/>
    <n v="1406994583"/>
    <d v="2014-08-02T09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s v="failed"/>
    <x v="0"/>
    <s v="USD"/>
    <n v="1407534804"/>
    <d v="2014-08-08T15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failed"/>
    <x v="5"/>
    <s v="CAD"/>
    <n v="1457967975"/>
    <d v="2016-03-14T09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s v="failed"/>
    <x v="0"/>
    <s v="USD"/>
    <n v="1408913291"/>
    <d v="2014-08-24T14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failed"/>
    <x v="0"/>
    <s v="USD"/>
    <n v="1402852087"/>
    <d v="2014-06-15T11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failed"/>
    <x v="0"/>
    <s v="USD"/>
    <n v="1398366667"/>
    <d v="2014-04-24T13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s v="failed"/>
    <x v="6"/>
    <s v="EUR"/>
    <n v="1435293175"/>
    <d v="2015-06-25T22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failed"/>
    <x v="2"/>
    <s v="AUD"/>
    <n v="1432873653"/>
    <d v="2015-05-28T22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failed"/>
    <x v="1"/>
    <s v="GBP"/>
    <n v="1460313672"/>
    <d v="2016-04-10T12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failed"/>
    <x v="0"/>
    <s v="USD"/>
    <n v="1357432638"/>
    <d v="2013-01-05T18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failed"/>
    <x v="5"/>
    <s v="CAD"/>
    <n v="1455232937"/>
    <d v="2016-02-11T17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failed"/>
    <x v="0"/>
    <s v="USD"/>
    <n v="1318180033"/>
    <d v="2011-10-09T11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failed"/>
    <x v="0"/>
    <s v="USD"/>
    <n v="1377867220"/>
    <d v="2013-08-30T06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failed"/>
    <x v="0"/>
    <s v="USD"/>
    <n v="1412393400"/>
    <d v="2014-10-03T21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failed"/>
    <x v="0"/>
    <s v="USD"/>
    <n v="1393786877"/>
    <d v="2014-03-02T13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failed"/>
    <x v="0"/>
    <s v="USD"/>
    <n v="1397413095"/>
    <d v="2014-04-13T12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failed"/>
    <x v="1"/>
    <s v="GBP"/>
    <n v="1431547468"/>
    <d v="2015-05-13T14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failed"/>
    <x v="12"/>
    <s v="EUR"/>
    <n v="1455417571"/>
    <d v="2016-02-13T20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s v="failed"/>
    <x v="0"/>
    <s v="USD"/>
    <n v="1468519920"/>
    <d v="2016-07-14T12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failed"/>
    <x v="0"/>
    <s v="USD"/>
    <n v="1386568740"/>
    <d v="2013-12-08T23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failed"/>
    <x v="0"/>
    <s v="USD"/>
    <n v="1466227190"/>
    <d v="2016-06-17T23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failed"/>
    <x v="1"/>
    <s v="GBP"/>
    <n v="1402480221"/>
    <d v="2014-06-11T03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failed"/>
    <x v="0"/>
    <s v="USD"/>
    <n v="1395627327"/>
    <d v="2014-03-23T20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failed"/>
    <x v="0"/>
    <s v="USD"/>
    <n v="1333557975"/>
    <d v="2012-04-04T10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failed"/>
    <x v="0"/>
    <s v="USD"/>
    <n v="1406148024"/>
    <d v="2014-07-23T14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failed"/>
    <x v="0"/>
    <s v="USD"/>
    <n v="1334326635"/>
    <d v="2012-04-13T08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failed"/>
    <x v="0"/>
    <s v="USD"/>
    <n v="1479495790"/>
    <d v="2016-11-18T13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failed"/>
    <x v="0"/>
    <s v="USD"/>
    <n v="1354919022"/>
    <d v="2012-12-07T16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failed"/>
    <x v="0"/>
    <s v="USD"/>
    <n v="1452228790"/>
    <d v="2016-01-07T22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failed"/>
    <x v="0"/>
    <s v="USD"/>
    <n v="1421656200"/>
    <d v="2015-01-19T02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failed"/>
    <x v="1"/>
    <s v="GBP"/>
    <n v="1408058820"/>
    <d v="2014-08-14T17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failed"/>
    <x v="1"/>
    <s v="GBP"/>
    <n v="1381306687"/>
    <d v="2013-10-09T02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failed"/>
    <x v="0"/>
    <s v="USD"/>
    <n v="1459352495"/>
    <d v="2016-03-30T09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failed"/>
    <x v="0"/>
    <s v="USD"/>
    <n v="1339273208"/>
    <d v="2012-06-09T14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failed"/>
    <x v="12"/>
    <s v="EUR"/>
    <n v="1451053313"/>
    <d v="2015-12-25T08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failed"/>
    <x v="2"/>
    <s v="AUD"/>
    <n v="1396666779"/>
    <d v="2014-04-04T20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failed"/>
    <x v="0"/>
    <s v="USD"/>
    <n v="1396810864"/>
    <d v="2014-04-06T13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failed"/>
    <x v="0"/>
    <s v="USD"/>
    <n v="1319835400"/>
    <d v="2011-10-28T14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failed"/>
    <x v="0"/>
    <s v="USD"/>
    <n v="1457904316"/>
    <d v="2016-03-13T15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failed"/>
    <x v="1"/>
    <s v="GBP"/>
    <n v="1369932825"/>
    <d v="2013-05-30T10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failed"/>
    <x v="0"/>
    <s v="USD"/>
    <n v="1397910848"/>
    <d v="2014-04-19T06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failed"/>
    <x v="0"/>
    <s v="USD"/>
    <n v="1430409651"/>
    <d v="2015-04-30T10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failed"/>
    <x v="1"/>
    <s v="GBP"/>
    <n v="1443193130"/>
    <d v="2015-09-25T08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failed"/>
    <x v="0"/>
    <s v="USD"/>
    <n v="1468482694"/>
    <d v="2016-07-14T01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failed"/>
    <x v="0"/>
    <s v="USD"/>
    <n v="1416000600"/>
    <d v="2014-11-14T15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s v="failed"/>
    <x v="1"/>
    <s v="GBP"/>
    <n v="1407425717"/>
    <d v="2014-08-07T09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failed"/>
    <x v="0"/>
    <s v="USD"/>
    <n v="1465107693"/>
    <d v="2016-06-05T00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failed"/>
    <x v="0"/>
    <s v="USD"/>
    <n v="1416963300"/>
    <d v="2014-11-25T18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failed"/>
    <x v="2"/>
    <s v="AUD"/>
    <n v="1450993668"/>
    <d v="2015-12-24T15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failed"/>
    <x v="5"/>
    <s v="CAD"/>
    <n v="1483238771"/>
    <d v="2016-12-31T20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failed"/>
    <x v="1"/>
    <s v="GBP"/>
    <n v="1406799981"/>
    <d v="2014-07-31T03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failed"/>
    <x v="2"/>
    <s v="AUD"/>
    <n v="1417235580"/>
    <d v="2014-11-28T22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failed"/>
    <x v="12"/>
    <s v="EUR"/>
    <n v="1470527094"/>
    <d v="2016-08-06T17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ailed"/>
    <x v="6"/>
    <s v="EUR"/>
    <n v="1450541229"/>
    <d v="2015-12-19T10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failed"/>
    <x v="0"/>
    <s v="USD"/>
    <n v="1461440421"/>
    <d v="2016-04-23T13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failed"/>
    <x v="0"/>
    <s v="USD"/>
    <n v="1485035131"/>
    <d v="2017-01-21T15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failed"/>
    <x v="0"/>
    <s v="USD"/>
    <n v="1420100426"/>
    <d v="2015-01-01T02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failed"/>
    <x v="1"/>
    <s v="GBP"/>
    <n v="1438859121"/>
    <d v="2015-08-06T05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failed"/>
    <x v="12"/>
    <s v="EUR"/>
    <n v="1436460450"/>
    <d v="2015-07-09T10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failed"/>
    <x v="0"/>
    <s v="USD"/>
    <n v="1424131727"/>
    <d v="2015-02-16T18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failed"/>
    <x v="0"/>
    <s v="USD"/>
    <n v="1450327126"/>
    <d v="2015-12-16T22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failed"/>
    <x v="0"/>
    <s v="USD"/>
    <n v="1430281320"/>
    <d v="2015-04-28T22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failed"/>
    <x v="0"/>
    <s v="USD"/>
    <n v="1412272592"/>
    <d v="2014-10-02T11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failed"/>
    <x v="0"/>
    <s v="USD"/>
    <n v="1399071173"/>
    <d v="2014-05-02T16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failed"/>
    <x v="5"/>
    <s v="CAD"/>
    <n v="1413760783"/>
    <d v="2014-10-19T17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failed"/>
    <x v="0"/>
    <s v="USD"/>
    <n v="1480568781"/>
    <d v="2016-11-30T23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s v="failed"/>
    <x v="0"/>
    <s v="USD"/>
    <n v="1466096566"/>
    <d v="2016-06-16T11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s v="failed"/>
    <x v="0"/>
    <s v="USD"/>
    <n v="1452293675"/>
    <d v="2016-01-08T16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failed"/>
    <x v="0"/>
    <s v="USD"/>
    <n v="1441592863"/>
    <d v="2015-09-06T20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failed"/>
    <x v="0"/>
    <s v="USD"/>
    <n v="1431709312"/>
    <d v="2015-05-15T11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failed"/>
    <x v="0"/>
    <s v="USD"/>
    <n v="1434647305"/>
    <d v="2015-06-18T11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failed"/>
    <x v="0"/>
    <s v="USD"/>
    <n v="1441507006"/>
    <d v="2015-09-05T20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failed"/>
    <x v="0"/>
    <s v="USD"/>
    <n v="1408040408"/>
    <d v="2014-08-14T12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failed"/>
    <x v="0"/>
    <s v="USD"/>
    <n v="1424742162"/>
    <d v="2015-02-23T19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failed"/>
    <x v="0"/>
    <s v="USD"/>
    <n v="1417795480"/>
    <d v="2014-12-05T10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failed"/>
    <x v="0"/>
    <s v="USD"/>
    <n v="1418091128"/>
    <d v="2014-12-08T20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failed"/>
    <x v="0"/>
    <s v="USD"/>
    <n v="1435679100"/>
    <d v="2015-06-30T09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failed"/>
    <x v="0"/>
    <s v="USD"/>
    <n v="1427510586"/>
    <d v="2015-03-27T20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failed"/>
    <x v="0"/>
    <s v="USD"/>
    <n v="1432047989"/>
    <d v="2015-05-19T09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failed"/>
    <x v="0"/>
    <s v="USD"/>
    <n v="1411662264"/>
    <d v="2014-09-25T10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failed"/>
    <x v="0"/>
    <s v="USD"/>
    <n v="1407604920"/>
    <d v="2014-08-09T11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failed"/>
    <x v="0"/>
    <s v="USD"/>
    <n v="1466270582"/>
    <d v="2016-06-18T11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failed"/>
    <x v="0"/>
    <s v="USD"/>
    <n v="1404623330"/>
    <d v="2014-07-05T23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failed"/>
    <x v="0"/>
    <s v="USD"/>
    <n v="1435291200"/>
    <d v="2015-06-25T22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failed"/>
    <x v="0"/>
    <s v="USD"/>
    <n v="1410543495"/>
    <d v="2014-09-12T11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failed"/>
    <x v="0"/>
    <s v="USD"/>
    <n v="1474507065"/>
    <d v="2016-09-21T19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failed"/>
    <x v="0"/>
    <s v="USD"/>
    <n v="1424593763"/>
    <d v="2015-02-22T02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failed"/>
    <x v="1"/>
    <s v="GBP"/>
    <n v="1433021171"/>
    <d v="2015-05-30T15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failed"/>
    <x v="0"/>
    <s v="USD"/>
    <n v="1415909927"/>
    <d v="2014-11-13T14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s v="failed"/>
    <x v="0"/>
    <s v="USD"/>
    <n v="1408551752"/>
    <d v="2014-08-20T10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failed"/>
    <x v="0"/>
    <s v="USD"/>
    <n v="1438576057"/>
    <d v="2015-08-02T22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failed"/>
    <x v="0"/>
    <s v="USD"/>
    <n v="1462738327"/>
    <d v="2016-05-08T14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failed"/>
    <x v="0"/>
    <s v="USD"/>
    <n v="1436981339"/>
    <d v="2015-07-15T11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failed"/>
    <x v="2"/>
    <s v="AUD"/>
    <n v="1488805200"/>
    <d v="2017-03-06T07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failed"/>
    <x v="1"/>
    <s v="GBP"/>
    <n v="1413388296"/>
    <d v="2014-10-15T09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failed"/>
    <x v="0"/>
    <s v="USD"/>
    <n v="1408225452"/>
    <d v="2014-08-16T15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failed"/>
    <x v="5"/>
    <s v="CAD"/>
    <n v="1446052627"/>
    <d v="2015-10-28T11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failed"/>
    <x v="0"/>
    <s v="USD"/>
    <n v="1403983314"/>
    <d v="2014-06-28T13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s v="failed"/>
    <x v="0"/>
    <s v="USD"/>
    <n v="1425197321"/>
    <d v="2015-03-01T02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failed"/>
    <x v="0"/>
    <s v="USD"/>
    <n v="1484239320"/>
    <d v="2017-01-12T10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failed"/>
    <x v="0"/>
    <s v="USD"/>
    <n v="1478059140"/>
    <d v="2016-11-01T21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successful"/>
    <x v="1"/>
    <s v="GBP"/>
    <n v="1486391011"/>
    <d v="2017-02-06T08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successful"/>
    <x v="0"/>
    <s v="USD"/>
    <n v="1433736000"/>
    <d v="2015-06-07T22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successful"/>
    <x v="1"/>
    <s v="GBP"/>
    <n v="1433198520"/>
    <d v="2015-06-01T16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successful"/>
    <x v="0"/>
    <s v="USD"/>
    <n v="1431885600"/>
    <d v="2015-05-17T12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successful"/>
    <x v="5"/>
    <s v="CAD"/>
    <n v="1482943740"/>
    <d v="2016-12-28T10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successful"/>
    <x v="0"/>
    <s v="USD"/>
    <n v="1467242995"/>
    <d v="2016-06-29T17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successful"/>
    <x v="0"/>
    <s v="USD"/>
    <n v="1409500725"/>
    <d v="2014-08-31T09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successful"/>
    <x v="0"/>
    <s v="USD"/>
    <n v="1458480560"/>
    <d v="2016-03-20T07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successful"/>
    <x v="1"/>
    <s v="GBP"/>
    <n v="1486814978"/>
    <d v="2017-02-11T06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successful"/>
    <x v="0"/>
    <s v="USD"/>
    <n v="1460223453"/>
    <d v="2016-04-09T11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successful"/>
    <x v="17"/>
    <s v="EUR"/>
    <n v="1428493379"/>
    <d v="2015-04-08T05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successful"/>
    <x v="13"/>
    <s v="EUR"/>
    <n v="1450602000"/>
    <d v="2015-12-20T03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successful"/>
    <x v="1"/>
    <s v="GBP"/>
    <n v="1450467539"/>
    <d v="2015-12-18T13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successful"/>
    <x v="0"/>
    <s v="USD"/>
    <n v="1465797540"/>
    <d v="2016-06-12T23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successful"/>
    <x v="0"/>
    <s v="USD"/>
    <n v="1451530800"/>
    <d v="2015-12-30T21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successful"/>
    <x v="1"/>
    <s v="GBP"/>
    <n v="1436380200"/>
    <d v="2015-07-08T12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successful"/>
    <x v="0"/>
    <s v="USD"/>
    <n v="1429183656"/>
    <d v="2015-04-16T05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successful"/>
    <x v="1"/>
    <s v="GBP"/>
    <n v="1468593246"/>
    <d v="2016-07-15T08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successful"/>
    <x v="2"/>
    <s v="AUD"/>
    <n v="1435388154"/>
    <d v="2015-06-27T00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successful"/>
    <x v="0"/>
    <s v="USD"/>
    <n v="1433083527"/>
    <d v="2015-05-31T08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successful"/>
    <x v="0"/>
    <s v="USD"/>
    <n v="1449205200"/>
    <d v="2015-12-03T23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successful"/>
    <x v="12"/>
    <s v="EUR"/>
    <n v="1434197351"/>
    <d v="2015-06-13T06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successful"/>
    <x v="15"/>
    <s v="EUR"/>
    <n v="1489238940"/>
    <d v="2017-03-11T07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s v="successful"/>
    <x v="13"/>
    <s v="EUR"/>
    <n v="1459418400"/>
    <d v="2016-03-31T04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successful"/>
    <x v="0"/>
    <s v="USD"/>
    <n v="1458835264"/>
    <d v="2016-03-24T10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successful"/>
    <x v="0"/>
    <s v="USD"/>
    <n v="1488053905"/>
    <d v="2017-02-25T14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s v="successful"/>
    <x v="11"/>
    <s v="SEK"/>
    <n v="1433106000"/>
    <d v="2015-05-31T15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successful"/>
    <x v="5"/>
    <s v="CAD"/>
    <n v="1465505261"/>
    <d v="2016-06-09T14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successful"/>
    <x v="0"/>
    <s v="USD"/>
    <n v="1448586000"/>
    <d v="2015-11-26T19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successful"/>
    <x v="1"/>
    <s v="GBP"/>
    <n v="1485886100"/>
    <d v="2017-01-31T12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successful"/>
    <x v="0"/>
    <s v="USD"/>
    <n v="1433880605"/>
    <d v="2015-06-09T14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successful"/>
    <x v="0"/>
    <s v="USD"/>
    <n v="1401487756"/>
    <d v="2014-05-30T16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successful"/>
    <x v="0"/>
    <s v="USD"/>
    <n v="1443826980"/>
    <d v="2015-10-02T17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successful"/>
    <x v="0"/>
    <s v="USD"/>
    <n v="1468524340"/>
    <d v="2016-07-14T13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successful"/>
    <x v="0"/>
    <s v="USD"/>
    <n v="1446346800"/>
    <d v="2015-10-31T21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successful"/>
    <x v="0"/>
    <s v="USD"/>
    <n v="1476961513"/>
    <d v="2016-10-20T05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successful"/>
    <x v="12"/>
    <s v="EUR"/>
    <n v="1440515112"/>
    <d v="2015-08-25T09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successful"/>
    <x v="1"/>
    <s v="GBP"/>
    <n v="1480809600"/>
    <d v="2016-12-03T18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successful"/>
    <x v="5"/>
    <s v="CAD"/>
    <n v="1459483200"/>
    <d v="2016-03-31T22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successful"/>
    <x v="0"/>
    <s v="USD"/>
    <n v="1478754909"/>
    <d v="2016-11-09T23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canceled"/>
    <x v="0"/>
    <s v="USD"/>
    <n v="1402060302"/>
    <d v="2014-06-06T07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canceled"/>
    <x v="0"/>
    <s v="USD"/>
    <n v="1382478278"/>
    <d v="2013-10-22T15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canceled"/>
    <x v="0"/>
    <s v="USD"/>
    <n v="1398042000"/>
    <d v="2014-04-20T19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canceled"/>
    <x v="0"/>
    <s v="USD"/>
    <n v="1407394800"/>
    <d v="2014-08-07T01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canceled"/>
    <x v="0"/>
    <s v="USD"/>
    <n v="1317231008"/>
    <d v="2011-09-28T11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canceled"/>
    <x v="0"/>
    <s v="USD"/>
    <n v="1334592000"/>
    <d v="2012-04-16T10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canceled"/>
    <x v="0"/>
    <s v="USD"/>
    <n v="1298589630"/>
    <d v="2011-02-24T17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canceled"/>
    <x v="0"/>
    <s v="USD"/>
    <n v="1440723600"/>
    <d v="2015-08-27T19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canceled"/>
    <x v="0"/>
    <s v="USD"/>
    <n v="1381090870"/>
    <d v="2013-10-06T14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canceled"/>
    <x v="0"/>
    <s v="USD"/>
    <n v="1329864374"/>
    <d v="2012-02-21T16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canceled"/>
    <x v="1"/>
    <s v="GBP"/>
    <n v="1422903342"/>
    <d v="2015-02-02T12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canceled"/>
    <x v="0"/>
    <s v="USD"/>
    <n v="1387077299"/>
    <d v="2013-12-14T21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s v="canceled"/>
    <x v="0"/>
    <s v="USD"/>
    <n v="1343491200"/>
    <d v="2012-07-28T10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canceled"/>
    <x v="0"/>
    <s v="USD"/>
    <n v="1345790865"/>
    <d v="2012-08-24T00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canceled"/>
    <x v="0"/>
    <s v="USD"/>
    <n v="1312641536"/>
    <d v="2011-08-06T08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canceled"/>
    <x v="0"/>
    <s v="USD"/>
    <n v="1325804767"/>
    <d v="2012-01-05T17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canceled"/>
    <x v="0"/>
    <s v="USD"/>
    <n v="1373665860"/>
    <d v="2013-07-12T15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canceled"/>
    <x v="0"/>
    <s v="USD"/>
    <n v="1414994340"/>
    <d v="2014-11-02T23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canceled"/>
    <x v="0"/>
    <s v="USD"/>
    <n v="1315747080"/>
    <d v="2011-09-11T07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canceled"/>
    <x v="0"/>
    <s v="USD"/>
    <n v="1310158800"/>
    <d v="2011-07-08T15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successful"/>
    <x v="0"/>
    <s v="USD"/>
    <n v="1366664400"/>
    <d v="2013-04-22T15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successful"/>
    <x v="0"/>
    <s v="USD"/>
    <n v="1402755834"/>
    <d v="2014-06-14T08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successful"/>
    <x v="0"/>
    <s v="USD"/>
    <n v="1323136949"/>
    <d v="2011-12-05T20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successful"/>
    <x v="0"/>
    <s v="USD"/>
    <n v="1367823655"/>
    <d v="2013-05-06T01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successful"/>
    <x v="0"/>
    <s v="USD"/>
    <n v="1402642740"/>
    <d v="2014-06-13T00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successful"/>
    <x v="0"/>
    <s v="USD"/>
    <n v="1341683211"/>
    <d v="2012-07-07T11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successful"/>
    <x v="0"/>
    <s v="USD"/>
    <n v="1410017131"/>
    <d v="2014-09-06T09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successful"/>
    <x v="0"/>
    <s v="USD"/>
    <n v="1316979167"/>
    <d v="2011-09-25T13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successful"/>
    <x v="0"/>
    <s v="USD"/>
    <n v="1382658169"/>
    <d v="2013-10-24T17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successful"/>
    <x v="0"/>
    <s v="USD"/>
    <n v="1409770107"/>
    <d v="2014-09-03T12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successful"/>
    <x v="0"/>
    <s v="USD"/>
    <n v="1293857940"/>
    <d v="2010-12-31T22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successful"/>
    <x v="0"/>
    <s v="USD"/>
    <n v="1385932652"/>
    <d v="2013-12-01T15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successful"/>
    <x v="0"/>
    <s v="USD"/>
    <n v="1329084231"/>
    <d v="2012-02-12T16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successful"/>
    <x v="0"/>
    <s v="USD"/>
    <n v="1301792590"/>
    <d v="2011-04-02T19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successful"/>
    <x v="0"/>
    <s v="USD"/>
    <n v="1377960012"/>
    <d v="2013-08-31T08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successful"/>
    <x v="0"/>
    <s v="USD"/>
    <n v="1402286340"/>
    <d v="2014-06-08T21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successful"/>
    <x v="0"/>
    <s v="USD"/>
    <n v="1393445620"/>
    <d v="2014-02-26T14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successful"/>
    <x v="0"/>
    <s v="USD"/>
    <n v="1390983227"/>
    <d v="2014-01-29T02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successful"/>
    <x v="5"/>
    <s v="CAD"/>
    <n v="1392574692"/>
    <d v="2014-02-16T12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successful"/>
    <x v="0"/>
    <s v="USD"/>
    <n v="1396054800"/>
    <d v="2014-03-28T19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successful"/>
    <x v="0"/>
    <s v="USD"/>
    <n v="1383062083"/>
    <d v="2013-10-29T09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successful"/>
    <x v="0"/>
    <s v="USD"/>
    <n v="1291131815"/>
    <d v="2010-11-30T09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successful"/>
    <x v="0"/>
    <s v="USD"/>
    <n v="1389474145"/>
    <d v="2014-01-11T15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successful"/>
    <x v="0"/>
    <s v="USD"/>
    <n v="1374674558"/>
    <d v="2013-07-24T08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successful"/>
    <x v="0"/>
    <s v="USD"/>
    <n v="1379708247"/>
    <d v="2013-09-20T14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successful"/>
    <x v="0"/>
    <s v="USD"/>
    <n v="1460764800"/>
    <d v="2016-04-15T18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successful"/>
    <x v="0"/>
    <s v="USD"/>
    <n v="1332704042"/>
    <d v="2012-03-25T13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successful"/>
    <x v="0"/>
    <s v="USD"/>
    <n v="1384363459"/>
    <d v="2013-11-13T11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successful"/>
    <x v="0"/>
    <s v="USD"/>
    <n v="1276574400"/>
    <d v="2010-06-14T22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successful"/>
    <x v="5"/>
    <s v="CAD"/>
    <n v="1409506291"/>
    <d v="2014-08-31T11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successful"/>
    <x v="0"/>
    <s v="USD"/>
    <n v="1346344425"/>
    <d v="2012-08-30T10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successful"/>
    <x v="0"/>
    <s v="USD"/>
    <n v="1375908587"/>
    <d v="2013-08-07T14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successful"/>
    <x v="0"/>
    <s v="USD"/>
    <n v="1251777600"/>
    <d v="2009-08-31T22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successful"/>
    <x v="0"/>
    <s v="USD"/>
    <n v="1346765347"/>
    <d v="2012-09-04T07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successful"/>
    <x v="0"/>
    <s v="USD"/>
    <n v="1403661600"/>
    <d v="2014-06-24T20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successful"/>
    <x v="0"/>
    <s v="USD"/>
    <n v="1395624170"/>
    <d v="2014-03-23T19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successful"/>
    <x v="0"/>
    <s v="USD"/>
    <n v="1299003054"/>
    <d v="2011-03-01T12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successful"/>
    <x v="0"/>
    <s v="USD"/>
    <n v="1375033836"/>
    <d v="2013-07-28T11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successful"/>
    <x v="0"/>
    <s v="USD"/>
    <n v="1386565140"/>
    <d v="2013-12-08T22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successful"/>
    <x v="0"/>
    <s v="USD"/>
    <n v="1362974400"/>
    <d v="2013-03-10T22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successful"/>
    <x v="0"/>
    <s v="USD"/>
    <n v="1483203540"/>
    <d v="2016-12-31T10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successful"/>
    <x v="1"/>
    <s v="GBP"/>
    <n v="1434808775"/>
    <d v="2015-06-20T07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successful"/>
    <x v="1"/>
    <s v="GBP"/>
    <n v="1424181600"/>
    <d v="2015-02-17T08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successful"/>
    <x v="1"/>
    <s v="GBP"/>
    <n v="1434120856"/>
    <d v="2015-06-12T08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successful"/>
    <x v="0"/>
    <s v="USD"/>
    <n v="1470801600"/>
    <d v="2016-08-09T22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successful"/>
    <x v="0"/>
    <s v="USD"/>
    <n v="1483499645"/>
    <d v="2017-01-03T21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successful"/>
    <x v="0"/>
    <s v="USD"/>
    <n v="1429772340"/>
    <d v="2015-04-23T00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successful"/>
    <x v="0"/>
    <s v="USD"/>
    <n v="1428390000"/>
    <d v="2015-04-07T01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successful"/>
    <x v="1"/>
    <s v="GBP"/>
    <n v="1444172340"/>
    <d v="2015-10-06T16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successful"/>
    <x v="0"/>
    <s v="USD"/>
    <n v="1447523371"/>
    <d v="2015-11-14T11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successful"/>
    <x v="1"/>
    <s v="GBP"/>
    <n v="1445252400"/>
    <d v="2015-10-19T05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successful"/>
    <x v="1"/>
    <s v="GBP"/>
    <n v="1438189200"/>
    <d v="2015-07-29T11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successful"/>
    <x v="1"/>
    <s v="GBP"/>
    <n v="1457914373"/>
    <d v="2016-03-13T18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successful"/>
    <x v="0"/>
    <s v="USD"/>
    <n v="1462125358"/>
    <d v="2016-05-01T11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successful"/>
    <x v="1"/>
    <s v="GBP"/>
    <n v="1461860432"/>
    <d v="2016-04-28T10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successful"/>
    <x v="0"/>
    <s v="USD"/>
    <n v="1436902359"/>
    <d v="2015-07-14T13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successful"/>
    <x v="0"/>
    <s v="USD"/>
    <n v="1464807420"/>
    <d v="2016-06-01T12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successful"/>
    <x v="0"/>
    <s v="USD"/>
    <n v="1437447600"/>
    <d v="2015-07-20T21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successful"/>
    <x v="0"/>
    <s v="USD"/>
    <n v="1480559011"/>
    <d v="2016-11-30T20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s v="successful"/>
    <x v="1"/>
    <s v="GBP"/>
    <n v="1469962800"/>
    <d v="2016-07-31T05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canceled"/>
    <x v="1"/>
    <s v="GBP"/>
    <n v="1489376405"/>
    <d v="2017-03-12T21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canceled"/>
    <x v="0"/>
    <s v="USD"/>
    <n v="1469122200"/>
    <d v="2016-07-21T11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canceled"/>
    <x v="0"/>
    <s v="USD"/>
    <n v="1417690734"/>
    <d v="2014-12-04T04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canceled"/>
    <x v="0"/>
    <s v="USD"/>
    <n v="1455710679"/>
    <d v="2016-02-17T06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canceled"/>
    <x v="0"/>
    <s v="USD"/>
    <n v="1475937812"/>
    <d v="2016-10-08T08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canceled"/>
    <x v="0"/>
    <s v="USD"/>
    <n v="1444943468"/>
    <d v="2015-10-15T15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canceled"/>
    <x v="0"/>
    <s v="USD"/>
    <n v="1471622450"/>
    <d v="2016-08-19T10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canceled"/>
    <x v="0"/>
    <s v="USD"/>
    <n v="1480536919"/>
    <d v="2016-11-30T14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canceled"/>
    <x v="0"/>
    <s v="USD"/>
    <n v="1429375922"/>
    <d v="2015-04-18T10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canceled"/>
    <x v="0"/>
    <s v="USD"/>
    <n v="1457024514"/>
    <d v="2016-03-03T11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canceled"/>
    <x v="0"/>
    <s v="USD"/>
    <n v="1477065860"/>
    <d v="2016-10-21T10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canceled"/>
    <x v="0"/>
    <s v="USD"/>
    <n v="1446771600"/>
    <d v="2015-11-05T19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canceled"/>
    <x v="0"/>
    <s v="USD"/>
    <n v="1456700709"/>
    <d v="2016-02-28T17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canceled"/>
    <x v="8"/>
    <s v="DKK"/>
    <n v="1469109600"/>
    <d v="2016-07-21T08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canceled"/>
    <x v="0"/>
    <s v="USD"/>
    <n v="1420938172"/>
    <d v="2015-01-10T19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canceled"/>
    <x v="1"/>
    <s v="GBP"/>
    <n v="1405094400"/>
    <d v="2014-07-11T10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canceled"/>
    <x v="9"/>
    <s v="EUR"/>
    <n v="1483138800"/>
    <d v="2016-12-30T17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canceled"/>
    <x v="11"/>
    <s v="SEK"/>
    <n v="1482515937"/>
    <d v="2016-12-23T11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canceled"/>
    <x v="1"/>
    <s v="GBP"/>
    <n v="1432223125"/>
    <d v="2015-05-21T09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canceled"/>
    <x v="0"/>
    <s v="USD"/>
    <n v="1461653700"/>
    <d v="2016-04-26T00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canceled"/>
    <x v="0"/>
    <s v="USD"/>
    <n v="1476371552"/>
    <d v="2016-10-13T09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canceled"/>
    <x v="0"/>
    <s v="USD"/>
    <n v="1483063435"/>
    <d v="2016-12-29T20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canceled"/>
    <x v="0"/>
    <s v="USD"/>
    <n v="1421348428"/>
    <d v="2015-01-15T13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canceled"/>
    <x v="0"/>
    <s v="USD"/>
    <n v="1432916235"/>
    <d v="2015-05-29T10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canceled"/>
    <x v="0"/>
    <s v="USD"/>
    <n v="1476458734"/>
    <d v="2016-10-14T09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canceled"/>
    <x v="0"/>
    <s v="USD"/>
    <n v="1417501145"/>
    <d v="2014-12-02T00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canceled"/>
    <x v="0"/>
    <s v="USD"/>
    <n v="1467432000"/>
    <d v="2016-07-01T22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canceled"/>
    <x v="0"/>
    <s v="USD"/>
    <n v="1471435554"/>
    <d v="2016-08-17T06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anceled"/>
    <x v="16"/>
    <s v="CHF"/>
    <n v="1485480408"/>
    <d v="2017-01-26T19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canceled"/>
    <x v="2"/>
    <s v="AUD"/>
    <n v="1405478025"/>
    <d v="2014-07-15T20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canceled"/>
    <x v="0"/>
    <s v="USD"/>
    <n v="1457721287"/>
    <d v="2016-03-11T12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canceled"/>
    <x v="0"/>
    <s v="USD"/>
    <n v="1449354502"/>
    <d v="2015-12-05T16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canceled"/>
    <x v="0"/>
    <s v="USD"/>
    <n v="1418849028"/>
    <d v="2014-12-17T14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canceled"/>
    <x v="0"/>
    <s v="USD"/>
    <n v="1488549079"/>
    <d v="2017-03-03T07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canceled"/>
    <x v="0"/>
    <s v="USD"/>
    <n v="1438543033"/>
    <d v="2015-08-02T13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s v="canceled"/>
    <x v="0"/>
    <s v="USD"/>
    <n v="1418056315"/>
    <d v="2014-12-08T10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canceled"/>
    <x v="0"/>
    <s v="USD"/>
    <n v="1408112253"/>
    <d v="2014-08-15T08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canceled"/>
    <x v="1"/>
    <s v="GBP"/>
    <n v="1475333917"/>
    <d v="2016-10-01T08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canceled"/>
    <x v="0"/>
    <s v="USD"/>
    <n v="1437161739"/>
    <d v="2015-07-17T13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canceled"/>
    <x v="0"/>
    <s v="USD"/>
    <n v="1471579140"/>
    <d v="2016-08-18T21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successful"/>
    <x v="5"/>
    <s v="CAD"/>
    <n v="1467313039"/>
    <d v="2016-06-30T12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successful"/>
    <x v="0"/>
    <s v="USD"/>
    <n v="1405366359"/>
    <d v="2014-07-14T13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successful"/>
    <x v="0"/>
    <s v="USD"/>
    <n v="1372297751"/>
    <d v="2013-06-26T19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successful"/>
    <x v="0"/>
    <s v="USD"/>
    <n v="1425741525"/>
    <d v="2015-03-07T09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successful"/>
    <x v="0"/>
    <s v="USD"/>
    <n v="1418904533"/>
    <d v="2014-12-18T06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successful"/>
    <x v="5"/>
    <s v="CAD"/>
    <n v="1450249140"/>
    <d v="2015-12-16T00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successful"/>
    <x v="0"/>
    <s v="USD"/>
    <n v="1451089134"/>
    <d v="2015-12-25T18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successful"/>
    <x v="0"/>
    <s v="USD"/>
    <n v="1455299144"/>
    <d v="2016-02-12T11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successful"/>
    <x v="0"/>
    <s v="USD"/>
    <n v="1441425540"/>
    <d v="2015-09-04T21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successful"/>
    <x v="0"/>
    <s v="USD"/>
    <n v="1362960000"/>
    <d v="2013-03-10T18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successful"/>
    <x v="1"/>
    <s v="GBP"/>
    <n v="1465672979"/>
    <d v="2016-06-11T13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successful"/>
    <x v="1"/>
    <s v="GBP"/>
    <n v="1354269600"/>
    <d v="2012-11-30T04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successful"/>
    <x v="0"/>
    <s v="USD"/>
    <n v="1372985760"/>
    <d v="2013-07-04T18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successful"/>
    <x v="0"/>
    <s v="USD"/>
    <n v="1362117540"/>
    <d v="2013-02-28T23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successful"/>
    <x v="0"/>
    <s v="USD"/>
    <n v="1309009323"/>
    <d v="2011-06-25T07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successful"/>
    <x v="0"/>
    <s v="USD"/>
    <n v="1309980790"/>
    <d v="2011-07-06T13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successful"/>
    <x v="0"/>
    <s v="USD"/>
    <n v="1343943420"/>
    <d v="2012-08-02T15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successful"/>
    <x v="1"/>
    <s v="GBP"/>
    <n v="1403370772"/>
    <d v="2014-06-21T11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successful"/>
    <x v="0"/>
    <s v="USD"/>
    <n v="1378592731"/>
    <d v="2013-09-07T16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successful"/>
    <x v="0"/>
    <s v="USD"/>
    <n v="1455523140"/>
    <d v="2016-02-15T01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successful"/>
    <x v="8"/>
    <s v="DKK"/>
    <n v="1420648906"/>
    <d v="2015-01-07T10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successful"/>
    <x v="0"/>
    <s v="USD"/>
    <n v="1426523752"/>
    <d v="2015-03-16T10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s v="successful"/>
    <x v="0"/>
    <s v="USD"/>
    <n v="1417049663"/>
    <d v="2014-11-26T18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successful"/>
    <x v="0"/>
    <s v="USD"/>
    <n v="1447463050"/>
    <d v="2015-11-13T19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successful"/>
    <x v="0"/>
    <s v="USD"/>
    <n v="1434342894"/>
    <d v="2015-06-14T22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successful"/>
    <x v="0"/>
    <s v="USD"/>
    <n v="1397225746"/>
    <d v="2014-04-11T08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successful"/>
    <x v="0"/>
    <s v="USD"/>
    <n v="1381881890"/>
    <d v="2013-10-15T18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successful"/>
    <x v="0"/>
    <s v="USD"/>
    <n v="1431022342"/>
    <d v="2015-05-07T12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successful"/>
    <x v="0"/>
    <s v="USD"/>
    <n v="1342115132"/>
    <d v="2012-07-12T11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successful"/>
    <x v="0"/>
    <s v="USD"/>
    <n v="1483138233"/>
    <d v="2016-12-30T16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successful"/>
    <x v="0"/>
    <s v="USD"/>
    <n v="1458874388"/>
    <d v="2016-03-24T20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successful"/>
    <x v="6"/>
    <s v="EUR"/>
    <n v="1484444119"/>
    <d v="2017-01-14T19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successful"/>
    <x v="1"/>
    <s v="GBP"/>
    <n v="1480784606"/>
    <d v="2016-12-03T11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successful"/>
    <x v="0"/>
    <s v="USD"/>
    <n v="1486095060"/>
    <d v="2017-02-02T22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s v="successful"/>
    <x v="1"/>
    <s v="GBP"/>
    <n v="1470075210"/>
    <d v="2016-08-01T12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successful"/>
    <x v="0"/>
    <s v="USD"/>
    <n v="1433504876"/>
    <d v="2015-06-05T05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successful"/>
    <x v="0"/>
    <s v="USD"/>
    <n v="1433815200"/>
    <d v="2015-06-08T20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successful"/>
    <x v="0"/>
    <s v="USD"/>
    <n v="1482988125"/>
    <d v="2016-12-28T23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successful"/>
    <x v="0"/>
    <s v="USD"/>
    <n v="1367867536"/>
    <d v="2013-05-06T13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successful"/>
    <x v="5"/>
    <s v="CAD"/>
    <n v="1482457678"/>
    <d v="2016-12-22T19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successful"/>
    <x v="0"/>
    <s v="USD"/>
    <n v="1436117922"/>
    <d v="2015-07-05T11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successful"/>
    <x v="12"/>
    <s v="EUR"/>
    <n v="1461931860"/>
    <d v="2016-04-29T06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successful"/>
    <x v="0"/>
    <s v="USD"/>
    <n v="1438183889"/>
    <d v="2015-07-29T09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successful"/>
    <x v="0"/>
    <s v="USD"/>
    <n v="1433305800"/>
    <d v="2015-06-02T22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successful"/>
    <x v="0"/>
    <s v="USD"/>
    <n v="1476720840"/>
    <d v="2016-10-17T10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successful"/>
    <x v="1"/>
    <s v="GBP"/>
    <n v="1471087957"/>
    <d v="2016-08-13T05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successful"/>
    <x v="0"/>
    <s v="USD"/>
    <n v="1430154720"/>
    <d v="2015-04-27T11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successful"/>
    <x v="0"/>
    <s v="USD"/>
    <n v="1440219540"/>
    <d v="2015-08-21T22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successful"/>
    <x v="0"/>
    <s v="USD"/>
    <n v="1456976586"/>
    <d v="2016-03-02T21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s v="successful"/>
    <x v="0"/>
    <s v="USD"/>
    <n v="1470068523"/>
    <d v="2016-08-01T10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successful"/>
    <x v="0"/>
    <s v="USD"/>
    <n v="1488337200"/>
    <d v="2017-02-28T21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s v="successful"/>
    <x v="0"/>
    <s v="USD"/>
    <n v="1484430481"/>
    <d v="2017-01-14T15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successful"/>
    <x v="0"/>
    <s v="USD"/>
    <n v="1423871882"/>
    <d v="2015-02-13T17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successful"/>
    <x v="0"/>
    <s v="USD"/>
    <n v="1477603140"/>
    <d v="2016-10-27T15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successful"/>
    <x v="0"/>
    <s v="USD"/>
    <n v="1467752334"/>
    <d v="2016-07-05T14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successful"/>
    <x v="0"/>
    <s v="USD"/>
    <n v="1412640373"/>
    <d v="2014-10-06T18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successful"/>
    <x v="1"/>
    <s v="GBP"/>
    <n v="1465709400"/>
    <d v="2016-06-11T23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successful"/>
    <x v="0"/>
    <s v="USD"/>
    <n v="1369612474"/>
    <d v="2013-05-26T17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successful"/>
    <x v="1"/>
    <s v="GBP"/>
    <n v="1430439411"/>
    <d v="2015-04-30T18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successful"/>
    <x v="0"/>
    <s v="USD"/>
    <n v="1374802235"/>
    <d v="2013-07-25T19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failed"/>
    <x v="1"/>
    <s v="GBP"/>
    <n v="1424607285"/>
    <d v="2015-02-22T06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s v="failed"/>
    <x v="0"/>
    <s v="USD"/>
    <n v="1417195201"/>
    <d v="2014-11-28T11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s v="failed"/>
    <x v="13"/>
    <s v="EUR"/>
    <n v="1449914400"/>
    <d v="2015-12-12T04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failed"/>
    <x v="0"/>
    <s v="USD"/>
    <n v="1407847978"/>
    <d v="2014-08-12T06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failed"/>
    <x v="1"/>
    <s v="GBP"/>
    <n v="1447451756"/>
    <d v="2015-11-13T15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failed"/>
    <x v="0"/>
    <s v="USD"/>
    <n v="1420085535"/>
    <d v="2014-12-31T22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failed"/>
    <x v="13"/>
    <s v="EUR"/>
    <n v="1464939520"/>
    <d v="2016-06-03T01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failed"/>
    <x v="1"/>
    <s v="GBP"/>
    <n v="1423185900"/>
    <d v="2015-02-05T19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failed"/>
    <x v="0"/>
    <s v="USD"/>
    <n v="1417656699"/>
    <d v="2014-12-03T19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failed"/>
    <x v="13"/>
    <s v="EUR"/>
    <n v="1455964170"/>
    <d v="2016-02-20T04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failed"/>
    <x v="0"/>
    <s v="USD"/>
    <n v="1483423467"/>
    <d v="2017-01-03T00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failed"/>
    <x v="0"/>
    <s v="USD"/>
    <n v="1439741591"/>
    <d v="2015-08-16T10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failed"/>
    <x v="0"/>
    <s v="USD"/>
    <n v="1448147619"/>
    <d v="2015-11-21T17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failed"/>
    <x v="0"/>
    <s v="USD"/>
    <n v="1442315460"/>
    <d v="2015-09-15T05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failed"/>
    <x v="3"/>
    <s v="EUR"/>
    <n v="1456397834"/>
    <d v="2016-02-25T04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failed"/>
    <x v="0"/>
    <s v="USD"/>
    <n v="1476010619"/>
    <d v="2016-10-09T04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s v="failed"/>
    <x v="0"/>
    <s v="USD"/>
    <n v="1467129686"/>
    <d v="2016-06-28T10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failed"/>
    <x v="11"/>
    <s v="SEK"/>
    <n v="1423432709"/>
    <d v="2015-02-08T15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failed"/>
    <x v="4"/>
    <s v="NZD"/>
    <n v="1474436704"/>
    <d v="2016-09-20T23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failed"/>
    <x v="2"/>
    <s v="AUD"/>
    <n v="1451637531"/>
    <d v="2016-01-01T02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failed"/>
    <x v="0"/>
    <s v="USD"/>
    <n v="1479233602"/>
    <d v="2016-11-15T12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failed"/>
    <x v="0"/>
    <s v="USD"/>
    <n v="1430276959"/>
    <d v="2015-04-28T21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failed"/>
    <x v="12"/>
    <s v="EUR"/>
    <n v="1440408120"/>
    <d v="2015-08-24T03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failed"/>
    <x v="12"/>
    <s v="EUR"/>
    <n v="1474230385"/>
    <d v="2016-09-18T14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failed"/>
    <x v="3"/>
    <s v="EUR"/>
    <n v="1459584417"/>
    <d v="2016-04-02T02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failed"/>
    <x v="0"/>
    <s v="USD"/>
    <n v="1428629242"/>
    <d v="2015-04-09T19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failed"/>
    <x v="0"/>
    <s v="USD"/>
    <n v="1419017488"/>
    <d v="2014-12-19T13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failed"/>
    <x v="0"/>
    <s v="USD"/>
    <n v="1448517816"/>
    <d v="2015-11-26T00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failed"/>
    <x v="0"/>
    <s v="USD"/>
    <n v="1437417828"/>
    <d v="2015-07-20T12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failed"/>
    <x v="13"/>
    <s v="EUR"/>
    <n v="1481367600"/>
    <d v="2016-12-10T05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failed"/>
    <x v="8"/>
    <s v="DKK"/>
    <n v="1433775600"/>
    <d v="2015-06-08T09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failed"/>
    <x v="13"/>
    <s v="EUR"/>
    <n v="1444589020"/>
    <d v="2015-10-11T12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failed"/>
    <x v="12"/>
    <s v="EUR"/>
    <n v="1456043057"/>
    <d v="2016-02-21T02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failed"/>
    <x v="0"/>
    <s v="USD"/>
    <n v="1405227540"/>
    <d v="2014-07-12T22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failed"/>
    <x v="8"/>
    <s v="DKK"/>
    <n v="1461765300"/>
    <d v="2016-04-27T07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failed"/>
    <x v="5"/>
    <s v="CAD"/>
    <n v="1425758101"/>
    <d v="2015-03-07T13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failed"/>
    <x v="13"/>
    <s v="EUR"/>
    <n v="1464285463"/>
    <d v="2016-05-26T11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failed"/>
    <x v="1"/>
    <s v="GBP"/>
    <n v="1441995769"/>
    <d v="2015-09-11T12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failed"/>
    <x v="0"/>
    <s v="USD"/>
    <n v="1464190158"/>
    <d v="2016-05-25T09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ailed"/>
    <x v="6"/>
    <s v="EUR"/>
    <n v="1483395209"/>
    <d v="2017-01-02T16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failed"/>
    <x v="12"/>
    <s v="EUR"/>
    <n v="1442091462"/>
    <d v="2015-09-12T14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failed"/>
    <x v="12"/>
    <s v="EUR"/>
    <n v="1434286855"/>
    <d v="2015-06-14T07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failed"/>
    <x v="13"/>
    <s v="EUR"/>
    <n v="1461235478"/>
    <d v="2016-04-21T04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failed"/>
    <x v="0"/>
    <s v="USD"/>
    <n v="1467999134"/>
    <d v="2016-07-08T11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failed"/>
    <x v="2"/>
    <s v="AUD"/>
    <n v="1432272300"/>
    <d v="2015-05-21T23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failed"/>
    <x v="0"/>
    <s v="USD"/>
    <n v="1431286105"/>
    <d v="2015-05-10T13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failed"/>
    <x v="0"/>
    <s v="USD"/>
    <n v="1455941197"/>
    <d v="2016-02-19T22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canceled"/>
    <x v="0"/>
    <s v="USD"/>
    <n v="1416355259"/>
    <d v="2014-11-18T18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canceled"/>
    <x v="0"/>
    <s v="USD"/>
    <n v="1406566363"/>
    <d v="2014-07-28T10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canceled"/>
    <x v="6"/>
    <s v="EUR"/>
    <n v="1492270947"/>
    <d v="2017-04-15T09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canceled"/>
    <x v="3"/>
    <s v="EUR"/>
    <n v="1461535140"/>
    <d v="2016-04-24T15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canceled"/>
    <x v="0"/>
    <s v="USD"/>
    <n v="1409924340"/>
    <d v="2014-09-05T07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s v="canceled"/>
    <x v="13"/>
    <s v="EUR"/>
    <n v="1483459365"/>
    <d v="2017-01-03T10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canceled"/>
    <x v="0"/>
    <s v="USD"/>
    <n v="1447281044"/>
    <d v="2015-11-11T16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canceled"/>
    <x v="0"/>
    <s v="USD"/>
    <n v="1407729600"/>
    <d v="2014-08-10T22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canceled"/>
    <x v="8"/>
    <s v="DKK"/>
    <n v="1449077100"/>
    <d v="2015-12-02T11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canceled"/>
    <x v="0"/>
    <s v="USD"/>
    <n v="1417391100"/>
    <d v="2014-11-30T17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successful"/>
    <x v="0"/>
    <s v="USD"/>
    <n v="1413849600"/>
    <d v="2014-10-20T18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successful"/>
    <x v="0"/>
    <s v="USD"/>
    <n v="1365609271"/>
    <d v="2013-04-10T09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successful"/>
    <x v="0"/>
    <s v="USD"/>
    <n v="1365367938"/>
    <d v="2013-04-07T14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s v="successful"/>
    <x v="0"/>
    <s v="USD"/>
    <n v="1361029958"/>
    <d v="2013-02-16T09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successful"/>
    <x v="0"/>
    <s v="USD"/>
    <n v="1332385200"/>
    <d v="2012-03-21T21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successful"/>
    <x v="0"/>
    <s v="USD"/>
    <n v="1452574800"/>
    <d v="2016-01-11T23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successful"/>
    <x v="0"/>
    <s v="USD"/>
    <n v="1332699285"/>
    <d v="2012-03-25T12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successful"/>
    <x v="0"/>
    <s v="USD"/>
    <n v="1307838049"/>
    <d v="2011-06-11T18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successful"/>
    <x v="0"/>
    <s v="USD"/>
    <n v="1360938109"/>
    <d v="2013-02-15T08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successful"/>
    <x v="0"/>
    <s v="USD"/>
    <n v="1356724263"/>
    <d v="2012-12-28T13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successful"/>
    <x v="0"/>
    <s v="USD"/>
    <n v="1428620334"/>
    <d v="2015-04-09T16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successful"/>
    <x v="0"/>
    <s v="USD"/>
    <n v="1381928503"/>
    <d v="2013-10-16T07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s v="successful"/>
    <x v="0"/>
    <s v="USD"/>
    <n v="1330644639"/>
    <d v="2012-03-01T17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successful"/>
    <x v="0"/>
    <s v="USD"/>
    <n v="1379093292"/>
    <d v="2013-09-13T11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successful"/>
    <x v="0"/>
    <s v="USD"/>
    <n v="1419051540"/>
    <d v="2014-12-19T22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successful"/>
    <x v="0"/>
    <s v="USD"/>
    <n v="1315616422"/>
    <d v="2011-09-09T19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successful"/>
    <x v="0"/>
    <s v="USD"/>
    <n v="1324609200"/>
    <d v="2011-12-22T21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successful"/>
    <x v="0"/>
    <s v="USD"/>
    <n v="1368564913"/>
    <d v="2013-05-14T14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successful"/>
    <x v="0"/>
    <s v="USD"/>
    <n v="1399694340"/>
    <d v="2014-05-09T21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successful"/>
    <x v="0"/>
    <s v="USD"/>
    <n v="1374858000"/>
    <d v="2013-07-26T11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failed"/>
    <x v="5"/>
    <s v="CAD"/>
    <n v="1383430145"/>
    <d v="2013-11-02T16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failed"/>
    <x v="0"/>
    <s v="USD"/>
    <n v="1347004260"/>
    <d v="2012-09-07T01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failed"/>
    <x v="0"/>
    <s v="USD"/>
    <n v="1469162275"/>
    <d v="2016-07-21T22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s v="failed"/>
    <x v="0"/>
    <s v="USD"/>
    <n v="1342882260"/>
    <d v="2012-07-21T08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failed"/>
    <x v="0"/>
    <s v="USD"/>
    <n v="1434827173"/>
    <d v="2015-06-20T13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failed"/>
    <x v="0"/>
    <s v="USD"/>
    <n v="1425009761"/>
    <d v="2015-02-26T22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failed"/>
    <x v="0"/>
    <s v="USD"/>
    <n v="1470175271"/>
    <d v="2016-08-02T16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failed"/>
    <x v="2"/>
    <s v="AUD"/>
    <n v="1388928660"/>
    <d v="2014-01-05T07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failed"/>
    <x v="0"/>
    <s v="USD"/>
    <n v="1352994052"/>
    <d v="2012-11-15T09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failed"/>
    <x v="0"/>
    <s v="USD"/>
    <n v="1380720474"/>
    <d v="2013-10-02T07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failed"/>
    <x v="0"/>
    <s v="USD"/>
    <n v="1424014680"/>
    <d v="2015-02-15T09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failed"/>
    <x v="0"/>
    <s v="USD"/>
    <n v="1308431646"/>
    <d v="2011-06-18T15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s v="failed"/>
    <x v="0"/>
    <s v="USD"/>
    <n v="1371415675"/>
    <d v="2013-06-16T14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failed"/>
    <x v="0"/>
    <s v="USD"/>
    <n v="1428075480"/>
    <d v="2015-04-03T09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failed"/>
    <x v="0"/>
    <s v="USD"/>
    <n v="1314471431"/>
    <d v="2011-08-27T12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failed"/>
    <x v="0"/>
    <s v="USD"/>
    <n v="1410866659"/>
    <d v="2014-09-16T05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failed"/>
    <x v="0"/>
    <s v="USD"/>
    <n v="1375299780"/>
    <d v="2013-07-31T13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failed"/>
    <x v="0"/>
    <s v="USD"/>
    <n v="1409787378"/>
    <d v="2014-09-03T17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failed"/>
    <x v="0"/>
    <s v="USD"/>
    <n v="1470355833"/>
    <d v="2016-08-04T18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failed"/>
    <x v="0"/>
    <s v="USD"/>
    <n v="1367444557"/>
    <d v="2013-05-01T15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successful"/>
    <x v="5"/>
    <s v="CAD"/>
    <n v="1436364023"/>
    <d v="2015-07-08T08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successful"/>
    <x v="1"/>
    <s v="GBP"/>
    <n v="1458943200"/>
    <d v="2016-03-25T16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successful"/>
    <x v="18"/>
    <s v="EUR"/>
    <n v="1477210801"/>
    <d v="2016-10-23T02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successful"/>
    <x v="1"/>
    <s v="GBP"/>
    <n v="1402389180"/>
    <d v="2014-06-10T02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successful"/>
    <x v="12"/>
    <s v="EUR"/>
    <n v="1458676860"/>
    <d v="2016-03-22T14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successful"/>
    <x v="1"/>
    <s v="GBP"/>
    <n v="1406227904"/>
    <d v="2014-07-24T12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successful"/>
    <x v="0"/>
    <s v="USD"/>
    <n v="1273911000"/>
    <d v="2010-05-15T02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successful"/>
    <x v="0"/>
    <s v="USD"/>
    <n v="1403880281"/>
    <d v="2014-06-27T08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successful"/>
    <x v="12"/>
    <s v="EUR"/>
    <n v="1487113140"/>
    <d v="2017-02-14T16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successful"/>
    <x v="1"/>
    <s v="GBP"/>
    <n v="1405761278"/>
    <d v="2014-07-19T03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successful"/>
    <x v="0"/>
    <s v="USD"/>
    <n v="1447858804"/>
    <d v="2015-11-18T09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successful"/>
    <x v="0"/>
    <s v="USD"/>
    <n v="1486311939"/>
    <d v="2017-02-05T10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successful"/>
    <x v="1"/>
    <s v="GBP"/>
    <n v="1405523866"/>
    <d v="2014-07-16T09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successful"/>
    <x v="0"/>
    <s v="USD"/>
    <n v="1443363640"/>
    <d v="2015-09-27T08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successful"/>
    <x v="10"/>
    <s v="NOK"/>
    <n v="1458104697"/>
    <d v="2016-03-15T23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successful"/>
    <x v="0"/>
    <s v="USD"/>
    <n v="1475762400"/>
    <d v="2016-10-06T08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successful"/>
    <x v="0"/>
    <s v="USD"/>
    <n v="1417845600"/>
    <d v="2014-12-06T00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successful"/>
    <x v="0"/>
    <s v="USD"/>
    <n v="1401565252"/>
    <d v="2014-05-31T13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successful"/>
    <x v="0"/>
    <s v="USD"/>
    <n v="1403301540"/>
    <d v="2014-06-20T15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successful"/>
    <x v="0"/>
    <s v="USD"/>
    <n v="1418961600"/>
    <d v="2014-12-18T22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successful"/>
    <x v="0"/>
    <s v="USD"/>
    <n v="1465272091"/>
    <d v="2016-06-06T22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successful"/>
    <x v="0"/>
    <s v="USD"/>
    <n v="1413575739"/>
    <d v="2014-10-17T13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successful"/>
    <x v="0"/>
    <s v="USD"/>
    <n v="1419292800"/>
    <d v="2014-12-22T18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uccessful"/>
    <x v="11"/>
    <s v="SEK"/>
    <n v="1487592090"/>
    <d v="2017-02-20T06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successful"/>
    <x v="0"/>
    <s v="USD"/>
    <n v="1471539138"/>
    <d v="2016-08-18T10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successful"/>
    <x v="0"/>
    <s v="USD"/>
    <n v="1453185447"/>
    <d v="2016-01-19T00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successful"/>
    <x v="0"/>
    <s v="USD"/>
    <n v="1489497886"/>
    <d v="2017-03-14T07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successful"/>
    <x v="0"/>
    <s v="USD"/>
    <n v="1485907200"/>
    <d v="2017-01-31T18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successful"/>
    <x v="0"/>
    <s v="USD"/>
    <n v="1426773920"/>
    <d v="2015-03-19T08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successful"/>
    <x v="0"/>
    <s v="USD"/>
    <n v="1445624695"/>
    <d v="2015-10-23T12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successful"/>
    <x v="0"/>
    <s v="USD"/>
    <n v="1417402800"/>
    <d v="2014-11-30T21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successful"/>
    <x v="2"/>
    <s v="AUD"/>
    <n v="1455548400"/>
    <d v="2016-02-15T09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successful"/>
    <x v="0"/>
    <s v="USD"/>
    <n v="1462161540"/>
    <d v="2016-05-01T21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successful"/>
    <x v="0"/>
    <s v="USD"/>
    <n v="1441383062"/>
    <d v="2015-09-04T10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successful"/>
    <x v="0"/>
    <s v="USD"/>
    <n v="1464040800"/>
    <d v="2016-05-23T16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successful"/>
    <x v="0"/>
    <s v="USD"/>
    <n v="1440702910"/>
    <d v="2015-08-27T13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successful"/>
    <x v="12"/>
    <s v="EUR"/>
    <n v="1470506400"/>
    <d v="2016-08-06T12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successful"/>
    <x v="0"/>
    <s v="USD"/>
    <n v="1421952370"/>
    <d v="2015-01-22T12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successful"/>
    <x v="0"/>
    <s v="USD"/>
    <n v="1483481019"/>
    <d v="2017-01-03T16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successful"/>
    <x v="0"/>
    <s v="USD"/>
    <n v="1416964500"/>
    <d v="2014-11-25T19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failed"/>
    <x v="0"/>
    <s v="USD"/>
    <n v="1420045538"/>
    <d v="2014-12-31T11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failed"/>
    <x v="5"/>
    <s v="CAD"/>
    <n v="1435708500"/>
    <d v="2015-06-30T17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failed"/>
    <x v="0"/>
    <s v="USD"/>
    <n v="1416662034"/>
    <d v="2014-11-22T07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failed"/>
    <x v="0"/>
    <s v="USD"/>
    <n v="1427847480"/>
    <d v="2015-03-31T18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s v="failed"/>
    <x v="0"/>
    <s v="USD"/>
    <n v="1425330960"/>
    <d v="2015-03-02T15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failed"/>
    <x v="1"/>
    <s v="GBP"/>
    <n v="1410930399"/>
    <d v="2014-09-16T23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failed"/>
    <x v="0"/>
    <s v="USD"/>
    <n v="1487844882"/>
    <d v="2017-02-23T04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failed"/>
    <x v="0"/>
    <s v="USD"/>
    <n v="1447020620"/>
    <d v="2015-11-08T16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failed"/>
    <x v="0"/>
    <s v="USD"/>
    <n v="1446524159"/>
    <d v="2015-11-02T22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failed"/>
    <x v="1"/>
    <s v="GBP"/>
    <n v="1463050034"/>
    <d v="2016-05-12T04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failed"/>
    <x v="0"/>
    <s v="USD"/>
    <n v="1432756039"/>
    <d v="2015-05-27T13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failed"/>
    <x v="0"/>
    <s v="USD"/>
    <n v="1412135940"/>
    <d v="2014-09-30T21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failed"/>
    <x v="0"/>
    <s v="USD"/>
    <n v="1441176447"/>
    <d v="2015-09-02T00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failed"/>
    <x v="2"/>
    <s v="AUD"/>
    <n v="1438495390"/>
    <d v="2015-08-02T00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failed"/>
    <x v="0"/>
    <s v="USD"/>
    <n v="1442509200"/>
    <d v="2015-09-17T11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failed"/>
    <x v="5"/>
    <s v="CAD"/>
    <n v="1467603624"/>
    <d v="2016-07-03T21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failed"/>
    <x v="0"/>
    <s v="USD"/>
    <n v="1411227633"/>
    <d v="2014-09-20T09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failed"/>
    <x v="1"/>
    <s v="GBP"/>
    <n v="1440763920"/>
    <d v="2015-08-28T06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failed"/>
    <x v="0"/>
    <s v="USD"/>
    <n v="1430270199"/>
    <d v="2015-04-28T19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failed"/>
    <x v="0"/>
    <s v="USD"/>
    <n v="1415842193"/>
    <d v="2014-11-12T19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canceled"/>
    <x v="0"/>
    <s v="USD"/>
    <n v="1383789603"/>
    <d v="2013-11-06T20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canceled"/>
    <x v="0"/>
    <s v="USD"/>
    <n v="1259715000"/>
    <d v="2009-12-01T18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canceled"/>
    <x v="1"/>
    <s v="GBP"/>
    <n v="1394815751"/>
    <d v="2014-03-14T10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canceled"/>
    <x v="0"/>
    <s v="USD"/>
    <n v="1432843500"/>
    <d v="2015-05-28T14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canceled"/>
    <x v="0"/>
    <s v="USD"/>
    <n v="1307554261"/>
    <d v="2011-06-08T11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canceled"/>
    <x v="0"/>
    <s v="USD"/>
    <n v="1469656800"/>
    <d v="2016-07-27T16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canceled"/>
    <x v="0"/>
    <s v="USD"/>
    <n v="1392595200"/>
    <d v="2014-02-16T18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canceled"/>
    <x v="0"/>
    <s v="USD"/>
    <n v="1419384585"/>
    <d v="2014-12-23T19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s v="canceled"/>
    <x v="0"/>
    <s v="USD"/>
    <n v="1369498714"/>
    <d v="2013-05-25T10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canceled"/>
    <x v="0"/>
    <s v="USD"/>
    <n v="1460140282"/>
    <d v="2016-04-08T12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canceled"/>
    <x v="1"/>
    <s v="GBP"/>
    <n v="1434738483"/>
    <d v="2015-06-19T12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canceled"/>
    <x v="1"/>
    <s v="GBP"/>
    <n v="1456703940"/>
    <d v="2016-02-28T17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nceled"/>
    <x v="5"/>
    <s v="CAD"/>
    <n v="1491019140"/>
    <d v="2017-03-31T21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canceled"/>
    <x v="0"/>
    <s v="USD"/>
    <n v="1424211329"/>
    <d v="2015-02-17T16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canceled"/>
    <x v="0"/>
    <s v="USD"/>
    <n v="1404909296"/>
    <d v="2014-07-09T06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canceled"/>
    <x v="0"/>
    <s v="USD"/>
    <n v="1435698368"/>
    <d v="2015-06-30T15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canceled"/>
    <x v="0"/>
    <s v="USD"/>
    <n v="1343161248"/>
    <d v="2012-07-24T14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canceled"/>
    <x v="0"/>
    <s v="USD"/>
    <n v="1283392800"/>
    <d v="2010-09-01T20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canceled"/>
    <x v="0"/>
    <s v="USD"/>
    <n v="1377734091"/>
    <d v="2013-08-28T17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canceled"/>
    <x v="0"/>
    <s v="USD"/>
    <n v="1337562726"/>
    <d v="2012-05-20T19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failed"/>
    <x v="1"/>
    <s v="GBP"/>
    <n v="1450521990"/>
    <d v="2015-12-19T04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s v="failed"/>
    <x v="0"/>
    <s v="USD"/>
    <n v="1445894400"/>
    <d v="2015-10-26T15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failed"/>
    <x v="1"/>
    <s v="GBP"/>
    <n v="1411681391"/>
    <d v="2014-09-25T15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failed"/>
    <x v="0"/>
    <s v="USD"/>
    <n v="1401464101"/>
    <d v="2014-05-30T09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failed"/>
    <x v="5"/>
    <s v="CAD"/>
    <n v="1482663600"/>
    <d v="2016-12-25T05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s v="failed"/>
    <x v="0"/>
    <s v="USD"/>
    <n v="1428197422"/>
    <d v="2015-04-04T19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failed"/>
    <x v="0"/>
    <s v="USD"/>
    <n v="1418510965"/>
    <d v="2014-12-13T16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s v="failed"/>
    <x v="0"/>
    <s v="USD"/>
    <n v="1422735120"/>
    <d v="2015-01-31T14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failed"/>
    <x v="0"/>
    <s v="USD"/>
    <n v="1444433886"/>
    <d v="2015-10-09T17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failed"/>
    <x v="13"/>
    <s v="EUR"/>
    <n v="1443040464"/>
    <d v="2015-09-23T14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failed"/>
    <x v="1"/>
    <s v="GBP"/>
    <n v="1459700741"/>
    <d v="2016-04-03T10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failed"/>
    <x v="0"/>
    <s v="USD"/>
    <n v="1427503485"/>
    <d v="2015-03-27T18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failed"/>
    <x v="0"/>
    <s v="USD"/>
    <n v="1425154655"/>
    <d v="2015-02-28T14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failed"/>
    <x v="0"/>
    <s v="USD"/>
    <n v="1463329260"/>
    <d v="2016-05-15T10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failed"/>
    <x v="0"/>
    <s v="USD"/>
    <n v="1403122380"/>
    <d v="2014-06-18T14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failed"/>
    <x v="1"/>
    <s v="GBP"/>
    <n v="1418469569"/>
    <d v="2014-12-13T05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failed"/>
    <x v="0"/>
    <s v="USD"/>
    <n v="1474360197"/>
    <d v="2016-09-20T02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failed"/>
    <x v="0"/>
    <s v="USD"/>
    <n v="1437926458"/>
    <d v="2015-07-26T10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failed"/>
    <x v="1"/>
    <s v="GBP"/>
    <n v="1460116576"/>
    <d v="2016-04-08T05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failed"/>
    <x v="0"/>
    <s v="USD"/>
    <n v="1405401060"/>
    <d v="2014-07-14T23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successful"/>
    <x v="0"/>
    <s v="USD"/>
    <n v="1304561633"/>
    <d v="2011-05-04T20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successful"/>
    <x v="0"/>
    <s v="USD"/>
    <n v="1318633200"/>
    <d v="2011-10-14T17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successful"/>
    <x v="0"/>
    <s v="USD"/>
    <n v="1327723459"/>
    <d v="2012-01-27T22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successful"/>
    <x v="0"/>
    <s v="USD"/>
    <n v="1332011835"/>
    <d v="2012-03-17T13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successful"/>
    <x v="0"/>
    <s v="USD"/>
    <n v="1312182000"/>
    <d v="2011-08-01T01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successful"/>
    <x v="0"/>
    <s v="USD"/>
    <n v="1300930838"/>
    <d v="2011-03-23T19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successful"/>
    <x v="0"/>
    <s v="USD"/>
    <n v="1339701851"/>
    <d v="2012-06-14T13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successful"/>
    <x v="0"/>
    <s v="USD"/>
    <n v="1388553960"/>
    <d v="2013-12-31T23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successful"/>
    <x v="0"/>
    <s v="USD"/>
    <n v="1320220800"/>
    <d v="2011-11-02T02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successful"/>
    <x v="0"/>
    <s v="USD"/>
    <n v="1355609510"/>
    <d v="2012-12-15T16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s v="successful"/>
    <x v="0"/>
    <s v="USD"/>
    <n v="1370390432"/>
    <d v="2013-06-04T18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successful"/>
    <x v="0"/>
    <s v="USD"/>
    <n v="1357160384"/>
    <d v="2013-01-02T14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successful"/>
    <x v="0"/>
    <s v="USD"/>
    <n v="1342921202"/>
    <d v="2012-07-21T19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successful"/>
    <x v="0"/>
    <s v="USD"/>
    <n v="1407085200"/>
    <d v="2014-08-03T11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successful"/>
    <x v="0"/>
    <s v="USD"/>
    <n v="1323742396"/>
    <d v="2011-12-12T20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successful"/>
    <x v="0"/>
    <s v="USD"/>
    <n v="1353621600"/>
    <d v="2012-11-22T16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successful"/>
    <x v="0"/>
    <s v="USD"/>
    <n v="1383332400"/>
    <d v="2013-11-01T13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successful"/>
    <x v="0"/>
    <s v="USD"/>
    <n v="1362757335"/>
    <d v="2013-03-08T09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successful"/>
    <x v="0"/>
    <s v="USD"/>
    <n v="1410755286"/>
    <d v="2014-09-14T22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successful"/>
    <x v="0"/>
    <s v="USD"/>
    <n v="1361606940"/>
    <d v="2013-02-23T02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successful"/>
    <x v="0"/>
    <s v="USD"/>
    <n v="1338177540"/>
    <d v="2012-05-27T21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successful"/>
    <x v="0"/>
    <s v="USD"/>
    <n v="1418803140"/>
    <d v="2014-12-17T01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successful"/>
    <x v="1"/>
    <s v="GBP"/>
    <n v="1377621089"/>
    <d v="2013-08-27T10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successful"/>
    <x v="0"/>
    <s v="USD"/>
    <n v="1357721335"/>
    <d v="2013-01-09T02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successful"/>
    <x v="0"/>
    <s v="USD"/>
    <n v="1347382053"/>
    <d v="2012-09-11T10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successful"/>
    <x v="0"/>
    <s v="USD"/>
    <n v="1385932867"/>
    <d v="2013-12-01T15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successful"/>
    <x v="0"/>
    <s v="USD"/>
    <n v="1353905940"/>
    <d v="2012-11-25T22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successful"/>
    <x v="0"/>
    <s v="USD"/>
    <n v="1403026882"/>
    <d v="2014-06-17T11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successful"/>
    <x v="0"/>
    <s v="USD"/>
    <n v="1392929333"/>
    <d v="2014-02-20T14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successful"/>
    <x v="0"/>
    <s v="USD"/>
    <n v="1330671540"/>
    <d v="2012-03-02T00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successful"/>
    <x v="0"/>
    <s v="USD"/>
    <n v="1350074261"/>
    <d v="2012-10-12T14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successful"/>
    <x v="0"/>
    <s v="USD"/>
    <n v="1316851854"/>
    <d v="2011-09-24T02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successful"/>
    <x v="0"/>
    <s v="USD"/>
    <n v="1326690000"/>
    <d v="2012-01-15T23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successful"/>
    <x v="0"/>
    <s v="USD"/>
    <n v="1306994340"/>
    <d v="2011-06-01T23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successful"/>
    <x v="0"/>
    <s v="USD"/>
    <n v="1468270261"/>
    <d v="2016-07-11T14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successful"/>
    <x v="0"/>
    <s v="USD"/>
    <n v="1307851200"/>
    <d v="2011-06-11T22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successful"/>
    <x v="0"/>
    <s v="USD"/>
    <n v="1262302740"/>
    <d v="2009-12-31T17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s v="successful"/>
    <x v="0"/>
    <s v="USD"/>
    <n v="1362086700"/>
    <d v="2013-02-28T15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successful"/>
    <x v="0"/>
    <s v="USD"/>
    <n v="1330789165"/>
    <d v="2012-03-03T09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successful"/>
    <x v="0"/>
    <s v="USD"/>
    <n v="1280800740"/>
    <d v="2010-08-02T19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successful"/>
    <x v="0"/>
    <s v="USD"/>
    <n v="1418998744"/>
    <d v="2014-12-19T08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successful"/>
    <x v="0"/>
    <s v="USD"/>
    <n v="1308011727"/>
    <d v="2011-06-13T18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successful"/>
    <x v="0"/>
    <s v="USD"/>
    <n v="1348516012"/>
    <d v="2012-09-24T13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successful"/>
    <x v="0"/>
    <s v="USD"/>
    <n v="1353551160"/>
    <d v="2012-11-21T20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successful"/>
    <x v="0"/>
    <s v="USD"/>
    <n v="1379515740"/>
    <d v="2013-09-18T08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successful"/>
    <x v="1"/>
    <s v="GBP"/>
    <n v="1408039860"/>
    <d v="2014-08-14T12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successful"/>
    <x v="0"/>
    <s v="USD"/>
    <n v="1339235377"/>
    <d v="2012-06-09T03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successful"/>
    <x v="0"/>
    <s v="USD"/>
    <n v="1300636482"/>
    <d v="2011-03-20T09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successful"/>
    <x v="0"/>
    <s v="USD"/>
    <n v="1400862355"/>
    <d v="2014-05-23T10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successful"/>
    <x v="0"/>
    <s v="USD"/>
    <n v="1381314437"/>
    <d v="2013-10-09T04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successful"/>
    <x v="0"/>
    <s v="USD"/>
    <n v="1303801140"/>
    <d v="2011-04-26T00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successful"/>
    <x v="0"/>
    <s v="USD"/>
    <n v="1385297393"/>
    <d v="2013-11-24T06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successful"/>
    <x v="0"/>
    <s v="USD"/>
    <n v="1303675296"/>
    <d v="2011-04-24T14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successful"/>
    <x v="0"/>
    <s v="USD"/>
    <n v="1334784160"/>
    <d v="2012-04-18T15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successful"/>
    <x v="0"/>
    <s v="USD"/>
    <n v="1333648820"/>
    <d v="2012-04-05T12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successful"/>
    <x v="0"/>
    <s v="USD"/>
    <n v="1355437052"/>
    <d v="2012-12-13T16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successful"/>
    <x v="0"/>
    <s v="USD"/>
    <n v="1337885168"/>
    <d v="2012-05-24T12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successful"/>
    <x v="0"/>
    <s v="USD"/>
    <n v="1355840400"/>
    <d v="2012-12-18T08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successful"/>
    <x v="1"/>
    <s v="GBP"/>
    <n v="1387281600"/>
    <d v="2013-12-17T06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successful"/>
    <x v="13"/>
    <s v="EUR"/>
    <n v="1462053540"/>
    <d v="2016-04-30T15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successful"/>
    <x v="15"/>
    <s v="EUR"/>
    <n v="1453064400"/>
    <d v="2016-01-17T15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successful"/>
    <x v="0"/>
    <s v="USD"/>
    <n v="1325310336"/>
    <d v="2011-12-30T23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successful"/>
    <x v="0"/>
    <s v="USD"/>
    <n v="1422750707"/>
    <d v="2015-01-31T18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successful"/>
    <x v="0"/>
    <s v="USD"/>
    <n v="1331870340"/>
    <d v="2012-03-15T21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successful"/>
    <x v="0"/>
    <s v="USD"/>
    <n v="1298343600"/>
    <d v="2011-02-21T21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successful"/>
    <x v="0"/>
    <s v="USD"/>
    <n v="1364447073"/>
    <d v="2013-03-27T23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successful"/>
    <x v="0"/>
    <s v="USD"/>
    <n v="1394521140"/>
    <d v="2014-03-11T00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successful"/>
    <x v="0"/>
    <s v="USD"/>
    <n v="1322454939"/>
    <d v="2011-11-27T22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successful"/>
    <x v="0"/>
    <s v="USD"/>
    <n v="1464729276"/>
    <d v="2016-05-31T15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successful"/>
    <x v="0"/>
    <s v="USD"/>
    <n v="1278302400"/>
    <d v="2010-07-04T22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successful"/>
    <x v="0"/>
    <s v="USD"/>
    <n v="1470056614"/>
    <d v="2016-08-01T07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successful"/>
    <x v="0"/>
    <s v="USD"/>
    <n v="1338824730"/>
    <d v="2012-06-04T09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successful"/>
    <x v="0"/>
    <s v="USD"/>
    <n v="1425675892"/>
    <d v="2015-03-06T15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successful"/>
    <x v="0"/>
    <s v="USD"/>
    <n v="1471503540"/>
    <d v="2016-08-18T00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successful"/>
    <x v="0"/>
    <s v="USD"/>
    <n v="1318802580"/>
    <d v="2011-10-16T16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successful"/>
    <x v="0"/>
    <s v="USD"/>
    <n v="1334980740"/>
    <d v="2012-04-20T21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successful"/>
    <x v="3"/>
    <s v="EUR"/>
    <n v="1460786340"/>
    <d v="2016-04-15T23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successful"/>
    <x v="0"/>
    <s v="USD"/>
    <n v="1391718671"/>
    <d v="2014-02-06T14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successful"/>
    <x v="0"/>
    <s v="USD"/>
    <n v="1311298745"/>
    <d v="2011-07-21T19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s v="successful"/>
    <x v="0"/>
    <s v="USD"/>
    <n v="1405188667"/>
    <d v="2014-07-12T12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live"/>
    <x v="0"/>
    <s v="USD"/>
    <n v="1490752800"/>
    <d v="2017-03-28T20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live"/>
    <x v="0"/>
    <s v="USD"/>
    <n v="1492142860"/>
    <d v="2017-04-13T22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live"/>
    <x v="6"/>
    <s v="EUR"/>
    <n v="1491590738"/>
    <d v="2017-04-07T12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live"/>
    <x v="0"/>
    <s v="USD"/>
    <n v="1489775641"/>
    <d v="2017-03-17T12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live"/>
    <x v="0"/>
    <s v="USD"/>
    <n v="1490331623"/>
    <d v="2017-03-23T23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live"/>
    <x v="5"/>
    <s v="CAD"/>
    <n v="1493320519"/>
    <d v="2017-04-27T13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live"/>
    <x v="0"/>
    <s v="USD"/>
    <n v="1491855300"/>
    <d v="2017-04-10T14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live"/>
    <x v="0"/>
    <s v="USD"/>
    <n v="1491738594"/>
    <d v="2017-04-09T05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s v="live"/>
    <x v="0"/>
    <s v="USD"/>
    <n v="1489700230"/>
    <d v="2017-03-16T15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live"/>
    <x v="0"/>
    <s v="USD"/>
    <n v="1491470442"/>
    <d v="2017-04-06T03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live"/>
    <x v="0"/>
    <s v="USD"/>
    <n v="1491181200"/>
    <d v="2017-04-02T19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live"/>
    <x v="0"/>
    <s v="USD"/>
    <n v="1490572740"/>
    <d v="2017-03-26T17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live"/>
    <x v="1"/>
    <s v="GBP"/>
    <n v="1491768000"/>
    <d v="2017-04-09T14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live"/>
    <x v="0"/>
    <s v="USD"/>
    <n v="1490589360"/>
    <d v="2017-03-26T22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live"/>
    <x v="0"/>
    <s v="USD"/>
    <n v="1491786000"/>
    <d v="2017-04-09T19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live"/>
    <x v="0"/>
    <s v="USD"/>
    <n v="1491007211"/>
    <d v="2017-03-31T18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live"/>
    <x v="0"/>
    <s v="USD"/>
    <n v="1491781648"/>
    <d v="2017-04-09T17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live"/>
    <x v="0"/>
    <s v="USD"/>
    <n v="1490499180"/>
    <d v="2017-03-25T21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live"/>
    <x v="0"/>
    <s v="USD"/>
    <n v="1491943445"/>
    <d v="2017-04-11T14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live"/>
    <x v="0"/>
    <s v="USD"/>
    <n v="1491019200"/>
    <d v="2017-03-31T22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failed"/>
    <x v="0"/>
    <s v="USD"/>
    <n v="1421337405"/>
    <d v="2015-01-15T09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s v="failed"/>
    <x v="0"/>
    <s v="USD"/>
    <n v="1427745150"/>
    <d v="2015-03-30T13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failed"/>
    <x v="0"/>
    <s v="USD"/>
    <n v="1441003537"/>
    <d v="2015-08-31T00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failed"/>
    <x v="0"/>
    <s v="USD"/>
    <n v="1424056873"/>
    <d v="2015-02-15T21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failed"/>
    <x v="0"/>
    <s v="USD"/>
    <n v="1441814400"/>
    <d v="2015-09-09T10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failed"/>
    <x v="12"/>
    <s v="EUR"/>
    <n v="1440314472"/>
    <d v="2015-08-23T01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failed"/>
    <x v="0"/>
    <s v="USD"/>
    <n v="1459181895"/>
    <d v="2016-03-28T10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failed"/>
    <x v="0"/>
    <s v="USD"/>
    <n v="1462135706"/>
    <d v="2016-05-01T14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failed"/>
    <x v="0"/>
    <s v="USD"/>
    <n v="1409513940"/>
    <d v="2014-08-31T13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failed"/>
    <x v="12"/>
    <s v="EUR"/>
    <n v="1453122000"/>
    <d v="2016-01-18T07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failed"/>
    <x v="0"/>
    <s v="USD"/>
    <n v="1409585434"/>
    <d v="2014-09-01T09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failed"/>
    <x v="0"/>
    <s v="USD"/>
    <n v="1435701353"/>
    <d v="2015-06-30T15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failed"/>
    <x v="0"/>
    <s v="USD"/>
    <n v="1412536412"/>
    <d v="2014-10-05T13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failed"/>
    <x v="0"/>
    <s v="USD"/>
    <n v="1430517761"/>
    <d v="2015-05-01T16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failed"/>
    <x v="0"/>
    <s v="USD"/>
    <n v="1427772120"/>
    <d v="2015-03-30T21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failed"/>
    <x v="0"/>
    <s v="USD"/>
    <n v="1481295099"/>
    <d v="2016-12-09T08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failed"/>
    <x v="0"/>
    <s v="USD"/>
    <n v="1461211200"/>
    <d v="2016-04-20T22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s v="failed"/>
    <x v="0"/>
    <s v="USD"/>
    <n v="1463201940"/>
    <d v="2016-05-13T22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failed"/>
    <x v="0"/>
    <s v="USD"/>
    <n v="1410958191"/>
    <d v="2014-09-17T06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failed"/>
    <x v="0"/>
    <s v="USD"/>
    <n v="1415562471"/>
    <d v="2014-11-09T13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failed"/>
    <x v="0"/>
    <s v="USD"/>
    <n v="1449831863"/>
    <d v="2015-12-11T05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failed"/>
    <x v="0"/>
    <s v="USD"/>
    <n v="1459642200"/>
    <d v="2016-04-02T18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failed"/>
    <x v="0"/>
    <s v="USD"/>
    <n v="1435730400"/>
    <d v="2015-07-01T00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failed"/>
    <x v="0"/>
    <s v="USD"/>
    <n v="1414707762"/>
    <d v="2014-10-30T16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failed"/>
    <x v="0"/>
    <s v="USD"/>
    <n v="1408922049"/>
    <d v="2014-08-24T17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failed"/>
    <x v="0"/>
    <s v="USD"/>
    <n v="1403906664"/>
    <d v="2014-06-27T16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failed"/>
    <x v="1"/>
    <s v="GBP"/>
    <n v="1428231600"/>
    <d v="2015-04-05T05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failed"/>
    <x v="0"/>
    <s v="USD"/>
    <n v="1445439674"/>
    <d v="2015-10-21T09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failed"/>
    <x v="0"/>
    <s v="USD"/>
    <n v="1465521306"/>
    <d v="2016-06-09T19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failed"/>
    <x v="0"/>
    <s v="USD"/>
    <n v="1445738783"/>
    <d v="2015-10-24T20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failed"/>
    <x v="0"/>
    <s v="USD"/>
    <n v="1434034800"/>
    <d v="2015-06-11T09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failed"/>
    <x v="0"/>
    <s v="USD"/>
    <n v="1452920400"/>
    <d v="2016-01-15T23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failed"/>
    <x v="0"/>
    <s v="USD"/>
    <n v="1473802200"/>
    <d v="2016-09-13T15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failed"/>
    <x v="0"/>
    <s v="USD"/>
    <n v="1431046356"/>
    <d v="2015-05-07T18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failed"/>
    <x v="0"/>
    <s v="USD"/>
    <n v="1470598345"/>
    <d v="2016-08-07T13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s v="failed"/>
    <x v="0"/>
    <s v="USD"/>
    <n v="1447018833"/>
    <d v="2015-11-08T15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failed"/>
    <x v="0"/>
    <s v="USD"/>
    <n v="1437432392"/>
    <d v="2015-07-20T16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failed"/>
    <x v="0"/>
    <s v="USD"/>
    <n v="1412283542"/>
    <d v="2014-10-02T14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failed"/>
    <x v="0"/>
    <s v="USD"/>
    <n v="1462391932"/>
    <d v="2016-05-04T13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failed"/>
    <x v="0"/>
    <s v="USD"/>
    <n v="1437075422"/>
    <d v="2015-07-16T13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successful"/>
    <x v="1"/>
    <s v="GBP"/>
    <n v="1433948671"/>
    <d v="2015-06-10T09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successful"/>
    <x v="0"/>
    <s v="USD"/>
    <n v="1483822800"/>
    <d v="2017-01-07T15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successful"/>
    <x v="0"/>
    <s v="USD"/>
    <n v="1472270340"/>
    <d v="2016-08-26T21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successful"/>
    <x v="1"/>
    <s v="GBP"/>
    <n v="1425821477"/>
    <d v="2015-03-08T07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successful"/>
    <x v="0"/>
    <s v="USD"/>
    <n v="1482372000"/>
    <d v="2016-12-21T20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successful"/>
    <x v="0"/>
    <s v="USD"/>
    <n v="1479952800"/>
    <d v="2016-11-23T20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successful"/>
    <x v="1"/>
    <s v="GBP"/>
    <n v="1447426800"/>
    <d v="2015-11-13T09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successful"/>
    <x v="5"/>
    <s v="CAD"/>
    <n v="1441234143"/>
    <d v="2015-09-02T16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successful"/>
    <x v="19"/>
    <s v="EUR"/>
    <n v="1488394800"/>
    <d v="2017-03-01T13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successful"/>
    <x v="0"/>
    <s v="USD"/>
    <n v="1461096304"/>
    <d v="2016-04-19T14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successful"/>
    <x v="0"/>
    <s v="USD"/>
    <n v="1426787123"/>
    <d v="2015-03-19T11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successful"/>
    <x v="1"/>
    <s v="GBP"/>
    <n v="1476425082"/>
    <d v="2016-10-14T00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successful"/>
    <x v="8"/>
    <s v="DKK"/>
    <n v="1458579568"/>
    <d v="2016-03-21T10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successful"/>
    <x v="5"/>
    <s v="CAD"/>
    <n v="1428091353"/>
    <d v="2015-04-03T14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successful"/>
    <x v="0"/>
    <s v="USD"/>
    <n v="1444071361"/>
    <d v="2015-10-05T12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successful"/>
    <x v="0"/>
    <s v="USD"/>
    <n v="1472443269"/>
    <d v="2016-08-28T22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successful"/>
    <x v="0"/>
    <s v="USD"/>
    <n v="1485631740"/>
    <d v="2017-01-28T13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successful"/>
    <x v="0"/>
    <s v="USD"/>
    <n v="1468536992"/>
    <d v="2016-07-14T16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s v="successful"/>
    <x v="0"/>
    <s v="USD"/>
    <n v="1427309629"/>
    <d v="2015-03-25T12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successful"/>
    <x v="0"/>
    <s v="USD"/>
    <n v="1456416513"/>
    <d v="2016-02-25T10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successful"/>
    <x v="1"/>
    <s v="GBP"/>
    <n v="1442065060"/>
    <d v="2015-09-12T07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s v="successful"/>
    <x v="0"/>
    <s v="USD"/>
    <n v="1457739245"/>
    <d v="2016-03-11T17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successful"/>
    <x v="0"/>
    <s v="USD"/>
    <n v="1477255840"/>
    <d v="2016-10-23T14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failed"/>
    <x v="1"/>
    <s v="GBP"/>
    <n v="1407065979"/>
    <d v="2014-08-03T05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failed"/>
    <x v="0"/>
    <s v="USD"/>
    <n v="1407972712"/>
    <d v="2014-08-13T17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failed"/>
    <x v="2"/>
    <s v="AUD"/>
    <n v="1408999088"/>
    <d v="2014-08-25T14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failed"/>
    <x v="0"/>
    <s v="USD"/>
    <n v="1407080884"/>
    <d v="2014-08-03T09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failed"/>
    <x v="0"/>
    <s v="USD"/>
    <n v="1411824444"/>
    <d v="2014-09-27T07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failed"/>
    <x v="0"/>
    <s v="USD"/>
    <n v="1421177959"/>
    <d v="2015-01-13T13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failed"/>
    <x v="0"/>
    <s v="USD"/>
    <n v="1413312194"/>
    <d v="2014-10-14T12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failed"/>
    <x v="1"/>
    <s v="GBP"/>
    <n v="1414107040"/>
    <d v="2014-10-23T17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failed"/>
    <x v="1"/>
    <s v="GBP"/>
    <n v="1404666836"/>
    <d v="2014-07-06T11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failed"/>
    <x v="0"/>
    <s v="USD"/>
    <n v="1421691298"/>
    <d v="2015-01-19T12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failed"/>
    <x v="0"/>
    <s v="USD"/>
    <n v="1417273140"/>
    <d v="2014-11-29T08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failed"/>
    <x v="0"/>
    <s v="USD"/>
    <n v="1414193160"/>
    <d v="2014-10-24T17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failed"/>
    <x v="1"/>
    <s v="GBP"/>
    <n v="1414623471"/>
    <d v="2014-10-29T16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failed"/>
    <x v="9"/>
    <s v="EUR"/>
    <n v="1424421253"/>
    <d v="2015-02-20T02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failed"/>
    <x v="0"/>
    <s v="USD"/>
    <n v="1427485395"/>
    <d v="2015-03-27T13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failed"/>
    <x v="0"/>
    <s v="USD"/>
    <n v="1472834180"/>
    <d v="2016-09-02T10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failed"/>
    <x v="0"/>
    <s v="USD"/>
    <n v="1467469510"/>
    <d v="2016-07-02T08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failed"/>
    <x v="0"/>
    <s v="USD"/>
    <n v="1473950945"/>
    <d v="2016-09-15T08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failed"/>
    <x v="0"/>
    <s v="USD"/>
    <n v="1456062489"/>
    <d v="2016-02-21T07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failed"/>
    <x v="0"/>
    <s v="USD"/>
    <n v="1432248478"/>
    <d v="2015-05-21T16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failed"/>
    <x v="0"/>
    <s v="USD"/>
    <n v="1422674700"/>
    <d v="2015-01-30T21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failed"/>
    <x v="0"/>
    <s v="USD"/>
    <n v="1413417600"/>
    <d v="2014-10-15T18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failed"/>
    <x v="9"/>
    <s v="EUR"/>
    <n v="1418649177"/>
    <d v="2014-12-15T07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failed"/>
    <x v="0"/>
    <s v="USD"/>
    <n v="1428158637"/>
    <d v="2015-04-04T08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failed"/>
    <x v="1"/>
    <s v="GBP"/>
    <n v="1414795542"/>
    <d v="2014-10-31T16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failed"/>
    <x v="0"/>
    <s v="USD"/>
    <n v="1421042403"/>
    <d v="2015-01-12T00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failed"/>
    <x v="0"/>
    <s v="USD"/>
    <n v="1423152678"/>
    <d v="2015-02-05T10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failed"/>
    <x v="1"/>
    <s v="GBP"/>
    <n v="1422553565"/>
    <d v="2015-01-29T11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failed"/>
    <x v="0"/>
    <s v="USD"/>
    <n v="1439189940"/>
    <d v="2015-08-10T00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failed"/>
    <x v="2"/>
    <s v="AUD"/>
    <n v="1417127040"/>
    <d v="2014-11-27T16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failed"/>
    <x v="0"/>
    <s v="USD"/>
    <n v="1423660422"/>
    <d v="2015-02-11T07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failed"/>
    <x v="12"/>
    <s v="EUR"/>
    <n v="1476460800"/>
    <d v="2016-10-14T10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failed"/>
    <x v="1"/>
    <s v="GBP"/>
    <n v="1469356366"/>
    <d v="2016-07-24T04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failed"/>
    <x v="0"/>
    <s v="USD"/>
    <n v="1481809189"/>
    <d v="2016-12-15T07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failed"/>
    <x v="0"/>
    <s v="USD"/>
    <n v="1454572233"/>
    <d v="2016-02-04T01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failed"/>
    <x v="1"/>
    <s v="GBP"/>
    <n v="1415740408"/>
    <d v="2014-11-11T15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failed"/>
    <x v="1"/>
    <s v="GBP"/>
    <n v="1476109970"/>
    <d v="2016-10-10T08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failed"/>
    <x v="1"/>
    <s v="GBP"/>
    <n v="1450181400"/>
    <d v="2015-12-15T06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failed"/>
    <x v="12"/>
    <s v="EUR"/>
    <n v="1435442340"/>
    <d v="2015-06-27T15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failed"/>
    <x v="0"/>
    <s v="USD"/>
    <n v="1423878182"/>
    <d v="2015-02-13T19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failed"/>
    <x v="0"/>
    <s v="USD"/>
    <n v="1447521404"/>
    <d v="2015-11-14T11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failed"/>
    <x v="12"/>
    <s v="EUR"/>
    <n v="1443808800"/>
    <d v="2015-10-02T12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failed"/>
    <x v="1"/>
    <s v="GBP"/>
    <n v="1412090349"/>
    <d v="2014-09-30T09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s v="failed"/>
    <x v="0"/>
    <s v="USD"/>
    <n v="1411868313"/>
    <d v="2014-09-27T19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failed"/>
    <x v="0"/>
    <s v="USD"/>
    <n v="1486830030"/>
    <d v="2017-02-11T10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failed"/>
    <x v="5"/>
    <s v="CAD"/>
    <n v="1425246439"/>
    <d v="2015-03-01T15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failed"/>
    <x v="0"/>
    <s v="USD"/>
    <n v="1408657826"/>
    <d v="2014-08-21T15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failed"/>
    <x v="0"/>
    <s v="USD"/>
    <n v="1414123200"/>
    <d v="2014-10-23T22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failed"/>
    <x v="1"/>
    <s v="GBP"/>
    <n v="1467531536"/>
    <d v="2016-07-03T01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failed"/>
    <x v="1"/>
    <s v="GBP"/>
    <n v="1407532812"/>
    <d v="2014-08-08T15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failed"/>
    <x v="1"/>
    <s v="GBP"/>
    <n v="1425108736"/>
    <d v="2015-02-28T01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failed"/>
    <x v="0"/>
    <s v="USD"/>
    <n v="1435787137"/>
    <d v="2015-07-01T15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failed"/>
    <x v="16"/>
    <s v="CHF"/>
    <n v="1469473200"/>
    <d v="2016-07-25T13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failed"/>
    <x v="0"/>
    <s v="USD"/>
    <n v="1485759540"/>
    <d v="2017-01-30T00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failed"/>
    <x v="0"/>
    <s v="USD"/>
    <n v="1428035850"/>
    <d v="2015-04-02T22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failed"/>
    <x v="0"/>
    <s v="USD"/>
    <n v="1406743396"/>
    <d v="2014-07-30T12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failed"/>
    <x v="0"/>
    <s v="USD"/>
    <n v="1427850090"/>
    <d v="2015-03-31T19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successful"/>
    <x v="0"/>
    <s v="USD"/>
    <n v="1330760367"/>
    <d v="2012-03-03T01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successful"/>
    <x v="5"/>
    <s v="CAD"/>
    <n v="1391194860"/>
    <d v="2014-01-31T13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successful"/>
    <x v="0"/>
    <s v="USD"/>
    <n v="1351095976"/>
    <d v="2012-10-24T10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s v="successful"/>
    <x v="0"/>
    <s v="USD"/>
    <n v="1389146880"/>
    <d v="2014-01-07T20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successful"/>
    <x v="0"/>
    <s v="USD"/>
    <n v="1373572903"/>
    <d v="2013-07-11T14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s v="successful"/>
    <x v="0"/>
    <s v="USD"/>
    <n v="1392675017"/>
    <d v="2014-02-17T16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successful"/>
    <x v="0"/>
    <s v="USD"/>
    <n v="1299138561"/>
    <d v="2011-03-03T01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successful"/>
    <x v="0"/>
    <s v="USD"/>
    <n v="1399672800"/>
    <d v="2014-05-09T16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successful"/>
    <x v="0"/>
    <s v="USD"/>
    <n v="1295647200"/>
    <d v="2011-01-21T16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successful"/>
    <x v="0"/>
    <s v="USD"/>
    <n v="1393259107"/>
    <d v="2014-02-24T10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successful"/>
    <x v="0"/>
    <s v="USD"/>
    <n v="1336866863"/>
    <d v="2012-05-12T17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successful"/>
    <x v="0"/>
    <s v="USD"/>
    <n v="1299243427"/>
    <d v="2011-03-04T06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successful"/>
    <x v="0"/>
    <s v="USD"/>
    <n v="1362211140"/>
    <d v="2013-03-02T01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s v="successful"/>
    <x v="0"/>
    <s v="USD"/>
    <n v="1422140895"/>
    <d v="2015-01-24T17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successful"/>
    <x v="1"/>
    <s v="GBP"/>
    <n v="1459439471"/>
    <d v="2016-03-31T09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s v="successful"/>
    <x v="0"/>
    <s v="USD"/>
    <n v="1361129129"/>
    <d v="2013-02-17T13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successful"/>
    <x v="0"/>
    <s v="USD"/>
    <n v="1332029335"/>
    <d v="2012-03-17T18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successful"/>
    <x v="0"/>
    <s v="USD"/>
    <n v="1317438000"/>
    <d v="2011-09-30T21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successful"/>
    <x v="0"/>
    <s v="USD"/>
    <n v="1475342382"/>
    <d v="2016-10-01T11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successful"/>
    <x v="0"/>
    <s v="USD"/>
    <n v="1367902740"/>
    <d v="2013-05-06T22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successful"/>
    <x v="0"/>
    <s v="USD"/>
    <n v="1400561940"/>
    <d v="2014-05-19T22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successful"/>
    <x v="0"/>
    <s v="USD"/>
    <n v="1425275940"/>
    <d v="2015-03-01T23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successful"/>
    <x v="0"/>
    <s v="USD"/>
    <n v="1298245954"/>
    <d v="2011-02-20T17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successful"/>
    <x v="0"/>
    <s v="USD"/>
    <n v="1307761200"/>
    <d v="2011-06-10T21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successful"/>
    <x v="0"/>
    <s v="USD"/>
    <n v="1466139300"/>
    <d v="2016-06-16T22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successful"/>
    <x v="0"/>
    <s v="USD"/>
    <n v="1355585777"/>
    <d v="2012-12-15T09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successful"/>
    <x v="0"/>
    <s v="USD"/>
    <n v="1429594832"/>
    <d v="2015-04-20T23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successful"/>
    <x v="0"/>
    <s v="USD"/>
    <n v="1312095540"/>
    <d v="2011-07-31T00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successful"/>
    <x v="0"/>
    <s v="USD"/>
    <n v="1350505059"/>
    <d v="2012-10-17T14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successful"/>
    <x v="0"/>
    <s v="USD"/>
    <n v="1405033300"/>
    <d v="2014-07-10T17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successful"/>
    <x v="0"/>
    <s v="USD"/>
    <n v="1406509200"/>
    <d v="2014-07-27T19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successful"/>
    <x v="0"/>
    <s v="USD"/>
    <n v="1429920000"/>
    <d v="2015-04-24T18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successful"/>
    <x v="0"/>
    <s v="USD"/>
    <n v="1352860017"/>
    <d v="2012-11-13T20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successful"/>
    <x v="0"/>
    <s v="USD"/>
    <n v="1369355437"/>
    <d v="2013-05-23T18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successful"/>
    <x v="5"/>
    <s v="CAD"/>
    <n v="1389012940"/>
    <d v="2014-01-06T06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successful"/>
    <x v="0"/>
    <s v="USD"/>
    <n v="1405715472"/>
    <d v="2014-07-18T14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successful"/>
    <x v="0"/>
    <s v="USD"/>
    <n v="1410546413"/>
    <d v="2014-09-12T12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successful"/>
    <x v="0"/>
    <s v="USD"/>
    <n v="1324014521"/>
    <d v="2011-12-15T23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successful"/>
    <x v="0"/>
    <s v="USD"/>
    <n v="1316716129"/>
    <d v="2011-09-22T12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successful"/>
    <x v="0"/>
    <s v="USD"/>
    <n v="1391706084"/>
    <d v="2014-02-06T11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failed"/>
    <x v="1"/>
    <s v="GBP"/>
    <n v="1422256341"/>
    <d v="2015-01-26T01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failed"/>
    <x v="0"/>
    <s v="USD"/>
    <n v="1488958200"/>
    <d v="2017-03-08T01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failed"/>
    <x v="0"/>
    <s v="USD"/>
    <n v="1402600085"/>
    <d v="2014-06-12T13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failed"/>
    <x v="0"/>
    <s v="USD"/>
    <n v="1399223500"/>
    <d v="2014-05-04T11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failed"/>
    <x v="1"/>
    <s v="GBP"/>
    <n v="1478425747"/>
    <d v="2016-11-06T03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failed"/>
    <x v="0"/>
    <s v="USD"/>
    <n v="1488340800"/>
    <d v="2017-02-28T22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failed"/>
    <x v="0"/>
    <s v="USD"/>
    <n v="1478383912"/>
    <d v="2016-11-05T16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failed"/>
    <x v="0"/>
    <s v="USD"/>
    <n v="1450166340"/>
    <d v="2015-12-15T01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failed"/>
    <x v="0"/>
    <s v="USD"/>
    <n v="1483488249"/>
    <d v="2017-01-03T18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failed"/>
    <x v="0"/>
    <s v="USD"/>
    <n v="1454213820"/>
    <d v="2016-01-30T22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failed"/>
    <x v="0"/>
    <s v="USD"/>
    <n v="1416512901"/>
    <d v="2014-11-20T13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failed"/>
    <x v="0"/>
    <s v="USD"/>
    <n v="1435633602"/>
    <d v="2015-06-29T21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failed"/>
    <x v="5"/>
    <s v="CAD"/>
    <n v="1436373900"/>
    <d v="2015-07-08T10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failed"/>
    <x v="0"/>
    <s v="USD"/>
    <n v="1467155733"/>
    <d v="2016-06-28T17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failed"/>
    <x v="0"/>
    <s v="USD"/>
    <n v="1470519308"/>
    <d v="2016-08-06T15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failed"/>
    <x v="2"/>
    <s v="AUD"/>
    <n v="1402901405"/>
    <d v="2014-06-16T00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failed"/>
    <x v="0"/>
    <s v="USD"/>
    <n v="1425170525"/>
    <d v="2015-02-28T18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failed"/>
    <x v="2"/>
    <s v="AUD"/>
    <n v="1402618355"/>
    <d v="2014-06-12T18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failed"/>
    <x v="3"/>
    <s v="EUR"/>
    <n v="1457966129"/>
    <d v="2016-03-14T08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s v="failed"/>
    <x v="1"/>
    <s v="GBP"/>
    <n v="1459341380"/>
    <d v="2016-03-30T06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successful"/>
    <x v="0"/>
    <s v="USD"/>
    <n v="1425955189"/>
    <d v="2015-03-09T20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successful"/>
    <x v="0"/>
    <s v="USD"/>
    <n v="1341964080"/>
    <d v="2012-07-10T17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successful"/>
    <x v="0"/>
    <s v="USD"/>
    <n v="1333921508"/>
    <d v="2012-04-08T15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successful"/>
    <x v="0"/>
    <s v="USD"/>
    <n v="1354017600"/>
    <d v="2012-11-27T06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successful"/>
    <x v="0"/>
    <s v="USD"/>
    <n v="1344636000"/>
    <d v="2012-08-10T16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successful"/>
    <x v="0"/>
    <s v="USD"/>
    <n v="1415832338"/>
    <d v="2014-11-12T16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successful"/>
    <x v="3"/>
    <s v="EUR"/>
    <n v="1449178200"/>
    <d v="2015-12-03T15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successful"/>
    <x v="0"/>
    <s v="USD"/>
    <n v="1275368340"/>
    <d v="2010-05-31T22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successful"/>
    <x v="0"/>
    <s v="USD"/>
    <n v="1363024946"/>
    <d v="2013-03-11T12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successful"/>
    <x v="0"/>
    <s v="USD"/>
    <n v="1355597528"/>
    <d v="2012-12-15T12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successful"/>
    <x v="0"/>
    <s v="USD"/>
    <n v="1279778400"/>
    <d v="2010-07-22T00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successful"/>
    <x v="0"/>
    <s v="USD"/>
    <n v="1307459881"/>
    <d v="2011-06-07T09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successful"/>
    <x v="0"/>
    <s v="USD"/>
    <n v="1302926340"/>
    <d v="2011-04-15T21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s v="successful"/>
    <x v="0"/>
    <s v="USD"/>
    <n v="1329082983"/>
    <d v="2012-02-12T15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successful"/>
    <x v="0"/>
    <s v="USD"/>
    <n v="1445363722"/>
    <d v="2015-10-20T11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successful"/>
    <x v="0"/>
    <s v="USD"/>
    <n v="1334250165"/>
    <d v="2012-04-12T11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successful"/>
    <x v="0"/>
    <s v="USD"/>
    <n v="1393966800"/>
    <d v="2014-03-04T15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successful"/>
    <x v="0"/>
    <s v="USD"/>
    <n v="1454349600"/>
    <d v="2016-02-01T12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successful"/>
    <x v="0"/>
    <s v="USD"/>
    <n v="1427319366"/>
    <d v="2015-03-25T15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successful"/>
    <x v="0"/>
    <s v="USD"/>
    <n v="1349517540"/>
    <d v="2012-10-06T03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failed"/>
    <x v="1"/>
    <s v="GBP"/>
    <n v="1432299600"/>
    <d v="2015-05-22T07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failed"/>
    <x v="9"/>
    <s v="EUR"/>
    <n v="1425495447"/>
    <d v="2015-03-04T12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failed"/>
    <x v="0"/>
    <s v="USD"/>
    <n v="1485541791"/>
    <d v="2017-01-27T12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failed"/>
    <x v="0"/>
    <s v="USD"/>
    <n v="1451752021"/>
    <d v="2016-01-02T10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failed"/>
    <x v="0"/>
    <s v="USD"/>
    <n v="1410127994"/>
    <d v="2014-09-07T16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failed"/>
    <x v="0"/>
    <s v="USD"/>
    <n v="1466697983"/>
    <d v="2016-06-23T10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failed"/>
    <x v="0"/>
    <s v="USD"/>
    <n v="1400853925"/>
    <d v="2014-05-23T08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failed"/>
    <x v="0"/>
    <s v="USD"/>
    <n v="1483048900"/>
    <d v="2016-12-29T16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failed"/>
    <x v="0"/>
    <s v="USD"/>
    <n v="1414059479"/>
    <d v="2014-10-23T04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failed"/>
    <x v="9"/>
    <s v="EUR"/>
    <n v="1446331500"/>
    <d v="2015-10-31T16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failed"/>
    <x v="4"/>
    <s v="NZD"/>
    <n v="1407545334"/>
    <d v="2014-08-08T18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failed"/>
    <x v="0"/>
    <s v="USD"/>
    <n v="1433395560"/>
    <d v="2015-06-03T23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failed"/>
    <x v="1"/>
    <s v="GBP"/>
    <n v="1412770578"/>
    <d v="2014-10-08T06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failed"/>
    <x v="0"/>
    <s v="USD"/>
    <n v="1414814340"/>
    <d v="2014-10-31T21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failed"/>
    <x v="0"/>
    <s v="USD"/>
    <n v="1409620222"/>
    <d v="2014-09-01T19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failed"/>
    <x v="0"/>
    <s v="USD"/>
    <n v="1478542375"/>
    <d v="2016-11-07T12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s v="failed"/>
    <x v="7"/>
    <s v="HKD"/>
    <n v="1486708133"/>
    <d v="2017-02-10T00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failed"/>
    <x v="0"/>
    <s v="USD"/>
    <n v="1407869851"/>
    <d v="2014-08-12T12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failed"/>
    <x v="0"/>
    <s v="USD"/>
    <n v="1432069249"/>
    <d v="2015-05-19T15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failed"/>
    <x v="1"/>
    <s v="GBP"/>
    <n v="1445468400"/>
    <d v="2015-10-21T17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successful"/>
    <x v="0"/>
    <s v="USD"/>
    <n v="1342243143"/>
    <d v="2012-07-13T23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successful"/>
    <x v="0"/>
    <s v="USD"/>
    <n v="1386828507"/>
    <d v="2013-12-12T00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successful"/>
    <x v="0"/>
    <s v="USD"/>
    <n v="1317099540"/>
    <d v="2011-09-26T22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successful"/>
    <x v="0"/>
    <s v="USD"/>
    <n v="1389814380"/>
    <d v="2014-01-15T13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successful"/>
    <x v="0"/>
    <s v="USD"/>
    <n v="1381449600"/>
    <d v="2013-10-10T18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successful"/>
    <x v="0"/>
    <s v="USD"/>
    <n v="1288657560"/>
    <d v="2010-11-01T18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s v="successful"/>
    <x v="0"/>
    <s v="USD"/>
    <n v="1331182740"/>
    <d v="2012-03-07T22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successful"/>
    <x v="0"/>
    <s v="USD"/>
    <n v="1367940794"/>
    <d v="2013-05-07T09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successful"/>
    <x v="0"/>
    <s v="USD"/>
    <n v="1309825866"/>
    <d v="2011-07-04T18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successful"/>
    <x v="0"/>
    <s v="USD"/>
    <n v="1373203482"/>
    <d v="2013-07-07T07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successful"/>
    <x v="0"/>
    <s v="USD"/>
    <n v="1337657400"/>
    <d v="2012-05-21T21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successful"/>
    <x v="0"/>
    <s v="USD"/>
    <n v="1327433173"/>
    <d v="2012-01-24T13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successful"/>
    <x v="0"/>
    <s v="USD"/>
    <n v="1411787307"/>
    <d v="2014-09-26T21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successful"/>
    <x v="0"/>
    <s v="USD"/>
    <n v="1324789200"/>
    <d v="2011-12-24T23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successful"/>
    <x v="0"/>
    <s v="USD"/>
    <n v="1403326740"/>
    <d v="2014-06-20T22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successful"/>
    <x v="0"/>
    <s v="USD"/>
    <n v="1323151140"/>
    <d v="2011-12-05T23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successful"/>
    <x v="0"/>
    <s v="USD"/>
    <n v="1339732740"/>
    <d v="2012-06-14T21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successful"/>
    <x v="0"/>
    <s v="USD"/>
    <n v="1372741200"/>
    <d v="2013-07-01T23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successful"/>
    <x v="0"/>
    <s v="USD"/>
    <n v="1362955108"/>
    <d v="2013-03-10T16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successful"/>
    <x v="0"/>
    <s v="USD"/>
    <n v="1308110340"/>
    <d v="2011-06-14T21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successful"/>
    <x v="0"/>
    <s v="USD"/>
    <n v="1400137131"/>
    <d v="2014-05-15T00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successful"/>
    <x v="0"/>
    <s v="USD"/>
    <n v="1309809140"/>
    <d v="2011-07-04T13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successful"/>
    <x v="0"/>
    <s v="USD"/>
    <n v="1470896916"/>
    <d v="2016-08-11T00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successful"/>
    <x v="0"/>
    <s v="USD"/>
    <n v="1398952890"/>
    <d v="2014-05-01T08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successful"/>
    <x v="3"/>
    <s v="EUR"/>
    <n v="1436680958"/>
    <d v="2015-07-12T00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successful"/>
    <x v="0"/>
    <s v="USD"/>
    <n v="1397961361"/>
    <d v="2014-04-19T20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successful"/>
    <x v="0"/>
    <s v="USD"/>
    <n v="1258955940"/>
    <d v="2009-11-22T23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successful"/>
    <x v="0"/>
    <s v="USD"/>
    <n v="1465232520"/>
    <d v="2016-06-06T11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successful"/>
    <x v="1"/>
    <s v="GBP"/>
    <n v="1404986951"/>
    <d v="2014-07-10T04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successful"/>
    <x v="0"/>
    <s v="USD"/>
    <n v="1303446073"/>
    <d v="2011-04-21T22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successful"/>
    <x v="0"/>
    <s v="USD"/>
    <n v="1478516737"/>
    <d v="2016-11-07T05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successful"/>
    <x v="5"/>
    <s v="CAD"/>
    <n v="1381934015"/>
    <d v="2013-10-16T08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successful"/>
    <x v="0"/>
    <s v="USD"/>
    <n v="1330657200"/>
    <d v="2012-03-01T21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successful"/>
    <x v="0"/>
    <s v="USD"/>
    <n v="1457758800"/>
    <d v="2016-03-11T23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successful"/>
    <x v="0"/>
    <s v="USD"/>
    <n v="1337799600"/>
    <d v="2012-05-23T13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successful"/>
    <x v="0"/>
    <s v="USD"/>
    <n v="1429391405"/>
    <d v="2015-04-18T15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successful"/>
    <x v="0"/>
    <s v="USD"/>
    <n v="1351304513"/>
    <d v="2012-10-26T20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successful"/>
    <x v="0"/>
    <s v="USD"/>
    <n v="1364078561"/>
    <d v="2013-03-23T16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successful"/>
    <x v="0"/>
    <s v="USD"/>
    <n v="1412121600"/>
    <d v="2014-09-30T18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uccessful"/>
    <x v="11"/>
    <s v="SEK"/>
    <n v="1419151341"/>
    <d v="2014-12-21T02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successful"/>
    <x v="0"/>
    <s v="USD"/>
    <n v="1349495940"/>
    <d v="2012-10-05T21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successful"/>
    <x v="0"/>
    <s v="USD"/>
    <n v="1400006636"/>
    <d v="2014-05-13T12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successful"/>
    <x v="1"/>
    <s v="GBP"/>
    <n v="1410862734"/>
    <d v="2014-09-16T04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successful"/>
    <x v="13"/>
    <s v="EUR"/>
    <n v="1461306772"/>
    <d v="2016-04-22T00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successful"/>
    <x v="0"/>
    <s v="USD"/>
    <n v="1326330000"/>
    <d v="2012-01-11T19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successful"/>
    <x v="0"/>
    <s v="USD"/>
    <n v="1408021098"/>
    <d v="2014-08-14T06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successful"/>
    <x v="0"/>
    <s v="USD"/>
    <n v="1398959729"/>
    <d v="2014-05-01T09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successful"/>
    <x v="0"/>
    <s v="USD"/>
    <n v="1480777515"/>
    <d v="2016-12-03T09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successful"/>
    <x v="1"/>
    <s v="GBP"/>
    <n v="1470423668"/>
    <d v="2016-08-05T13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successful"/>
    <x v="0"/>
    <s v="USD"/>
    <n v="1366429101"/>
    <d v="2013-04-19T21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successful"/>
    <x v="0"/>
    <s v="USD"/>
    <n v="1384488000"/>
    <d v="2013-11-14T22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successful"/>
    <x v="0"/>
    <s v="USD"/>
    <n v="1353201444"/>
    <d v="2012-11-17T19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successful"/>
    <x v="0"/>
    <s v="USD"/>
    <n v="1470466800"/>
    <d v="2016-08-06T01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successful"/>
    <x v="1"/>
    <s v="GBP"/>
    <n v="1376899269"/>
    <d v="2013-08-19T02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successful"/>
    <x v="0"/>
    <s v="USD"/>
    <n v="1362938851"/>
    <d v="2013-03-10T12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successful"/>
    <x v="1"/>
    <s v="GBP"/>
    <n v="1373751325"/>
    <d v="2013-07-13T15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successful"/>
    <x v="0"/>
    <s v="USD"/>
    <n v="1450511940"/>
    <d v="2015-12-19T01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successful"/>
    <x v="0"/>
    <s v="USD"/>
    <n v="1339484400"/>
    <d v="2012-06-12T01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successful"/>
    <x v="0"/>
    <s v="USD"/>
    <n v="1447909140"/>
    <d v="2015-11-18T22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successful"/>
    <x v="12"/>
    <s v="EUR"/>
    <n v="1459684862"/>
    <d v="2016-04-03T06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failed"/>
    <x v="5"/>
    <s v="CAD"/>
    <n v="1404926665"/>
    <d v="2014-07-09T11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failed"/>
    <x v="7"/>
    <s v="HKD"/>
    <n v="1480863887"/>
    <d v="2016-12-04T09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failed"/>
    <x v="0"/>
    <s v="USD"/>
    <n v="1472799600"/>
    <d v="2016-09-02T01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failed"/>
    <x v="0"/>
    <s v="USD"/>
    <n v="1417377481"/>
    <d v="2014-11-30T13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failed"/>
    <x v="1"/>
    <s v="GBP"/>
    <n v="1470178800"/>
    <d v="2016-08-02T17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failed"/>
    <x v="1"/>
    <s v="GBP"/>
    <n v="1457947483"/>
    <d v="2016-03-14T03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s v="failed"/>
    <x v="1"/>
    <s v="GBP"/>
    <n v="1425223276"/>
    <d v="2015-03-01T09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s v="failed"/>
    <x v="0"/>
    <s v="USD"/>
    <n v="1440094742"/>
    <d v="2015-08-20T12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failed"/>
    <x v="0"/>
    <s v="USD"/>
    <n v="1481473208"/>
    <d v="2016-12-11T10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failed"/>
    <x v="0"/>
    <s v="USD"/>
    <n v="1455338532"/>
    <d v="2016-02-12T22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failed"/>
    <x v="0"/>
    <s v="USD"/>
    <n v="1435958786"/>
    <d v="2015-07-03T15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failed"/>
    <x v="0"/>
    <s v="USD"/>
    <n v="1424229991"/>
    <d v="2015-02-17T21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failed"/>
    <x v="1"/>
    <s v="GBP"/>
    <n v="1450706837"/>
    <d v="2015-12-21T08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failed"/>
    <x v="0"/>
    <s v="USD"/>
    <n v="1481072942"/>
    <d v="2016-12-06T19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failed"/>
    <x v="5"/>
    <s v="CAD"/>
    <n v="1437082736"/>
    <d v="2015-07-16T15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failed"/>
    <x v="0"/>
    <s v="USD"/>
    <n v="1405021211"/>
    <d v="2014-07-10T13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failed"/>
    <x v="0"/>
    <s v="USD"/>
    <n v="1409091612"/>
    <d v="2014-08-26T16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failed"/>
    <x v="0"/>
    <s v="USD"/>
    <n v="1406861438"/>
    <d v="2014-07-31T20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failed"/>
    <x v="1"/>
    <s v="GBP"/>
    <n v="1415882108"/>
    <d v="2014-11-13T06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failed"/>
    <x v="5"/>
    <s v="CAD"/>
    <n v="1452120613"/>
    <d v="2016-01-06T16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successful"/>
    <x v="12"/>
    <s v="EUR"/>
    <n v="1434139200"/>
    <d v="2015-06-12T14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successful"/>
    <x v="0"/>
    <s v="USD"/>
    <n v="1485191143"/>
    <d v="2017-01-23T11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successful"/>
    <x v="0"/>
    <s v="USD"/>
    <n v="1278111600"/>
    <d v="2010-07-02T17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successful"/>
    <x v="0"/>
    <s v="USD"/>
    <n v="1405002663"/>
    <d v="2014-07-10T08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successful"/>
    <x v="0"/>
    <s v="USD"/>
    <n v="1381895940"/>
    <d v="2013-10-15T21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successful"/>
    <x v="0"/>
    <s v="USD"/>
    <n v="1417611645"/>
    <d v="2014-12-03T07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successful"/>
    <x v="0"/>
    <s v="USD"/>
    <n v="1282622400"/>
    <d v="2010-08-23T22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successful"/>
    <x v="0"/>
    <s v="USD"/>
    <n v="1316442622"/>
    <d v="2011-09-19T08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successful"/>
    <x v="12"/>
    <s v="EUR"/>
    <n v="1479890743"/>
    <d v="2016-11-23T02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successful"/>
    <x v="0"/>
    <s v="USD"/>
    <n v="1471564491"/>
    <d v="2016-08-18T17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successful"/>
    <x v="15"/>
    <s v="EUR"/>
    <n v="1452553200"/>
    <d v="2016-01-11T17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successful"/>
    <x v="0"/>
    <s v="USD"/>
    <n v="1423165441"/>
    <d v="2015-02-05T13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successful"/>
    <x v="0"/>
    <s v="USD"/>
    <n v="1468019014"/>
    <d v="2016-07-08T17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successful"/>
    <x v="0"/>
    <s v="USD"/>
    <n v="1364184539"/>
    <d v="2013-03-24T22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successful"/>
    <x v="0"/>
    <s v="USD"/>
    <n v="1315602163"/>
    <d v="2011-09-09T15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successful"/>
    <x v="0"/>
    <s v="USD"/>
    <n v="1362863299"/>
    <d v="2013-03-09T15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successful"/>
    <x v="0"/>
    <s v="USD"/>
    <n v="1332561600"/>
    <d v="2012-03-23T22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successful"/>
    <x v="17"/>
    <s v="EUR"/>
    <n v="1439455609"/>
    <d v="2015-08-13T02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successful"/>
    <x v="0"/>
    <s v="USD"/>
    <n v="1474563621"/>
    <d v="2016-09-22T11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successful"/>
    <x v="0"/>
    <s v="USD"/>
    <n v="1400108640"/>
    <d v="2014-05-14T17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successful"/>
    <x v="0"/>
    <s v="USD"/>
    <n v="1411522897"/>
    <d v="2014-09-23T19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successful"/>
    <x v="0"/>
    <s v="USD"/>
    <n v="1465652372"/>
    <d v="2016-06-11T07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successful"/>
    <x v="0"/>
    <s v="USD"/>
    <n v="1434017153"/>
    <d v="2015-06-11T04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successful"/>
    <x v="0"/>
    <s v="USD"/>
    <n v="1344826800"/>
    <d v="2012-08-12T21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successful"/>
    <x v="12"/>
    <s v="EUR"/>
    <n v="1433996746"/>
    <d v="2015-06-10T22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successful"/>
    <x v="0"/>
    <s v="USD"/>
    <n v="1398052740"/>
    <d v="2014-04-20T21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successful"/>
    <x v="0"/>
    <s v="USD"/>
    <n v="1427740319"/>
    <d v="2015-03-30T12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successful"/>
    <x v="0"/>
    <s v="USD"/>
    <n v="1268690100"/>
    <d v="2010-03-15T15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successful"/>
    <x v="0"/>
    <s v="USD"/>
    <n v="1409099481"/>
    <d v="2014-08-26T18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successful"/>
    <x v="1"/>
    <s v="GBP"/>
    <n v="1354233296"/>
    <d v="2012-11-29T17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successful"/>
    <x v="9"/>
    <s v="EUR"/>
    <n v="1420765200"/>
    <d v="2015-01-08T19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successful"/>
    <x v="0"/>
    <s v="USD"/>
    <n v="1481778000"/>
    <d v="2016-12-14T23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successful"/>
    <x v="0"/>
    <s v="USD"/>
    <n v="1398477518"/>
    <d v="2014-04-25T19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successful"/>
    <x v="0"/>
    <s v="USD"/>
    <n v="1430981880"/>
    <d v="2015-05-07T00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successful"/>
    <x v="0"/>
    <s v="USD"/>
    <n v="1450486800"/>
    <d v="2015-12-18T19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successful"/>
    <x v="0"/>
    <s v="USD"/>
    <n v="1399668319"/>
    <d v="2014-05-09T14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successful"/>
    <x v="0"/>
    <s v="USD"/>
    <n v="1388383353"/>
    <d v="2013-12-30T00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successful"/>
    <x v="1"/>
    <s v="GBP"/>
    <n v="1372701600"/>
    <d v="2013-07-01T12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successful"/>
    <x v="0"/>
    <s v="USD"/>
    <n v="1480568340"/>
    <d v="2016-11-30T22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s v="successful"/>
    <x v="0"/>
    <s v="USD"/>
    <n v="1384557303"/>
    <d v="2013-11-15T17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successful"/>
    <x v="0"/>
    <s v="USD"/>
    <n v="1478785027"/>
    <d v="2016-11-10T07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successful"/>
    <x v="0"/>
    <s v="USD"/>
    <n v="1453481974"/>
    <d v="2016-01-22T10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successful"/>
    <x v="0"/>
    <s v="USD"/>
    <n v="1481432340"/>
    <d v="2016-12-10T22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successful"/>
    <x v="0"/>
    <s v="USD"/>
    <n v="1434212714"/>
    <d v="2015-06-13T10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successful"/>
    <x v="0"/>
    <s v="USD"/>
    <n v="1341799647"/>
    <d v="2012-07-08T20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successful"/>
    <x v="0"/>
    <s v="USD"/>
    <n v="1369282044"/>
    <d v="2013-05-22T22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successful"/>
    <x v="2"/>
    <s v="AUD"/>
    <n v="1429228800"/>
    <d v="2015-04-16T18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successful"/>
    <x v="0"/>
    <s v="USD"/>
    <n v="1369323491"/>
    <d v="2013-05-23T09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s v="successful"/>
    <x v="1"/>
    <s v="GBP"/>
    <n v="1386025140"/>
    <d v="2013-12-02T16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successful"/>
    <x v="0"/>
    <s v="USD"/>
    <n v="1433036578"/>
    <d v="2015-05-30T19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successful"/>
    <x v="0"/>
    <s v="USD"/>
    <n v="1388017937"/>
    <d v="2013-12-25T18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successful"/>
    <x v="0"/>
    <s v="USD"/>
    <n v="1455933653"/>
    <d v="2016-02-19T20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successful"/>
    <x v="0"/>
    <s v="USD"/>
    <n v="1448466551"/>
    <d v="2015-11-25T09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successful"/>
    <x v="1"/>
    <s v="GBP"/>
    <n v="1399033810"/>
    <d v="2014-05-02T06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successful"/>
    <x v="0"/>
    <s v="USD"/>
    <n v="1417579200"/>
    <d v="2014-12-02T22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successful"/>
    <x v="0"/>
    <s v="USD"/>
    <n v="1366222542"/>
    <d v="2013-04-17T12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successful"/>
    <x v="1"/>
    <s v="GBP"/>
    <n v="1456487532"/>
    <d v="2016-02-26T05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s v="successful"/>
    <x v="1"/>
    <s v="GBP"/>
    <n v="1425326400"/>
    <d v="2015-03-02T14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successful"/>
    <x v="0"/>
    <s v="USD"/>
    <n v="1454277540"/>
    <d v="2016-01-31T15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successful"/>
    <x v="0"/>
    <s v="USD"/>
    <n v="1406129150"/>
    <d v="2014-07-23T09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successful"/>
    <x v="0"/>
    <s v="USD"/>
    <n v="1483208454"/>
    <d v="2016-12-31T12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successful"/>
    <x v="8"/>
    <s v="DKK"/>
    <n v="1458807098"/>
    <d v="2016-03-24T02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successful"/>
    <x v="12"/>
    <s v="EUR"/>
    <n v="1463333701"/>
    <d v="2016-05-15T11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successful"/>
    <x v="0"/>
    <s v="USD"/>
    <n v="1370001600"/>
    <d v="2013-05-31T06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successful"/>
    <x v="1"/>
    <s v="GBP"/>
    <n v="1387958429"/>
    <d v="2013-12-25T02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successful"/>
    <x v="0"/>
    <s v="USD"/>
    <n v="1408818683"/>
    <d v="2014-08-23T12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successful"/>
    <x v="1"/>
    <s v="GBP"/>
    <n v="1432499376"/>
    <d v="2015-05-24T14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successful"/>
    <x v="0"/>
    <s v="USD"/>
    <n v="1476994315"/>
    <d v="2016-10-20T14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successful"/>
    <x v="0"/>
    <s v="USD"/>
    <n v="1451776791"/>
    <d v="2016-01-02T17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successful"/>
    <x v="12"/>
    <s v="EUR"/>
    <n v="1467128723"/>
    <d v="2016-06-28T09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successful"/>
    <x v="0"/>
    <s v="USD"/>
    <n v="1475390484"/>
    <d v="2016-10-02T00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successful"/>
    <x v="0"/>
    <s v="USD"/>
    <n v="1462629432"/>
    <d v="2016-05-07T07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successful"/>
    <x v="0"/>
    <s v="USD"/>
    <n v="1431100918"/>
    <d v="2015-05-08T10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successful"/>
    <x v="0"/>
    <s v="USD"/>
    <n v="1462564182"/>
    <d v="2016-05-06T13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successful"/>
    <x v="0"/>
    <s v="USD"/>
    <n v="1374769288"/>
    <d v="2013-07-25T10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successful"/>
    <x v="1"/>
    <s v="GBP"/>
    <n v="1406149689"/>
    <d v="2014-07-23T15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successful"/>
    <x v="0"/>
    <s v="USD"/>
    <n v="1433538000"/>
    <d v="2015-06-05T15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successful"/>
    <x v="3"/>
    <s v="EUR"/>
    <n v="1482085857"/>
    <d v="2016-12-18T12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successful"/>
    <x v="1"/>
    <s v="GBP"/>
    <n v="1435258800"/>
    <d v="2015-06-25T13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successful"/>
    <x v="0"/>
    <s v="USD"/>
    <n v="1447286300"/>
    <d v="2015-11-11T17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successful"/>
    <x v="0"/>
    <s v="USD"/>
    <n v="1337144340"/>
    <d v="2012-05-15T22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successful"/>
    <x v="0"/>
    <s v="USD"/>
    <n v="1322106796"/>
    <d v="2011-11-23T21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successful"/>
    <x v="0"/>
    <s v="USD"/>
    <n v="1338830395"/>
    <d v="2012-06-04T11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successful"/>
    <x v="0"/>
    <s v="USD"/>
    <n v="1399186740"/>
    <d v="2014-05-04T00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successful"/>
    <x v="0"/>
    <s v="USD"/>
    <n v="1342382587"/>
    <d v="2012-07-15T14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successful"/>
    <x v="0"/>
    <s v="USD"/>
    <n v="1323838740"/>
    <d v="2011-12-13T22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successful"/>
    <x v="0"/>
    <s v="USD"/>
    <n v="1315457658"/>
    <d v="2011-09-07T22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successful"/>
    <x v="0"/>
    <s v="USD"/>
    <n v="1284177540"/>
    <d v="2010-09-10T21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successful"/>
    <x v="0"/>
    <s v="USD"/>
    <n v="1375408194"/>
    <d v="2013-08-01T19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successful"/>
    <x v="0"/>
    <s v="USD"/>
    <n v="1361696955"/>
    <d v="2013-02-24T03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successful"/>
    <x v="0"/>
    <s v="USD"/>
    <n v="1299009600"/>
    <d v="2011-03-01T14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successful"/>
    <x v="0"/>
    <s v="USD"/>
    <n v="1318006732"/>
    <d v="2011-10-07T10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successful"/>
    <x v="0"/>
    <s v="USD"/>
    <n v="1356211832"/>
    <d v="2012-12-22T15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successful"/>
    <x v="0"/>
    <s v="USD"/>
    <n v="1330916400"/>
    <d v="2012-03-04T21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successful"/>
    <x v="0"/>
    <s v="USD"/>
    <n v="1317576973"/>
    <d v="2011-10-02T11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successful"/>
    <x v="0"/>
    <s v="USD"/>
    <n v="1351223940"/>
    <d v="2012-10-25T21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successful"/>
    <x v="0"/>
    <s v="USD"/>
    <n v="1322751735"/>
    <d v="2011-12-01T09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successful"/>
    <x v="0"/>
    <s v="USD"/>
    <n v="1331174635"/>
    <d v="2012-03-07T20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s v="successful"/>
    <x v="0"/>
    <s v="USD"/>
    <n v="1435808400"/>
    <d v="2015-07-01T21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successful"/>
    <x v="0"/>
    <s v="USD"/>
    <n v="1341028740"/>
    <d v="2012-06-29T21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successful"/>
    <x v="0"/>
    <s v="USD"/>
    <n v="1329104114"/>
    <d v="2012-02-12T21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successful"/>
    <x v="0"/>
    <s v="USD"/>
    <n v="1304628648"/>
    <d v="2011-05-05T14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s v="successful"/>
    <x v="0"/>
    <s v="USD"/>
    <n v="1352488027"/>
    <d v="2012-11-09T13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successful"/>
    <x v="0"/>
    <s v="USD"/>
    <n v="1369958400"/>
    <d v="2013-05-30T18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successful"/>
    <x v="0"/>
    <s v="USD"/>
    <n v="1416542400"/>
    <d v="2014-11-20T22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successful"/>
    <x v="0"/>
    <s v="USD"/>
    <n v="1359176974"/>
    <d v="2013-01-25T23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successful"/>
    <x v="0"/>
    <s v="USD"/>
    <n v="1415815393"/>
    <d v="2014-11-12T12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successful"/>
    <x v="0"/>
    <s v="USD"/>
    <n v="1347249300"/>
    <d v="2012-09-09T21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successful"/>
    <x v="0"/>
    <s v="USD"/>
    <n v="1436115617"/>
    <d v="2015-07-05T11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successful"/>
    <x v="0"/>
    <s v="USD"/>
    <n v="1401253140"/>
    <d v="2014-05-27T22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successful"/>
    <x v="0"/>
    <s v="USD"/>
    <n v="1313370000"/>
    <d v="2011-08-14T19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successful"/>
    <x v="0"/>
    <s v="USD"/>
    <n v="1366064193"/>
    <d v="2013-04-15T16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s v="successful"/>
    <x v="0"/>
    <s v="USD"/>
    <n v="1411505176"/>
    <d v="2014-09-23T14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successful"/>
    <x v="0"/>
    <s v="USD"/>
    <n v="1291870740"/>
    <d v="2010-12-08T22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successful"/>
    <x v="0"/>
    <s v="USD"/>
    <n v="1298167001"/>
    <d v="2011-02-19T19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successful"/>
    <x v="0"/>
    <s v="USD"/>
    <n v="1349203203"/>
    <d v="2012-10-02T12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successful"/>
    <x v="0"/>
    <s v="USD"/>
    <n v="1445921940"/>
    <d v="2015-10-26T22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successful"/>
    <x v="0"/>
    <s v="USD"/>
    <n v="1311538136"/>
    <d v="2011-07-24T14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successful"/>
    <x v="0"/>
    <s v="USD"/>
    <n v="1345086445"/>
    <d v="2012-08-15T21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s v="successful"/>
    <x v="0"/>
    <s v="USD"/>
    <n v="1388617736"/>
    <d v="2014-01-01T17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failed"/>
    <x v="16"/>
    <s v="CHF"/>
    <n v="1484156948"/>
    <d v="2017-01-11T11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failed"/>
    <x v="14"/>
    <s v="MXN"/>
    <n v="1483773169"/>
    <d v="2017-01-07T01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failed"/>
    <x v="0"/>
    <s v="USD"/>
    <n v="1268636340"/>
    <d v="2010-03-15T00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failed"/>
    <x v="0"/>
    <s v="USD"/>
    <n v="1291093200"/>
    <d v="2010-11-29T23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failed"/>
    <x v="0"/>
    <s v="USD"/>
    <n v="1438734833"/>
    <d v="2015-08-04T18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failed"/>
    <x v="0"/>
    <s v="USD"/>
    <n v="1418080887"/>
    <d v="2014-12-08T17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s v="failed"/>
    <x v="1"/>
    <s v="GBP"/>
    <n v="1426158463"/>
    <d v="2015-03-12T05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failed"/>
    <x v="5"/>
    <s v="CAD"/>
    <n v="1411324369"/>
    <d v="2014-09-21T12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failed"/>
    <x v="0"/>
    <s v="USD"/>
    <n v="1457570100"/>
    <d v="2016-03-09T18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failed"/>
    <x v="0"/>
    <s v="USD"/>
    <n v="1408154663"/>
    <d v="2014-08-15T20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failed"/>
    <x v="0"/>
    <s v="USD"/>
    <n v="1436677091"/>
    <d v="2015-07-11T22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failed"/>
    <x v="0"/>
    <s v="USD"/>
    <n v="1391427692"/>
    <d v="2014-02-03T05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failed"/>
    <x v="0"/>
    <s v="USD"/>
    <n v="1303628340"/>
    <d v="2011-04-24T00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failed"/>
    <x v="0"/>
    <s v="USD"/>
    <n v="1367097391"/>
    <d v="2013-04-27T15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failed"/>
    <x v="0"/>
    <s v="USD"/>
    <n v="1349392033"/>
    <d v="2012-10-04T17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failed"/>
    <x v="0"/>
    <s v="USD"/>
    <n v="1382184786"/>
    <d v="2013-10-19T06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failed"/>
    <x v="5"/>
    <s v="CAD"/>
    <n v="1417804229"/>
    <d v="2014-12-05T12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failed"/>
    <x v="1"/>
    <s v="GBP"/>
    <n v="1383959939"/>
    <d v="2013-11-08T19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failed"/>
    <x v="0"/>
    <s v="USD"/>
    <n v="1478196008"/>
    <d v="2016-11-03T12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failed"/>
    <x v="0"/>
    <s v="USD"/>
    <n v="1357934424"/>
    <d v="2013-01-11T14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failed"/>
    <x v="0"/>
    <s v="USD"/>
    <n v="1415947159"/>
    <d v="2014-11-14T00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failed"/>
    <x v="12"/>
    <s v="EUR"/>
    <n v="1451494210"/>
    <d v="2015-12-30T10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failed"/>
    <x v="0"/>
    <s v="USD"/>
    <n v="1279738800"/>
    <d v="2010-07-21T13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failed"/>
    <x v="0"/>
    <s v="USD"/>
    <n v="1379164040"/>
    <d v="2013-09-14T07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failed"/>
    <x v="0"/>
    <s v="USD"/>
    <n v="1385534514"/>
    <d v="2013-11-27T00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failed"/>
    <x v="0"/>
    <s v="USD"/>
    <n v="1455207510"/>
    <d v="2016-02-11T10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s v="failed"/>
    <x v="0"/>
    <s v="USD"/>
    <n v="1416125148"/>
    <d v="2014-11-16T02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failed"/>
    <x v="1"/>
    <s v="GBP"/>
    <n v="1427992582"/>
    <d v="2015-04-02T10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failed"/>
    <x v="0"/>
    <s v="USD"/>
    <n v="1280534400"/>
    <d v="2010-07-30T18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failed"/>
    <x v="10"/>
    <s v="NOK"/>
    <n v="1468392599"/>
    <d v="2016-07-13T00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failed"/>
    <x v="0"/>
    <s v="USD"/>
    <n v="1467231614"/>
    <d v="2016-06-29T14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failed"/>
    <x v="0"/>
    <s v="USD"/>
    <n v="1394909909"/>
    <d v="2014-03-15T12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failed"/>
    <x v="0"/>
    <s v="USD"/>
    <n v="1420876740"/>
    <d v="2015-01-10T01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failed"/>
    <x v="0"/>
    <s v="USD"/>
    <n v="1390921827"/>
    <d v="2014-01-28T09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failed"/>
    <x v="1"/>
    <s v="GBP"/>
    <n v="1459443385"/>
    <d v="2016-03-31T10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failed"/>
    <x v="0"/>
    <s v="USD"/>
    <n v="1379363406"/>
    <d v="2013-09-16T14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s v="failed"/>
    <x v="0"/>
    <s v="USD"/>
    <n v="1482479940"/>
    <d v="2016-12-23T01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failed"/>
    <x v="0"/>
    <s v="USD"/>
    <n v="1360009774"/>
    <d v="2013-02-04T14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failed"/>
    <x v="0"/>
    <s v="USD"/>
    <n v="1310837574"/>
    <d v="2011-07-16T11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failed"/>
    <x v="0"/>
    <s v="USD"/>
    <n v="1337447105"/>
    <d v="2012-05-19T11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s v="successful"/>
    <x v="0"/>
    <s v="USD"/>
    <n v="1443040059"/>
    <d v="2015-09-23T14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successful"/>
    <x v="0"/>
    <s v="USD"/>
    <n v="1406226191"/>
    <d v="2014-07-24T12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successful"/>
    <x v="0"/>
    <s v="USD"/>
    <n v="1433735400"/>
    <d v="2015-06-07T21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s v="successful"/>
    <x v="0"/>
    <s v="USD"/>
    <n v="1466827140"/>
    <d v="2016-06-24T21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successful"/>
    <x v="6"/>
    <s v="EUR"/>
    <n v="1460127635"/>
    <d v="2016-04-08T09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successful"/>
    <x v="0"/>
    <s v="USD"/>
    <n v="1417813618"/>
    <d v="2014-12-05T15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successful"/>
    <x v="0"/>
    <s v="USD"/>
    <n v="1347672937"/>
    <d v="2012-09-14T19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successful"/>
    <x v="0"/>
    <s v="USD"/>
    <n v="1486702800"/>
    <d v="2017-02-09T23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successful"/>
    <x v="0"/>
    <s v="USD"/>
    <n v="1488473351"/>
    <d v="2017-03-02T10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successful"/>
    <x v="0"/>
    <s v="USD"/>
    <n v="1440266422"/>
    <d v="2015-08-22T12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successful"/>
    <x v="0"/>
    <s v="USD"/>
    <n v="1434949200"/>
    <d v="2015-06-21T23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successful"/>
    <x v="0"/>
    <s v="USD"/>
    <n v="1429365320"/>
    <d v="2015-04-18T07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successful"/>
    <x v="0"/>
    <s v="USD"/>
    <n v="1378785540"/>
    <d v="2013-09-09T21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successful"/>
    <x v="1"/>
    <s v="GBP"/>
    <n v="1462453307"/>
    <d v="2016-05-05T07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successful"/>
    <x v="0"/>
    <s v="USD"/>
    <n v="1469059986"/>
    <d v="2016-07-20T18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successful"/>
    <x v="0"/>
    <s v="USD"/>
    <n v="1430579509"/>
    <d v="2015-05-02T09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successful"/>
    <x v="0"/>
    <s v="USD"/>
    <n v="1465192867"/>
    <d v="2016-06-06T00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successful"/>
    <x v="0"/>
    <s v="USD"/>
    <n v="1484752597"/>
    <d v="2017-01-18T09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successful"/>
    <x v="0"/>
    <s v="USD"/>
    <n v="1428725192"/>
    <d v="2015-04-10T22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successful"/>
    <x v="0"/>
    <s v="USD"/>
    <n v="1447434268"/>
    <d v="2015-11-13T11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successful"/>
    <x v="0"/>
    <s v="USD"/>
    <n v="1487635653"/>
    <d v="2017-02-20T18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successful"/>
    <x v="5"/>
    <s v="CAD"/>
    <n v="1412285825"/>
    <d v="2014-10-02T15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successful"/>
    <x v="0"/>
    <s v="USD"/>
    <n v="1486616400"/>
    <d v="2017-02-08T23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successful"/>
    <x v="0"/>
    <s v="USD"/>
    <n v="1453737600"/>
    <d v="2016-01-25T10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successful"/>
    <x v="1"/>
    <s v="GBP"/>
    <n v="1364286239"/>
    <d v="2013-03-26T02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successful"/>
    <x v="0"/>
    <s v="USD"/>
    <n v="1473213600"/>
    <d v="2016-09-06T20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successful"/>
    <x v="0"/>
    <s v="USD"/>
    <n v="1428033540"/>
    <d v="2015-04-02T21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successful"/>
    <x v="2"/>
    <s v="AUD"/>
    <n v="1477414800"/>
    <d v="2016-10-25T11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successful"/>
    <x v="1"/>
    <s v="GBP"/>
    <n v="1461276000"/>
    <d v="2016-04-21T16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successful"/>
    <x v="0"/>
    <s v="USD"/>
    <n v="1458716340"/>
    <d v="2016-03-23T00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successful"/>
    <x v="1"/>
    <s v="GBP"/>
    <n v="1487102427"/>
    <d v="2017-02-14T14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successful"/>
    <x v="1"/>
    <s v="GBP"/>
    <n v="1481842800"/>
    <d v="2016-12-15T17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successful"/>
    <x v="0"/>
    <s v="USD"/>
    <n v="1479704340"/>
    <d v="2016-11-20T22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successful"/>
    <x v="0"/>
    <s v="USD"/>
    <n v="1459012290"/>
    <d v="2016-03-26T11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successful"/>
    <x v="0"/>
    <s v="USD"/>
    <n v="1439317900"/>
    <d v="2015-08-11T12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successful"/>
    <x v="0"/>
    <s v="USD"/>
    <n v="1480662000"/>
    <d v="2016-12-02T01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successful"/>
    <x v="0"/>
    <s v="USD"/>
    <n v="1425132059"/>
    <d v="2015-02-28T08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successful"/>
    <x v="0"/>
    <s v="USD"/>
    <n v="1447507200"/>
    <d v="2015-11-14T07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s v="successful"/>
    <x v="17"/>
    <s v="EUR"/>
    <n v="1444903198"/>
    <d v="2015-10-15T03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successful"/>
    <x v="1"/>
    <s v="GBP"/>
    <n v="1436151600"/>
    <d v="2015-07-05T21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successful"/>
    <x v="1"/>
    <s v="GBP"/>
    <n v="1358367565"/>
    <d v="2013-01-16T14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successful"/>
    <x v="0"/>
    <s v="USD"/>
    <n v="1351801368"/>
    <d v="2012-11-01T14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successful"/>
    <x v="5"/>
    <s v="CAD"/>
    <n v="1443127082"/>
    <d v="2015-09-24T14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successful"/>
    <x v="0"/>
    <s v="USD"/>
    <n v="1362814119"/>
    <d v="2013-03-09T01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successful"/>
    <x v="0"/>
    <s v="USD"/>
    <n v="1338579789"/>
    <d v="2012-06-01T13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successful"/>
    <x v="0"/>
    <s v="USD"/>
    <n v="1334556624"/>
    <d v="2012-04-16T00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successful"/>
    <x v="0"/>
    <s v="USD"/>
    <n v="1384580373"/>
    <d v="2013-11-15T23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successful"/>
    <x v="0"/>
    <s v="USD"/>
    <n v="1333771200"/>
    <d v="2012-04-06T22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successful"/>
    <x v="1"/>
    <s v="GBP"/>
    <n v="1397516400"/>
    <d v="2014-04-14T17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successful"/>
    <x v="0"/>
    <s v="USD"/>
    <n v="1334424960"/>
    <d v="2012-04-14T11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successful"/>
    <x v="0"/>
    <s v="USD"/>
    <n v="1397113140"/>
    <d v="2014-04-10T00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successful"/>
    <x v="0"/>
    <s v="USD"/>
    <n v="1383526800"/>
    <d v="2013-11-03T19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successful"/>
    <x v="0"/>
    <s v="USD"/>
    <n v="1431719379"/>
    <d v="2015-05-15T13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successful"/>
    <x v="0"/>
    <s v="USD"/>
    <n v="1391713248"/>
    <d v="2014-02-06T13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successful"/>
    <x v="0"/>
    <s v="USD"/>
    <n v="1331621940"/>
    <d v="2012-03-13T00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successful"/>
    <x v="0"/>
    <s v="USD"/>
    <n v="1437674545"/>
    <d v="2015-07-23T12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successful"/>
    <x v="0"/>
    <s v="USD"/>
    <n v="1446451200"/>
    <d v="2015-11-02T02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successful"/>
    <x v="0"/>
    <s v="USD"/>
    <n v="1346198400"/>
    <d v="2012-08-28T18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successful"/>
    <x v="0"/>
    <s v="USD"/>
    <n v="1440004512"/>
    <d v="2015-08-19T11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successful"/>
    <x v="0"/>
    <s v="USD"/>
    <n v="1374888436"/>
    <d v="2013-07-26T19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successful"/>
    <x v="0"/>
    <s v="USD"/>
    <n v="1461369600"/>
    <d v="2016-04-22T18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successful"/>
    <x v="0"/>
    <s v="USD"/>
    <n v="1327776847"/>
    <d v="2012-01-28T12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successful"/>
    <x v="5"/>
    <s v="CAD"/>
    <n v="1435418568"/>
    <d v="2015-06-27T09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successful"/>
    <x v="0"/>
    <s v="USD"/>
    <n v="1477767600"/>
    <d v="2016-10-29T13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successful"/>
    <x v="1"/>
    <s v="GBP"/>
    <n v="1411326015"/>
    <d v="2014-09-21T13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successful"/>
    <x v="0"/>
    <s v="USD"/>
    <n v="1455253140"/>
    <d v="2016-02-11T22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successful"/>
    <x v="1"/>
    <s v="GBP"/>
    <n v="1384374155"/>
    <d v="2013-11-13T14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successful"/>
    <x v="12"/>
    <s v="EUR"/>
    <n v="1439707236"/>
    <d v="2015-08-16T00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successful"/>
    <x v="0"/>
    <s v="USD"/>
    <n v="1378180800"/>
    <d v="2013-09-02T22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successful"/>
    <x v="0"/>
    <s v="USD"/>
    <n v="1398460127"/>
    <d v="2014-04-25T15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successful"/>
    <x v="0"/>
    <s v="USD"/>
    <n v="1372136400"/>
    <d v="2013-06-24T23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successful"/>
    <x v="0"/>
    <s v="USD"/>
    <n v="1405738800"/>
    <d v="2014-07-18T21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successful"/>
    <x v="1"/>
    <s v="GBP"/>
    <n v="1450051200"/>
    <d v="2015-12-13T18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successful"/>
    <x v="0"/>
    <s v="USD"/>
    <n v="1483645647"/>
    <d v="2017-01-05T13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successful"/>
    <x v="5"/>
    <s v="CAD"/>
    <n v="1427585511"/>
    <d v="2015-03-28T17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successful"/>
    <x v="0"/>
    <s v="USD"/>
    <n v="1454338123"/>
    <d v="2016-02-01T08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successful"/>
    <x v="0"/>
    <s v="USD"/>
    <n v="1415779140"/>
    <d v="2014-11-12T01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successful"/>
    <x v="12"/>
    <s v="EUR"/>
    <n v="1489157716"/>
    <d v="2017-03-10T08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successful"/>
    <x v="0"/>
    <s v="USD"/>
    <n v="1385870520"/>
    <d v="2013-11-30T22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successful"/>
    <x v="0"/>
    <s v="USD"/>
    <n v="1461354544"/>
    <d v="2016-04-22T13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successful"/>
    <x v="1"/>
    <s v="GBP"/>
    <n v="1488484300"/>
    <d v="2017-03-02T13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successful"/>
    <x v="0"/>
    <s v="USD"/>
    <n v="1385521320"/>
    <d v="2013-11-26T21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successful"/>
    <x v="0"/>
    <s v="USD"/>
    <n v="1489374000"/>
    <d v="2017-03-12T21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successful"/>
    <x v="0"/>
    <s v="USD"/>
    <n v="1476649800"/>
    <d v="2016-10-16T14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successful"/>
    <x v="0"/>
    <s v="USD"/>
    <n v="1393005600"/>
    <d v="2014-02-21T12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successful"/>
    <x v="1"/>
    <s v="GBP"/>
    <n v="1441393210"/>
    <d v="2015-09-04T13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successful"/>
    <x v="0"/>
    <s v="USD"/>
    <n v="1438185565"/>
    <d v="2015-07-29T09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successful"/>
    <x v="1"/>
    <s v="GBP"/>
    <n v="1481749278"/>
    <d v="2016-12-14T15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successful"/>
    <x v="0"/>
    <s v="USD"/>
    <n v="1364917965"/>
    <d v="2013-04-02T09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successful"/>
    <x v="0"/>
    <s v="USD"/>
    <n v="1480727273"/>
    <d v="2016-12-02T19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successful"/>
    <x v="0"/>
    <s v="USD"/>
    <n v="1408177077"/>
    <d v="2014-08-16T02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successful"/>
    <x v="3"/>
    <s v="EUR"/>
    <n v="1470469938"/>
    <d v="2016-08-06T01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successful"/>
    <x v="0"/>
    <s v="USD"/>
    <n v="1447862947"/>
    <d v="2015-11-18T10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successful"/>
    <x v="0"/>
    <s v="USD"/>
    <n v="1485271968"/>
    <d v="2017-01-24T09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successful"/>
    <x v="0"/>
    <s v="USD"/>
    <n v="1462661451"/>
    <d v="2016-05-07T16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successful"/>
    <x v="1"/>
    <s v="GBP"/>
    <n v="1479811846"/>
    <d v="2016-11-22T04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successful"/>
    <x v="1"/>
    <s v="GBP"/>
    <n v="1466377200"/>
    <d v="2016-06-19T17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successful"/>
    <x v="0"/>
    <s v="USD"/>
    <n v="1434045687"/>
    <d v="2015-06-11T12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successful"/>
    <x v="1"/>
    <s v="GBP"/>
    <n v="1481224736"/>
    <d v="2016-12-08T13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successful"/>
    <x v="0"/>
    <s v="USD"/>
    <n v="1395876250"/>
    <d v="2014-03-26T17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successful"/>
    <x v="2"/>
    <s v="AUD"/>
    <n v="1487093020"/>
    <d v="2017-02-14T11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successful"/>
    <x v="0"/>
    <s v="USD"/>
    <n v="1416268800"/>
    <d v="2014-11-17T18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uccessful"/>
    <x v="11"/>
    <s v="SEK"/>
    <n v="1422734313"/>
    <d v="2015-01-31T13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successful"/>
    <x v="0"/>
    <s v="USD"/>
    <n v="1463972400"/>
    <d v="2016-05-22T21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successful"/>
    <x v="1"/>
    <s v="GBP"/>
    <n v="1479846507"/>
    <d v="2016-11-22T14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successful"/>
    <x v="0"/>
    <s v="USD"/>
    <n v="1461722400"/>
    <d v="2016-04-26T20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successful"/>
    <x v="0"/>
    <s v="USD"/>
    <n v="1419123600"/>
    <d v="2014-12-20T19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successful"/>
    <x v="0"/>
    <s v="USD"/>
    <n v="1489283915"/>
    <d v="2017-03-11T19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successful"/>
    <x v="0"/>
    <s v="USD"/>
    <n v="1488862800"/>
    <d v="2017-03-06T23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successful"/>
    <x v="0"/>
    <s v="USD"/>
    <n v="1484085540"/>
    <d v="2017-01-10T15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successful"/>
    <x v="0"/>
    <s v="USD"/>
    <n v="1481328004"/>
    <d v="2016-12-09T18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successful"/>
    <x v="0"/>
    <s v="USD"/>
    <n v="1449506836"/>
    <d v="2015-12-07T10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successful"/>
    <x v="5"/>
    <s v="CAD"/>
    <n v="1489320642"/>
    <d v="2017-03-12T06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successful"/>
    <x v="0"/>
    <s v="USD"/>
    <n v="1393156857"/>
    <d v="2014-02-23T06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successful"/>
    <x v="1"/>
    <s v="GBP"/>
    <n v="1419259679"/>
    <d v="2014-12-22T08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successful"/>
    <x v="0"/>
    <s v="USD"/>
    <n v="1388936289"/>
    <d v="2014-01-05T09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successful"/>
    <x v="0"/>
    <s v="USD"/>
    <n v="1330359423"/>
    <d v="2012-02-27T10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successful"/>
    <x v="13"/>
    <s v="EUR"/>
    <n v="1451861940"/>
    <d v="2016-01-03T16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successful"/>
    <x v="0"/>
    <s v="USD"/>
    <n v="1423022400"/>
    <d v="2015-02-03T22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successful"/>
    <x v="0"/>
    <s v="USD"/>
    <n v="1442501991"/>
    <d v="2015-09-17T08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successful"/>
    <x v="0"/>
    <s v="USD"/>
    <n v="1311576600"/>
    <d v="2011-07-25T00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successful"/>
    <x v="0"/>
    <s v="USD"/>
    <n v="1452744686"/>
    <d v="2016-01-13T22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successful"/>
    <x v="0"/>
    <s v="USD"/>
    <n v="1336528804"/>
    <d v="2012-05-08T20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successful"/>
    <x v="0"/>
    <s v="USD"/>
    <n v="1299902400"/>
    <d v="2011-03-11T22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successful"/>
    <x v="0"/>
    <s v="USD"/>
    <n v="1340944043"/>
    <d v="2012-06-28T22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successful"/>
    <x v="0"/>
    <s v="USD"/>
    <n v="1378439940"/>
    <d v="2013-09-05T21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successful"/>
    <x v="0"/>
    <s v="USD"/>
    <n v="1403539260"/>
    <d v="2014-06-23T10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successful"/>
    <x v="0"/>
    <s v="USD"/>
    <n v="1340733600"/>
    <d v="2012-06-26T12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successful"/>
    <x v="0"/>
    <s v="USD"/>
    <n v="1386372120"/>
    <d v="2013-12-06T17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successful"/>
    <x v="0"/>
    <s v="USD"/>
    <n v="1259686800"/>
    <d v="2009-12-01T11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successful"/>
    <x v="0"/>
    <s v="USD"/>
    <n v="1335153600"/>
    <d v="2012-04-22T22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successful"/>
    <x v="0"/>
    <s v="USD"/>
    <n v="1334767476"/>
    <d v="2012-04-18T10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successful"/>
    <x v="0"/>
    <s v="USD"/>
    <n v="1348545540"/>
    <d v="2012-09-24T21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successful"/>
    <x v="0"/>
    <s v="USD"/>
    <n v="1358702480"/>
    <d v="2013-01-20T11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successful"/>
    <x v="0"/>
    <s v="USD"/>
    <n v="1359240856"/>
    <d v="2013-01-26T16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successful"/>
    <x v="0"/>
    <s v="USD"/>
    <n v="1330018426"/>
    <d v="2012-02-23T11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successful"/>
    <x v="0"/>
    <s v="USD"/>
    <n v="1331697540"/>
    <d v="2012-03-13T21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successful"/>
    <x v="0"/>
    <s v="USD"/>
    <n v="1395861033"/>
    <d v="2014-03-26T13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successful"/>
    <x v="0"/>
    <s v="USD"/>
    <n v="1296953209"/>
    <d v="2011-02-05T18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successful"/>
    <x v="0"/>
    <s v="USD"/>
    <n v="1340904416"/>
    <d v="2012-06-28T11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successful"/>
    <x v="0"/>
    <s v="USD"/>
    <n v="1371785496"/>
    <d v="2013-06-20T21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successful"/>
    <x v="0"/>
    <s v="USD"/>
    <n v="1388473200"/>
    <d v="2013-12-31T01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successful"/>
    <x v="0"/>
    <s v="USD"/>
    <n v="1323747596"/>
    <d v="2011-12-12T21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successful"/>
    <x v="0"/>
    <s v="USD"/>
    <n v="1293857940"/>
    <d v="2010-12-31T22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successful"/>
    <x v="0"/>
    <s v="USD"/>
    <n v="1407520800"/>
    <d v="2014-08-08T12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successful"/>
    <x v="0"/>
    <s v="USD"/>
    <n v="1331352129"/>
    <d v="2012-03-09T22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successful"/>
    <x v="0"/>
    <s v="USD"/>
    <n v="1336245328"/>
    <d v="2012-05-05T13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successful"/>
    <x v="0"/>
    <s v="USD"/>
    <n v="1409274000"/>
    <d v="2014-08-28T19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successful"/>
    <x v="0"/>
    <s v="USD"/>
    <n v="1362872537"/>
    <d v="2013-03-09T17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successful"/>
    <x v="0"/>
    <s v="USD"/>
    <n v="1363889015"/>
    <d v="2013-03-21T12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successful"/>
    <x v="0"/>
    <s v="USD"/>
    <n v="1399421189"/>
    <d v="2014-05-06T18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successful"/>
    <x v="0"/>
    <s v="USD"/>
    <n v="1397862000"/>
    <d v="2014-04-18T17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successful"/>
    <x v="0"/>
    <s v="USD"/>
    <n v="1336086026"/>
    <d v="2012-05-03T17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successful"/>
    <x v="0"/>
    <s v="USD"/>
    <n v="1339074857"/>
    <d v="2012-06-07T07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successful"/>
    <x v="0"/>
    <s v="USD"/>
    <n v="1336238743"/>
    <d v="2012-05-05T11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successful"/>
    <x v="0"/>
    <s v="USD"/>
    <n v="1260383040"/>
    <d v="2009-12-09T12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successful"/>
    <x v="0"/>
    <s v="USD"/>
    <n v="1266210000"/>
    <d v="2010-02-14T23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successful"/>
    <x v="0"/>
    <s v="USD"/>
    <n v="1253937540"/>
    <d v="2009-09-25T21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successful"/>
    <x v="0"/>
    <s v="USD"/>
    <n v="1387072685"/>
    <d v="2013-12-14T19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successful"/>
    <x v="0"/>
    <s v="USD"/>
    <n v="1396463800"/>
    <d v="2014-04-02T12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live"/>
    <x v="15"/>
    <s v="EUR"/>
    <n v="1491282901"/>
    <d v="2017-04-03T23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live"/>
    <x v="0"/>
    <s v="USD"/>
    <n v="1491769769"/>
    <d v="2017-04-09T14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live"/>
    <x v="0"/>
    <s v="USD"/>
    <n v="1490033247"/>
    <d v="2017-03-20T12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live"/>
    <x v="1"/>
    <s v="GBP"/>
    <n v="1490559285"/>
    <d v="2017-03-26T14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live"/>
    <x v="0"/>
    <s v="USD"/>
    <n v="1490830331"/>
    <d v="2017-03-29T17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live"/>
    <x v="0"/>
    <s v="USD"/>
    <n v="1493571600"/>
    <d v="2017-04-30T11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successful"/>
    <x v="0"/>
    <s v="USD"/>
    <n v="1409090440"/>
    <d v="2014-08-26T16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successful"/>
    <x v="0"/>
    <s v="USD"/>
    <n v="1434307537"/>
    <d v="2015-06-14T12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successful"/>
    <x v="0"/>
    <s v="USD"/>
    <n v="1405609146"/>
    <d v="2014-07-17T08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successful"/>
    <x v="0"/>
    <s v="USD"/>
    <n v="1451001600"/>
    <d v="2015-12-24T18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successful"/>
    <x v="0"/>
    <s v="USD"/>
    <n v="1408320490"/>
    <d v="2014-08-17T18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successful"/>
    <x v="0"/>
    <s v="USD"/>
    <n v="1423235071"/>
    <d v="2015-02-06T09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successful"/>
    <x v="0"/>
    <s v="USD"/>
    <n v="1401385800"/>
    <d v="2014-05-29T11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successful"/>
    <x v="0"/>
    <s v="USD"/>
    <n v="1415208840"/>
    <d v="2014-11-05T11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successful"/>
    <x v="0"/>
    <s v="USD"/>
    <n v="1402494243"/>
    <d v="2014-06-11T07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successful"/>
    <x v="0"/>
    <s v="USD"/>
    <n v="1394316695"/>
    <d v="2014-03-08T16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successful"/>
    <x v="0"/>
    <s v="USD"/>
    <n v="1403796143"/>
    <d v="2014-06-26T09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successful"/>
    <x v="0"/>
    <s v="USD"/>
    <n v="1404077484"/>
    <d v="2014-06-29T15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successful"/>
    <x v="0"/>
    <s v="USD"/>
    <n v="1482134340"/>
    <d v="2016-12-19T01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successful"/>
    <x v="0"/>
    <s v="USD"/>
    <n v="1477841138"/>
    <d v="2016-10-30T09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canceled"/>
    <x v="0"/>
    <s v="USD"/>
    <n v="1436729504"/>
    <d v="2015-07-12T13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canceled"/>
    <x v="0"/>
    <s v="USD"/>
    <n v="1412571600"/>
    <d v="2014-10-05T23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canceled"/>
    <x v="0"/>
    <s v="USD"/>
    <n v="1452282420"/>
    <d v="2016-01-08T13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nceled"/>
    <x v="5"/>
    <s v="CAD"/>
    <n v="1466789269"/>
    <d v="2016-06-24T11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canceled"/>
    <x v="0"/>
    <s v="USD"/>
    <n v="1427845140"/>
    <d v="2015-03-31T17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canceled"/>
    <x v="0"/>
    <s v="USD"/>
    <n v="1476731431"/>
    <d v="2016-10-17T13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canceled"/>
    <x v="0"/>
    <s v="USD"/>
    <n v="1472135676"/>
    <d v="2016-08-25T08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canceled"/>
    <x v="0"/>
    <s v="USD"/>
    <n v="1456006938"/>
    <d v="2016-02-20T16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canceled"/>
    <x v="11"/>
    <s v="SEK"/>
    <n v="1439318228"/>
    <d v="2015-08-11T12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canceled"/>
    <x v="17"/>
    <s v="EUR"/>
    <n v="1483474370"/>
    <d v="2017-01-03T14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canceled"/>
    <x v="4"/>
    <s v="NZD"/>
    <n v="1430360739"/>
    <d v="2015-04-29T20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canceled"/>
    <x v="0"/>
    <s v="USD"/>
    <n v="1433603552"/>
    <d v="2015-06-06T09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canceled"/>
    <x v="0"/>
    <s v="USD"/>
    <n v="1429632822"/>
    <d v="2015-04-21T10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canceled"/>
    <x v="0"/>
    <s v="USD"/>
    <n v="1420910460"/>
    <d v="2015-01-10T11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canceled"/>
    <x v="2"/>
    <s v="AUD"/>
    <n v="1430604136"/>
    <d v="2015-05-02T16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s v="canceled"/>
    <x v="9"/>
    <s v="EUR"/>
    <n v="1433530104"/>
    <d v="2015-06-05T12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canceled"/>
    <x v="1"/>
    <s v="GBP"/>
    <n v="1445093578"/>
    <d v="2015-10-17T08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canceled"/>
    <x v="1"/>
    <s v="GBP"/>
    <n v="1422664740"/>
    <d v="2015-01-30T18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canceled"/>
    <x v="0"/>
    <s v="USD"/>
    <n v="1438616124"/>
    <d v="2015-08-03T09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nceled"/>
    <x v="5"/>
    <s v="CAD"/>
    <n v="1454864280"/>
    <d v="2016-02-07T10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nceled"/>
    <x v="5"/>
    <s v="CAD"/>
    <n v="1462053600"/>
    <d v="2016-04-30T16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canceled"/>
    <x v="0"/>
    <s v="USD"/>
    <n v="1418315470"/>
    <d v="2014-12-11T10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canceled"/>
    <x v="0"/>
    <s v="USD"/>
    <n v="1451348200"/>
    <d v="2015-12-28T18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canceled"/>
    <x v="0"/>
    <s v="USD"/>
    <n v="1445898356"/>
    <d v="2015-10-26T16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canceled"/>
    <x v="13"/>
    <s v="EUR"/>
    <n v="1453071600"/>
    <d v="2016-01-17T17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canceled"/>
    <x v="1"/>
    <s v="GBP"/>
    <n v="1445431533"/>
    <d v="2015-10-21T06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canceled"/>
    <x v="0"/>
    <s v="USD"/>
    <n v="1461622616"/>
    <d v="2016-04-25T16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canceled"/>
    <x v="0"/>
    <s v="USD"/>
    <n v="1429028365"/>
    <d v="2015-04-14T10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canceled"/>
    <x v="0"/>
    <s v="USD"/>
    <n v="1455132611"/>
    <d v="2016-02-10T13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canceled"/>
    <x v="0"/>
    <s v="USD"/>
    <n v="1418877141"/>
    <d v="2014-12-17T22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canceled"/>
    <x v="0"/>
    <s v="USD"/>
    <n v="1435257596"/>
    <d v="2015-06-25T12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canceled"/>
    <x v="2"/>
    <s v="AUD"/>
    <n v="1429839571"/>
    <d v="2015-04-23T19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s v="canceled"/>
    <x v="11"/>
    <s v="SEK"/>
    <n v="1440863624"/>
    <d v="2015-08-29T09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canceled"/>
    <x v="0"/>
    <s v="USD"/>
    <n v="1423772060"/>
    <d v="2015-02-12T14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canceled"/>
    <x v="0"/>
    <s v="USD"/>
    <n v="1473451437"/>
    <d v="2016-09-09T14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canceled"/>
    <x v="0"/>
    <s v="USD"/>
    <n v="1449785566"/>
    <d v="2015-12-10T16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nceled"/>
    <x v="5"/>
    <s v="CAD"/>
    <n v="1480110783"/>
    <d v="2016-11-25T15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canceled"/>
    <x v="0"/>
    <s v="USD"/>
    <n v="1440548330"/>
    <d v="2015-08-25T18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canceled"/>
    <x v="0"/>
    <s v="USD"/>
    <n v="1444004616"/>
    <d v="2015-10-04T18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canceled"/>
    <x v="0"/>
    <s v="USD"/>
    <n v="1443726142"/>
    <d v="2015-10-01T13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canceled"/>
    <x v="0"/>
    <s v="USD"/>
    <n v="1428704848"/>
    <d v="2015-04-10T16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canceled"/>
    <x v="0"/>
    <s v="USD"/>
    <n v="1438662603"/>
    <d v="2015-08-03T22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canceled"/>
    <x v="4"/>
    <s v="NZD"/>
    <n v="1424568107"/>
    <d v="2015-02-21T19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canceled"/>
    <x v="0"/>
    <s v="USD"/>
    <n v="1415932643"/>
    <d v="2014-11-13T20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canceled"/>
    <x v="0"/>
    <s v="USD"/>
    <n v="1438793432"/>
    <d v="2015-08-05T10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nceled"/>
    <x v="5"/>
    <s v="CAD"/>
    <n v="1420920424"/>
    <d v="2015-01-10T14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canceled"/>
    <x v="0"/>
    <s v="USD"/>
    <n v="1469199740"/>
    <d v="2016-07-22T09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canceled"/>
    <x v="0"/>
    <s v="USD"/>
    <n v="1421350140"/>
    <d v="2015-01-15T13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canceled"/>
    <x v="6"/>
    <s v="EUR"/>
    <n v="1437861540"/>
    <d v="2015-07-25T15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canceled"/>
    <x v="2"/>
    <s v="AUD"/>
    <n v="1420352264"/>
    <d v="2015-01-04T00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canceled"/>
    <x v="0"/>
    <s v="USD"/>
    <n v="1427825044"/>
    <d v="2015-03-31T12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canceled"/>
    <x v="0"/>
    <s v="USD"/>
    <n v="1446087223"/>
    <d v="2015-10-28T20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canceled"/>
    <x v="0"/>
    <s v="USD"/>
    <n v="1439048017"/>
    <d v="2015-08-08T09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canceled"/>
    <x v="17"/>
    <s v="EUR"/>
    <n v="1424940093"/>
    <d v="2015-02-26T02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canceled"/>
    <x v="0"/>
    <s v="USD"/>
    <n v="1484038620"/>
    <d v="2017-01-10T02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anceled"/>
    <x v="16"/>
    <s v="CHF"/>
    <n v="1444940558"/>
    <d v="2015-10-15T14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canceled"/>
    <x v="0"/>
    <s v="USD"/>
    <n v="1420233256"/>
    <d v="2015-01-02T15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canceled"/>
    <x v="0"/>
    <s v="USD"/>
    <n v="1435874384"/>
    <d v="2015-07-02T15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canceled"/>
    <x v="11"/>
    <s v="SEK"/>
    <n v="1418934506"/>
    <d v="2014-12-18T14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canceled"/>
    <x v="2"/>
    <s v="AUD"/>
    <n v="1460615164"/>
    <d v="2016-04-14T00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failed"/>
    <x v="0"/>
    <s v="USD"/>
    <n v="1457207096"/>
    <d v="2016-03-05T13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s v="failed"/>
    <x v="0"/>
    <s v="USD"/>
    <n v="1431533931"/>
    <d v="2015-05-13T10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failed"/>
    <x v="1"/>
    <s v="GBP"/>
    <n v="1459368658"/>
    <d v="2016-03-30T14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failed"/>
    <x v="0"/>
    <s v="USD"/>
    <n v="1451782607"/>
    <d v="2016-01-02T18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failed"/>
    <x v="0"/>
    <s v="USD"/>
    <n v="1472911375"/>
    <d v="2016-09-03T08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failed"/>
    <x v="0"/>
    <s v="USD"/>
    <n v="1421635190"/>
    <d v="2015-01-18T20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failed"/>
    <x v="0"/>
    <s v="USD"/>
    <n v="1428732000"/>
    <d v="2015-04-11T00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failed"/>
    <x v="0"/>
    <s v="USD"/>
    <n v="1415247757"/>
    <d v="2014-11-05T22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failed"/>
    <x v="0"/>
    <s v="USD"/>
    <n v="1439931675"/>
    <d v="2015-08-18T15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failed"/>
    <x v="2"/>
    <s v="AUD"/>
    <n v="1441619275"/>
    <d v="2015-09-07T03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failed"/>
    <x v="0"/>
    <s v="USD"/>
    <n v="1440524082"/>
    <d v="2015-08-25T11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ailed"/>
    <x v="6"/>
    <s v="EUR"/>
    <n v="1480185673"/>
    <d v="2016-11-26T12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failed"/>
    <x v="0"/>
    <s v="USD"/>
    <n v="1401579000"/>
    <d v="2014-05-31T17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failed"/>
    <x v="0"/>
    <s v="USD"/>
    <n v="1440215940"/>
    <d v="2015-08-21T21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failed"/>
    <x v="0"/>
    <s v="USD"/>
    <n v="1468615346"/>
    <d v="2016-07-15T14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failed"/>
    <x v="0"/>
    <s v="USD"/>
    <n v="1426345200"/>
    <d v="2015-03-14T09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failed"/>
    <x v="0"/>
    <s v="USD"/>
    <n v="1407705187"/>
    <d v="2014-08-10T15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failed"/>
    <x v="0"/>
    <s v="USD"/>
    <n v="1427225644"/>
    <d v="2015-03-24T13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failed"/>
    <x v="0"/>
    <s v="USD"/>
    <n v="1424281389"/>
    <d v="2015-02-18T11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failed"/>
    <x v="0"/>
    <s v="USD"/>
    <n v="1415583695"/>
    <d v="2014-11-09T19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s v="failed"/>
    <x v="0"/>
    <s v="USD"/>
    <n v="1424536196"/>
    <d v="2015-02-21T10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s v="failed"/>
    <x v="0"/>
    <s v="USD"/>
    <n v="1426091036"/>
    <d v="2015-03-11T10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failed"/>
    <x v="0"/>
    <s v="USD"/>
    <n v="1420044890"/>
    <d v="2014-12-31T10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s v="failed"/>
    <x v="0"/>
    <s v="USD"/>
    <n v="1414445108"/>
    <d v="2014-10-27T15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failed"/>
    <x v="0"/>
    <s v="USD"/>
    <n v="1464386640"/>
    <d v="2016-05-27T16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failed"/>
    <x v="0"/>
    <s v="USD"/>
    <n v="1439006692"/>
    <d v="2015-08-07T22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failed"/>
    <x v="0"/>
    <s v="USD"/>
    <n v="1458715133"/>
    <d v="2016-03-23T00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s v="failed"/>
    <x v="0"/>
    <s v="USD"/>
    <n v="1426182551"/>
    <d v="2015-03-12T11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failed"/>
    <x v="10"/>
    <s v="NOK"/>
    <n v="1486313040"/>
    <d v="2017-02-05T10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failed"/>
    <x v="0"/>
    <s v="USD"/>
    <n v="1455246504"/>
    <d v="2016-02-11T21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s v="failed"/>
    <x v="0"/>
    <s v="USD"/>
    <n v="1467080613"/>
    <d v="2016-06-27T20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failed"/>
    <x v="0"/>
    <s v="USD"/>
    <n v="1425791697"/>
    <d v="2015-03-07T23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failed"/>
    <x v="0"/>
    <s v="USD"/>
    <n v="1456608943"/>
    <d v="2016-02-27T15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failed"/>
    <x v="0"/>
    <s v="USD"/>
    <n v="1438662474"/>
    <d v="2015-08-03T22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failed"/>
    <x v="11"/>
    <s v="SEK"/>
    <n v="1444027186"/>
    <d v="2015-10-05T00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failed"/>
    <x v="5"/>
    <s v="CAD"/>
    <n v="1454078770"/>
    <d v="2016-01-29T08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failed"/>
    <x v="0"/>
    <s v="USD"/>
    <n v="1426615200"/>
    <d v="2015-03-17T12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failed"/>
    <x v="0"/>
    <s v="USD"/>
    <n v="1449529062"/>
    <d v="2015-12-07T16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failed"/>
    <x v="0"/>
    <s v="USD"/>
    <n v="1445197129"/>
    <d v="2015-10-18T13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failed"/>
    <x v="18"/>
    <s v="EUR"/>
    <n v="1455399313"/>
    <d v="2016-02-13T15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s v="successful"/>
    <x v="0"/>
    <s v="USD"/>
    <n v="1437627540"/>
    <d v="2015-07-22T22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successful"/>
    <x v="0"/>
    <s v="USD"/>
    <n v="1426777228"/>
    <d v="2015-03-19T09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successful"/>
    <x v="0"/>
    <s v="USD"/>
    <n v="1408114822"/>
    <d v="2014-08-15T09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successful"/>
    <x v="0"/>
    <s v="USD"/>
    <n v="1464199591"/>
    <d v="2016-05-25T12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successful"/>
    <x v="0"/>
    <s v="USD"/>
    <n v="1443242021"/>
    <d v="2015-09-25T22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successful"/>
    <x v="0"/>
    <s v="USD"/>
    <n v="1480174071"/>
    <d v="2016-11-26T09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successful"/>
    <x v="0"/>
    <s v="USD"/>
    <n v="1478923200"/>
    <d v="2016-11-11T22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successful"/>
    <x v="0"/>
    <s v="USD"/>
    <n v="1472621760"/>
    <d v="2016-08-30T23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successful"/>
    <x v="0"/>
    <s v="USD"/>
    <n v="1417321515"/>
    <d v="2014-11-29T22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successful"/>
    <x v="0"/>
    <s v="USD"/>
    <n v="1414465860"/>
    <d v="2014-10-27T21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successful"/>
    <x v="0"/>
    <s v="USD"/>
    <n v="1488750490"/>
    <d v="2017-03-05T15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successful"/>
    <x v="0"/>
    <s v="USD"/>
    <n v="1451430000"/>
    <d v="2015-12-29T17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successful"/>
    <x v="0"/>
    <s v="USD"/>
    <n v="1486053409"/>
    <d v="2017-02-02T10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successful"/>
    <x v="0"/>
    <s v="USD"/>
    <n v="1489207808"/>
    <d v="2017-03-10T22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successful"/>
    <x v="0"/>
    <s v="USD"/>
    <n v="1461177950"/>
    <d v="2016-04-20T12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successful"/>
    <x v="0"/>
    <s v="USD"/>
    <n v="1488063839"/>
    <d v="2017-02-25T17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successful"/>
    <x v="0"/>
    <s v="USD"/>
    <n v="1458826056"/>
    <d v="2016-03-24T07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successful"/>
    <x v="0"/>
    <s v="USD"/>
    <n v="1465498800"/>
    <d v="2016-06-09T13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successful"/>
    <x v="0"/>
    <s v="USD"/>
    <n v="1458742685"/>
    <d v="2016-03-23T08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successful"/>
    <x v="0"/>
    <s v="USD"/>
    <n v="1483417020"/>
    <d v="2017-01-02T22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successful"/>
    <x v="0"/>
    <s v="USD"/>
    <n v="1317438000"/>
    <d v="2011-09-30T21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successful"/>
    <x v="0"/>
    <s v="USD"/>
    <n v="1342672096"/>
    <d v="2012-07-18T22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s v="successful"/>
    <x v="0"/>
    <s v="USD"/>
    <n v="1366138800"/>
    <d v="2013-04-16T13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successful"/>
    <x v="5"/>
    <s v="CAD"/>
    <n v="1443641340"/>
    <d v="2015-09-30T13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successful"/>
    <x v="0"/>
    <s v="USD"/>
    <n v="1348420548"/>
    <d v="2012-09-23T11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successful"/>
    <x v="0"/>
    <s v="USD"/>
    <n v="1368066453"/>
    <d v="2013-05-08T20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successful"/>
    <x v="0"/>
    <s v="USD"/>
    <n v="1336669200"/>
    <d v="2012-05-10T11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successful"/>
    <x v="0"/>
    <s v="USD"/>
    <n v="1351400400"/>
    <d v="2012-10-27T23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successful"/>
    <x v="0"/>
    <s v="USD"/>
    <n v="1297160329"/>
    <d v="2011-02-08T04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successful"/>
    <x v="0"/>
    <s v="USD"/>
    <n v="1337824055"/>
    <d v="2012-05-23T19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successful"/>
    <x v="0"/>
    <s v="USD"/>
    <n v="1327535392"/>
    <d v="2012-01-25T17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successful"/>
    <x v="0"/>
    <s v="USD"/>
    <n v="1283562180"/>
    <d v="2010-09-03T19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successful"/>
    <x v="0"/>
    <s v="USD"/>
    <n v="1352573869"/>
    <d v="2012-11-10T12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successful"/>
    <x v="0"/>
    <s v="USD"/>
    <n v="1286756176"/>
    <d v="2010-10-10T18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successful"/>
    <x v="0"/>
    <s v="USD"/>
    <n v="1278799200"/>
    <d v="2010-07-10T16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successful"/>
    <x v="0"/>
    <s v="USD"/>
    <n v="1415004770"/>
    <d v="2014-11-03T02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s v="successful"/>
    <x v="0"/>
    <s v="USD"/>
    <n v="1344789345"/>
    <d v="2012-08-12T10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successful"/>
    <x v="0"/>
    <s v="USD"/>
    <n v="1358117313"/>
    <d v="2013-01-13T16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successful"/>
    <x v="0"/>
    <s v="USD"/>
    <n v="1343440800"/>
    <d v="2012-07-27T20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successful"/>
    <x v="0"/>
    <s v="USD"/>
    <n v="1444516084"/>
    <d v="2015-10-10T16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successful"/>
    <x v="0"/>
    <s v="USD"/>
    <n v="1335799808"/>
    <d v="2012-04-30T09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successful"/>
    <x v="0"/>
    <s v="USD"/>
    <n v="1312224383"/>
    <d v="2011-08-01T12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successful"/>
    <x v="0"/>
    <s v="USD"/>
    <n v="1335891603"/>
    <d v="2012-05-01T11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successful"/>
    <x v="0"/>
    <s v="USD"/>
    <n v="1316124003"/>
    <d v="2011-09-15T16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successful"/>
    <x v="0"/>
    <s v="USD"/>
    <n v="1318463879"/>
    <d v="2011-10-12T17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successful"/>
    <x v="0"/>
    <s v="USD"/>
    <n v="1335113976"/>
    <d v="2012-04-22T10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successful"/>
    <x v="0"/>
    <s v="USD"/>
    <n v="1338083997"/>
    <d v="2012-05-26T19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successful"/>
    <x v="0"/>
    <s v="USD"/>
    <n v="1321459908"/>
    <d v="2011-11-16T10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successful"/>
    <x v="0"/>
    <s v="USD"/>
    <n v="1368117239"/>
    <d v="2013-05-09T10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successful"/>
    <x v="0"/>
    <s v="USD"/>
    <n v="1340429276"/>
    <d v="2012-06-22T23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successful"/>
    <x v="0"/>
    <s v="USD"/>
    <n v="1295142660"/>
    <d v="2011-01-15T19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s v="successful"/>
    <x v="0"/>
    <s v="USD"/>
    <n v="1339840740"/>
    <d v="2012-06-16T03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successful"/>
    <x v="0"/>
    <s v="USD"/>
    <n v="1367208140"/>
    <d v="2013-04-28T22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successful"/>
    <x v="0"/>
    <s v="USD"/>
    <n v="1337786944"/>
    <d v="2012-05-23T09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successful"/>
    <x v="0"/>
    <s v="USD"/>
    <n v="1339022575"/>
    <d v="2012-06-06T16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successful"/>
    <x v="0"/>
    <s v="USD"/>
    <n v="1364597692"/>
    <d v="2013-03-29T16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successful"/>
    <x v="0"/>
    <s v="USD"/>
    <n v="1312578338"/>
    <d v="2011-08-05T15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successful"/>
    <x v="0"/>
    <s v="USD"/>
    <n v="1422400387"/>
    <d v="2015-01-27T17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successful"/>
    <x v="0"/>
    <s v="USD"/>
    <n v="1356976800"/>
    <d v="2012-12-31T12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successful"/>
    <x v="0"/>
    <s v="USD"/>
    <n v="1340476375"/>
    <d v="2012-06-23T12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failed"/>
    <x v="5"/>
    <s v="CAD"/>
    <n v="1443379104"/>
    <d v="2015-09-27T12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failed"/>
    <x v="0"/>
    <s v="USD"/>
    <n v="1411328918"/>
    <d v="2014-09-21T13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failed"/>
    <x v="0"/>
    <s v="USD"/>
    <n v="1465333560"/>
    <d v="2016-06-07T15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failed"/>
    <x v="0"/>
    <s v="USD"/>
    <n v="1416014534"/>
    <d v="2014-11-14T19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failed"/>
    <x v="0"/>
    <s v="USD"/>
    <n v="1426292416"/>
    <d v="2015-03-13T18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failed"/>
    <x v="1"/>
    <s v="GBP"/>
    <n v="1443906000"/>
    <d v="2015-10-03T15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s v="failed"/>
    <x v="0"/>
    <s v="USD"/>
    <n v="1431308704"/>
    <d v="2015-05-10T19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failed"/>
    <x v="0"/>
    <s v="USD"/>
    <n v="1408056634"/>
    <d v="2014-08-14T16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failed"/>
    <x v="1"/>
    <s v="GBP"/>
    <n v="1429554349"/>
    <d v="2015-04-20T12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failed"/>
    <x v="0"/>
    <s v="USD"/>
    <n v="1431647772"/>
    <d v="2015-05-14T17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failed"/>
    <x v="1"/>
    <s v="GBP"/>
    <n v="1454323413"/>
    <d v="2016-02-01T04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failed"/>
    <x v="0"/>
    <s v="USD"/>
    <n v="1418504561"/>
    <d v="2014-12-13T15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failed"/>
    <x v="12"/>
    <s v="EUR"/>
    <n v="1488067789"/>
    <d v="2017-02-25T18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failed"/>
    <x v="0"/>
    <s v="USD"/>
    <n v="1408526477"/>
    <d v="2014-08-20T03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failed"/>
    <x v="0"/>
    <s v="USD"/>
    <n v="1424635753"/>
    <d v="2015-02-22T14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failed"/>
    <x v="0"/>
    <s v="USD"/>
    <n v="1417279252"/>
    <d v="2014-11-29T10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failed"/>
    <x v="5"/>
    <s v="CAD"/>
    <n v="1426788930"/>
    <d v="2015-03-19T12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failed"/>
    <x v="0"/>
    <s v="USD"/>
    <n v="1415899228"/>
    <d v="2014-11-13T11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failed"/>
    <x v="0"/>
    <s v="USD"/>
    <n v="1405741404"/>
    <d v="2014-07-18T21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failed"/>
    <x v="0"/>
    <s v="USD"/>
    <n v="1476559260"/>
    <d v="2016-10-15T13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successful"/>
    <x v="0"/>
    <s v="USD"/>
    <n v="1444778021"/>
    <d v="2015-10-13T17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successful"/>
    <x v="0"/>
    <s v="USD"/>
    <n v="1461336720"/>
    <d v="2016-04-22T08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successful"/>
    <x v="0"/>
    <s v="USD"/>
    <n v="1416270292"/>
    <d v="2014-11-17T18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successful"/>
    <x v="0"/>
    <s v="USD"/>
    <n v="1419136200"/>
    <d v="2014-12-20T22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successful"/>
    <x v="0"/>
    <s v="USD"/>
    <n v="1340914571"/>
    <d v="2012-06-28T14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successful"/>
    <x v="0"/>
    <s v="USD"/>
    <n v="1418014740"/>
    <d v="2014-12-07T22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successful"/>
    <x v="0"/>
    <s v="USD"/>
    <n v="1382068740"/>
    <d v="2013-10-17T21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successful"/>
    <x v="1"/>
    <s v="GBP"/>
    <n v="1440068400"/>
    <d v="2015-08-20T05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s v="successful"/>
    <x v="0"/>
    <s v="USD"/>
    <n v="1332636975"/>
    <d v="2012-03-24T18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successful"/>
    <x v="0"/>
    <s v="USD"/>
    <n v="1429505400"/>
    <d v="2015-04-19T22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successful"/>
    <x v="0"/>
    <s v="USD"/>
    <n v="1439611140"/>
    <d v="2015-08-14T21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successful"/>
    <x v="0"/>
    <s v="USD"/>
    <n v="1345148566"/>
    <d v="2012-08-16T14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successful"/>
    <x v="0"/>
    <s v="USD"/>
    <n v="1362160868"/>
    <d v="2013-03-01T12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successful"/>
    <x v="0"/>
    <s v="USD"/>
    <n v="1262325600"/>
    <d v="2010-01-01T00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s v="successful"/>
    <x v="0"/>
    <s v="USD"/>
    <n v="1417463945"/>
    <d v="2014-12-01T13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successful"/>
    <x v="0"/>
    <s v="USD"/>
    <n v="1375151566"/>
    <d v="2013-07-29T20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successful"/>
    <x v="0"/>
    <s v="USD"/>
    <n v="1312212855"/>
    <d v="2011-08-01T09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successful"/>
    <x v="0"/>
    <s v="USD"/>
    <n v="1361681940"/>
    <d v="2013-02-23T22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successful"/>
    <x v="0"/>
    <s v="USD"/>
    <n v="1422913152"/>
    <d v="2015-02-02T15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successful"/>
    <x v="0"/>
    <s v="USD"/>
    <n v="1319904721"/>
    <d v="2011-10-29T10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successful"/>
    <x v="1"/>
    <s v="GBP"/>
    <n v="1380192418"/>
    <d v="2013-09-26T04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successful"/>
    <x v="0"/>
    <s v="USD"/>
    <n v="1380599940"/>
    <d v="2013-09-30T21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successful"/>
    <x v="0"/>
    <s v="USD"/>
    <n v="1293937200"/>
    <d v="2011-01-01T21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successful"/>
    <x v="0"/>
    <s v="USD"/>
    <n v="1341750569"/>
    <d v="2012-07-08T06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successful"/>
    <x v="0"/>
    <s v="USD"/>
    <n v="1424997000"/>
    <d v="2015-02-26T18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successful"/>
    <x v="0"/>
    <s v="USD"/>
    <n v="1380949200"/>
    <d v="2013-10-04T23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successful"/>
    <x v="0"/>
    <s v="USD"/>
    <n v="1333560803"/>
    <d v="2012-04-04T11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successful"/>
    <x v="6"/>
    <s v="EUR"/>
    <n v="1475209620"/>
    <d v="2016-09-29T22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successful"/>
    <x v="1"/>
    <s v="GBP"/>
    <n v="1370019600"/>
    <d v="2013-05-31T11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successful"/>
    <x v="0"/>
    <s v="USD"/>
    <n v="1444276740"/>
    <d v="2015-10-07T21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successful"/>
    <x v="0"/>
    <s v="USD"/>
    <n v="1332362880"/>
    <d v="2012-03-21T14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successful"/>
    <x v="0"/>
    <s v="USD"/>
    <n v="1488741981"/>
    <d v="2017-03-05T13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successful"/>
    <x v="0"/>
    <s v="USD"/>
    <n v="1348202807"/>
    <d v="2012-09-20T22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successful"/>
    <x v="0"/>
    <s v="USD"/>
    <n v="1433131140"/>
    <d v="2015-05-31T21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successful"/>
    <x v="0"/>
    <s v="USD"/>
    <n v="1338219793"/>
    <d v="2012-05-28T09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successful"/>
    <x v="0"/>
    <s v="USD"/>
    <n v="1356392857"/>
    <d v="2012-12-24T17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successful"/>
    <x v="1"/>
    <s v="GBP"/>
    <n v="1400176386"/>
    <d v="2014-05-15T11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successful"/>
    <x v="2"/>
    <s v="AUD"/>
    <n v="1430488740"/>
    <d v="2015-05-01T07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successful"/>
    <x v="0"/>
    <s v="USD"/>
    <n v="1321385820"/>
    <d v="2011-11-15T13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successful"/>
    <x v="1"/>
    <s v="GBP"/>
    <n v="1425682174"/>
    <d v="2015-03-06T16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nceled"/>
    <x v="5"/>
    <s v="CAD"/>
    <n v="1444740089"/>
    <d v="2015-10-13T06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canceled"/>
    <x v="12"/>
    <s v="EUR"/>
    <n v="1476189339"/>
    <d v="2016-10-11T06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s v="canceled"/>
    <x v="0"/>
    <s v="USD"/>
    <n v="1438226451"/>
    <d v="2015-07-29T21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nceled"/>
    <x v="5"/>
    <s v="CAD"/>
    <n v="1406854699"/>
    <d v="2014-07-31T18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canceled"/>
    <x v="0"/>
    <s v="USD"/>
    <n v="1462827000"/>
    <d v="2016-05-09T14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canceled"/>
    <x v="0"/>
    <s v="USD"/>
    <n v="1408663948"/>
    <d v="2014-08-21T17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canceled"/>
    <x v="0"/>
    <s v="USD"/>
    <n v="1429823138"/>
    <d v="2015-04-23T15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canceled"/>
    <x v="1"/>
    <s v="GBP"/>
    <n v="1472745594"/>
    <d v="2016-09-01T09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canceled"/>
    <x v="0"/>
    <s v="USD"/>
    <n v="1442457112"/>
    <d v="2015-09-16T20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canceled"/>
    <x v="0"/>
    <s v="USD"/>
    <n v="1486590035"/>
    <d v="2017-02-08T15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canceled"/>
    <x v="2"/>
    <s v="AUD"/>
    <n v="1463645521"/>
    <d v="2016-05-19T02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canceled"/>
    <x v="0"/>
    <s v="USD"/>
    <n v="1428893517"/>
    <d v="2015-04-12T20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canceled"/>
    <x v="0"/>
    <s v="USD"/>
    <n v="1408803149"/>
    <d v="2014-08-23T08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canceled"/>
    <x v="0"/>
    <s v="USD"/>
    <n v="1463600945"/>
    <d v="2016-05-18T13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canceled"/>
    <x v="0"/>
    <s v="USD"/>
    <n v="1421030194"/>
    <d v="2015-01-11T20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canceled"/>
    <x v="0"/>
    <s v="USD"/>
    <n v="1428707647"/>
    <d v="2015-04-10T17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canceled"/>
    <x v="0"/>
    <s v="USD"/>
    <n v="1407181297"/>
    <d v="2014-08-04T13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canceled"/>
    <x v="0"/>
    <s v="USD"/>
    <n v="1444410000"/>
    <d v="2015-10-09T11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canceled"/>
    <x v="0"/>
    <s v="USD"/>
    <n v="1410810903"/>
    <d v="2014-09-15T13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canceled"/>
    <x v="0"/>
    <s v="USD"/>
    <n v="1431745200"/>
    <d v="2015-05-15T21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failed"/>
    <x v="0"/>
    <s v="USD"/>
    <n v="1447689898"/>
    <d v="2015-11-16T10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s v="failed"/>
    <x v="0"/>
    <s v="USD"/>
    <n v="1477784634"/>
    <d v="2016-10-29T17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failed"/>
    <x v="0"/>
    <s v="USD"/>
    <n v="1426526880"/>
    <d v="2015-03-16T11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failed"/>
    <x v="0"/>
    <s v="USD"/>
    <n v="1434341369"/>
    <d v="2015-06-14T22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failed"/>
    <x v="0"/>
    <s v="USD"/>
    <n v="1404601632"/>
    <d v="2014-07-05T17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failed"/>
    <x v="1"/>
    <s v="GBP"/>
    <n v="1451030136"/>
    <d v="2015-12-25T01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failed"/>
    <x v="0"/>
    <s v="USD"/>
    <n v="1451491953"/>
    <d v="2015-12-30T10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failed"/>
    <x v="0"/>
    <s v="USD"/>
    <n v="1427807640"/>
    <d v="2015-03-31T07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failed"/>
    <x v="8"/>
    <s v="DKK"/>
    <n v="1458733927"/>
    <d v="2016-03-23T05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failed"/>
    <x v="2"/>
    <s v="AUD"/>
    <n v="1453817297"/>
    <d v="2016-01-26T08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failed"/>
    <x v="0"/>
    <s v="USD"/>
    <n v="1457901924"/>
    <d v="2016-03-13T14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failed"/>
    <x v="0"/>
    <s v="USD"/>
    <n v="1412536421"/>
    <d v="2014-10-05T13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failed"/>
    <x v="0"/>
    <s v="USD"/>
    <n v="1429993026"/>
    <d v="2015-04-25T14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failed"/>
    <x v="0"/>
    <s v="USD"/>
    <n v="1407453228"/>
    <d v="2014-08-07T17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s v="failed"/>
    <x v="0"/>
    <s v="USD"/>
    <n v="1487915500"/>
    <d v="2017-02-23T23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failed"/>
    <x v="5"/>
    <s v="CAD"/>
    <n v="1407427009"/>
    <d v="2014-08-07T09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failed"/>
    <x v="1"/>
    <s v="GBP"/>
    <n v="1466323917"/>
    <d v="2016-06-19T02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failed"/>
    <x v="0"/>
    <s v="USD"/>
    <n v="1443039001"/>
    <d v="2015-09-23T14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failed"/>
    <x v="0"/>
    <s v="USD"/>
    <n v="1407089147"/>
    <d v="2014-08-03T12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failed"/>
    <x v="0"/>
    <s v="USD"/>
    <n v="1458938200"/>
    <d v="2016-03-25T14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successful"/>
    <x v="0"/>
    <s v="USD"/>
    <n v="1347508740"/>
    <d v="2012-09-12T21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successful"/>
    <x v="0"/>
    <s v="USD"/>
    <n v="1415827200"/>
    <d v="2014-11-12T15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successful"/>
    <x v="0"/>
    <s v="USD"/>
    <n v="1387835654"/>
    <d v="2013-12-23T15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successful"/>
    <x v="0"/>
    <s v="USD"/>
    <n v="1335662023"/>
    <d v="2012-04-28T19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successful"/>
    <x v="0"/>
    <s v="USD"/>
    <n v="1466168390"/>
    <d v="2016-06-17T06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successful"/>
    <x v="0"/>
    <s v="USD"/>
    <n v="1398791182"/>
    <d v="2014-04-29T11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successful"/>
    <x v="0"/>
    <s v="USD"/>
    <n v="1439344800"/>
    <d v="2015-08-11T20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successful"/>
    <x v="0"/>
    <s v="USD"/>
    <n v="1489536000"/>
    <d v="2017-03-14T18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successful"/>
    <x v="0"/>
    <s v="USD"/>
    <n v="1342330951"/>
    <d v="2012-07-14T23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successful"/>
    <x v="0"/>
    <s v="USD"/>
    <n v="1471849140"/>
    <d v="2016-08-22T00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successful"/>
    <x v="12"/>
    <s v="EUR"/>
    <n v="1483397940"/>
    <d v="2017-01-02T16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successful"/>
    <x v="0"/>
    <s v="USD"/>
    <n v="1420773970"/>
    <d v="2015-01-08T21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successful"/>
    <x v="0"/>
    <s v="USD"/>
    <n v="1348256294"/>
    <d v="2012-09-21T13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successful"/>
    <x v="0"/>
    <s v="USD"/>
    <n v="1398834000"/>
    <d v="2014-04-29T23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successful"/>
    <x v="1"/>
    <s v="GBP"/>
    <n v="1462017600"/>
    <d v="2016-04-30T06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successful"/>
    <x v="0"/>
    <s v="USD"/>
    <n v="1440546729"/>
    <d v="2015-08-25T17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successful"/>
    <x v="0"/>
    <s v="USD"/>
    <n v="1413838751"/>
    <d v="2014-10-20T14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successful"/>
    <x v="0"/>
    <s v="USD"/>
    <n v="1449000061"/>
    <d v="2015-12-01T14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successful"/>
    <x v="0"/>
    <s v="USD"/>
    <n v="1445598000"/>
    <d v="2015-10-23T05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successful"/>
    <x v="2"/>
    <s v="AUD"/>
    <n v="1444525200"/>
    <d v="2015-10-10T19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successful"/>
    <x v="0"/>
    <s v="USD"/>
    <n v="1432230988"/>
    <d v="2015-05-21T11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successful"/>
    <x v="13"/>
    <s v="EUR"/>
    <n v="1483120216"/>
    <d v="2016-12-30T11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successful"/>
    <x v="0"/>
    <s v="USD"/>
    <n v="1480658966"/>
    <d v="2016-12-02T00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successful"/>
    <x v="0"/>
    <s v="USD"/>
    <n v="1347530822"/>
    <d v="2012-09-13T04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successful"/>
    <x v="12"/>
    <s v="EUR"/>
    <n v="1478723208"/>
    <d v="2016-11-09T14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successful"/>
    <x v="0"/>
    <s v="USD"/>
    <n v="1433343869"/>
    <d v="2015-06-03T09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successful"/>
    <x v="0"/>
    <s v="USD"/>
    <n v="1448571261"/>
    <d v="2015-11-26T14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successful"/>
    <x v="0"/>
    <s v="USD"/>
    <n v="1417389067"/>
    <d v="2014-11-30T17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successful"/>
    <x v="1"/>
    <s v="GBP"/>
    <n v="1431608122"/>
    <d v="2015-05-14T06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successful"/>
    <x v="2"/>
    <s v="AUD"/>
    <n v="1467280800"/>
    <d v="2016-06-30T04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successful"/>
    <x v="0"/>
    <s v="USD"/>
    <n v="1440907427"/>
    <d v="2015-08-29T22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successful"/>
    <x v="0"/>
    <s v="USD"/>
    <n v="1464485339"/>
    <d v="2016-05-28T19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successful"/>
    <x v="0"/>
    <s v="USD"/>
    <n v="1393542000"/>
    <d v="2014-02-27T17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successful"/>
    <x v="0"/>
    <s v="USD"/>
    <n v="1475163921"/>
    <d v="2016-09-29T09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successful"/>
    <x v="5"/>
    <s v="CAD"/>
    <n v="1425937761"/>
    <d v="2015-03-09T15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successful"/>
    <x v="0"/>
    <s v="USD"/>
    <n v="1476579600"/>
    <d v="2016-10-15T19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successful"/>
    <x v="0"/>
    <s v="USD"/>
    <n v="1476277875"/>
    <d v="2016-10-12T07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successful"/>
    <x v="0"/>
    <s v="USD"/>
    <n v="1421358895"/>
    <d v="2015-01-15T15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successful"/>
    <x v="1"/>
    <s v="GBP"/>
    <n v="1424378748"/>
    <d v="2015-02-19T14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successful"/>
    <x v="0"/>
    <s v="USD"/>
    <n v="1433735474"/>
    <d v="2015-06-07T21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failed"/>
    <x v="0"/>
    <s v="USD"/>
    <n v="1410811740"/>
    <d v="2014-09-15T14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failed"/>
    <x v="12"/>
    <s v="EUR"/>
    <n v="1468565820"/>
    <d v="2016-07-15T00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canceled"/>
    <x v="0"/>
    <s v="USD"/>
    <n v="1482307140"/>
    <d v="2016-12-21T01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canceled"/>
    <x v="0"/>
    <s v="USD"/>
    <n v="1489172435"/>
    <d v="2017-03-10T13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canceled"/>
    <x v="2"/>
    <s v="AUD"/>
    <n v="1415481203"/>
    <d v="2014-11-08T15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canceled"/>
    <x v="0"/>
    <s v="USD"/>
    <n v="1441783869"/>
    <d v="2015-09-09T01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nceled"/>
    <x v="5"/>
    <s v="CAD"/>
    <n v="1439533019"/>
    <d v="2015-08-14T00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canceled"/>
    <x v="0"/>
    <s v="USD"/>
    <n v="1457543360"/>
    <d v="2016-03-09T11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s v="canceled"/>
    <x v="0"/>
    <s v="USD"/>
    <n v="1454370941"/>
    <d v="2016-02-01T17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canceled"/>
    <x v="0"/>
    <s v="USD"/>
    <n v="1482332343"/>
    <d v="2016-12-21T08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canceled"/>
    <x v="0"/>
    <s v="USD"/>
    <n v="1450380009"/>
    <d v="2015-12-17T13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canceled"/>
    <x v="2"/>
    <s v="AUD"/>
    <n v="1418183325"/>
    <d v="2014-12-09T21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canceled"/>
    <x v="0"/>
    <s v="USD"/>
    <n v="1402632000"/>
    <d v="2014-06-12T22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canceled"/>
    <x v="0"/>
    <s v="USD"/>
    <n v="1429622726"/>
    <d v="2015-04-21T07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s v="canceled"/>
    <x v="0"/>
    <s v="USD"/>
    <n v="1455048000"/>
    <d v="2016-02-09T14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canceled"/>
    <x v="0"/>
    <s v="USD"/>
    <n v="1489345200"/>
    <d v="2017-03-12T13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canceled"/>
    <x v="0"/>
    <s v="USD"/>
    <n v="1470187800"/>
    <d v="2016-08-02T19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canceled"/>
    <x v="0"/>
    <s v="USD"/>
    <n v="1469913194"/>
    <d v="2016-07-30T15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s v="canceled"/>
    <x v="0"/>
    <s v="USD"/>
    <n v="1429321210"/>
    <d v="2015-04-17T19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canceled"/>
    <x v="0"/>
    <s v="USD"/>
    <n v="1448388418"/>
    <d v="2015-11-24T12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successful"/>
    <x v="0"/>
    <s v="USD"/>
    <n v="1382742010"/>
    <d v="2013-10-25T17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successful"/>
    <x v="0"/>
    <s v="USD"/>
    <n v="1440179713"/>
    <d v="2015-08-21T11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successful"/>
    <x v="5"/>
    <s v="CAD"/>
    <n v="1441378800"/>
    <d v="2015-09-04T09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successful"/>
    <x v="0"/>
    <s v="USD"/>
    <n v="1449644340"/>
    <d v="2015-12-09T00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successful"/>
    <x v="0"/>
    <s v="USD"/>
    <n v="1430774974"/>
    <d v="2015-05-04T15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successful"/>
    <x v="0"/>
    <s v="USD"/>
    <n v="1443214800"/>
    <d v="2015-09-25T15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successful"/>
    <x v="0"/>
    <s v="USD"/>
    <n v="1455142416"/>
    <d v="2016-02-10T16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s v="successful"/>
    <x v="5"/>
    <s v="CAD"/>
    <n v="1447079520"/>
    <d v="2015-11-09T08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successful"/>
    <x v="0"/>
    <s v="USD"/>
    <n v="1452387096"/>
    <d v="2016-01-09T18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failed"/>
    <x v="2"/>
    <s v="AUD"/>
    <n v="1406593780"/>
    <d v="2014-07-28T18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failed"/>
    <x v="0"/>
    <s v="USD"/>
    <n v="1419017880"/>
    <d v="2014-12-19T13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failed"/>
    <x v="0"/>
    <s v="USD"/>
    <n v="1451282400"/>
    <d v="2015-12-28T00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failed"/>
    <x v="0"/>
    <s v="USD"/>
    <n v="1414622700"/>
    <d v="2014-10-29T16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failed"/>
    <x v="0"/>
    <s v="USD"/>
    <n v="1467694740"/>
    <d v="2016-07-04T22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failed"/>
    <x v="0"/>
    <s v="USD"/>
    <n v="1415655289"/>
    <d v="2014-11-10T15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failed"/>
    <x v="5"/>
    <s v="CAD"/>
    <n v="1463929174"/>
    <d v="2016-05-22T08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failed"/>
    <x v="0"/>
    <s v="USD"/>
    <n v="1404348143"/>
    <d v="2014-07-02T18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failed"/>
    <x v="3"/>
    <s v="EUR"/>
    <n v="1443121765"/>
    <d v="2015-09-24T13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failed"/>
    <x v="0"/>
    <s v="USD"/>
    <n v="1425081694"/>
    <d v="2015-02-27T18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s v="failed"/>
    <x v="3"/>
    <s v="EUR"/>
    <n v="1459915491"/>
    <d v="2016-04-05T22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failed"/>
    <x v="0"/>
    <s v="USD"/>
    <n v="1405027750"/>
    <d v="2014-07-10T15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failed"/>
    <x v="0"/>
    <s v="USD"/>
    <n v="1416635940"/>
    <d v="2014-11-21T23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failed"/>
    <x v="0"/>
    <s v="USD"/>
    <n v="1425233240"/>
    <d v="2015-03-01T12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failed"/>
    <x v="0"/>
    <s v="USD"/>
    <n v="1407621425"/>
    <d v="2014-08-09T15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failed"/>
    <x v="0"/>
    <s v="USD"/>
    <n v="1430149330"/>
    <d v="2015-04-27T09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failed"/>
    <x v="0"/>
    <s v="USD"/>
    <n v="1412119423"/>
    <d v="2014-09-30T17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failed"/>
    <x v="0"/>
    <s v="USD"/>
    <n v="1435591318"/>
    <d v="2015-06-29T09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failed"/>
    <x v="0"/>
    <s v="USD"/>
    <n v="1424746800"/>
    <d v="2015-02-23T21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failed"/>
    <x v="0"/>
    <s v="USD"/>
    <n v="1469919890"/>
    <d v="2016-07-30T17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failed"/>
    <x v="0"/>
    <s v="USD"/>
    <n v="1433298676"/>
    <d v="2015-06-02T20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s v="failed"/>
    <x v="5"/>
    <s v="CAD"/>
    <n v="1431278557"/>
    <d v="2015-05-10T11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failed"/>
    <x v="0"/>
    <s v="USD"/>
    <n v="1427266860"/>
    <d v="2015-03-25T01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failed"/>
    <x v="0"/>
    <s v="USD"/>
    <n v="1407899966"/>
    <d v="2014-08-12T21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failed"/>
    <x v="0"/>
    <s v="USD"/>
    <n v="1411701739"/>
    <d v="2014-09-25T21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failed"/>
    <x v="0"/>
    <s v="USD"/>
    <n v="1428981718"/>
    <d v="2015-04-13T21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failed"/>
    <x v="0"/>
    <s v="USD"/>
    <n v="1419538560"/>
    <d v="2014-12-25T14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failed"/>
    <x v="0"/>
    <s v="USD"/>
    <n v="1438552800"/>
    <d v="2015-08-02T16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failed"/>
    <x v="0"/>
    <s v="USD"/>
    <n v="1403904808"/>
    <d v="2014-06-27T15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failed"/>
    <x v="5"/>
    <s v="CAD"/>
    <n v="1407533463"/>
    <d v="2014-08-08T15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failed"/>
    <x v="0"/>
    <s v="USD"/>
    <n v="1411073972"/>
    <d v="2014-09-18T14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live"/>
    <x v="17"/>
    <s v="EUR"/>
    <n v="1491586534"/>
    <d v="2017-04-07T11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live"/>
    <x v="0"/>
    <s v="USD"/>
    <n v="1491416077"/>
    <d v="2017-04-05T12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live"/>
    <x v="14"/>
    <s v="MXN"/>
    <n v="1490196830"/>
    <d v="2017-03-22T09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live"/>
    <x v="0"/>
    <s v="USD"/>
    <n v="1491421314"/>
    <d v="2017-04-05T13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live"/>
    <x v="0"/>
    <s v="USD"/>
    <n v="1490389158"/>
    <d v="2017-03-24T14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successful"/>
    <x v="0"/>
    <s v="USD"/>
    <n v="1413442740"/>
    <d v="2014-10-16T00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successful"/>
    <x v="0"/>
    <s v="USD"/>
    <n v="1369637940"/>
    <d v="2013-05-27T00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successful"/>
    <x v="1"/>
    <s v="GBP"/>
    <n v="1469119526"/>
    <d v="2016-07-21T10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successful"/>
    <x v="0"/>
    <s v="USD"/>
    <n v="1475553540"/>
    <d v="2016-10-03T21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successful"/>
    <x v="0"/>
    <s v="USD"/>
    <n v="1407549600"/>
    <d v="2014-08-08T20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successful"/>
    <x v="1"/>
    <s v="GBP"/>
    <n v="1403301660"/>
    <d v="2014-06-20T16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successful"/>
    <x v="0"/>
    <s v="USD"/>
    <n v="1373738400"/>
    <d v="2013-07-13T12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successful"/>
    <x v="0"/>
    <s v="USD"/>
    <n v="1450971684"/>
    <d v="2015-12-24T09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successful"/>
    <x v="0"/>
    <s v="USD"/>
    <n v="1476486000"/>
    <d v="2016-10-14T17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successful"/>
    <x v="0"/>
    <s v="USD"/>
    <n v="1456047228"/>
    <d v="2016-02-21T03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successful"/>
    <x v="12"/>
    <s v="EUR"/>
    <n v="1444291193"/>
    <d v="2015-10-08T01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successful"/>
    <x v="0"/>
    <s v="USD"/>
    <n v="1417906649"/>
    <d v="2014-12-06T16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successful"/>
    <x v="0"/>
    <s v="USD"/>
    <n v="1462316400"/>
    <d v="2016-05-03T17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successful"/>
    <x v="0"/>
    <s v="USD"/>
    <n v="1460936694"/>
    <d v="2016-04-17T17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successful"/>
    <x v="0"/>
    <s v="USD"/>
    <n v="1478866253"/>
    <d v="2016-11-11T06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successful"/>
    <x v="1"/>
    <s v="GBP"/>
    <n v="1378494000"/>
    <d v="2013-09-06T13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successful"/>
    <x v="0"/>
    <s v="USD"/>
    <n v="1485722053"/>
    <d v="2017-01-29T14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successful"/>
    <x v="0"/>
    <s v="USD"/>
    <n v="1420060088"/>
    <d v="2014-12-31T15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successful"/>
    <x v="1"/>
    <s v="GBP"/>
    <n v="1439625059"/>
    <d v="2015-08-15T01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successful"/>
    <x v="5"/>
    <s v="CAD"/>
    <n v="1488390735"/>
    <d v="2017-03-01T11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s v="successful"/>
    <x v="0"/>
    <s v="USD"/>
    <n v="1461333311"/>
    <d v="2016-04-22T07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successful"/>
    <x v="0"/>
    <s v="USD"/>
    <n v="1438964063"/>
    <d v="2015-08-07T10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successful"/>
    <x v="0"/>
    <s v="USD"/>
    <n v="1451485434"/>
    <d v="2015-12-30T08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successful"/>
    <x v="0"/>
    <s v="USD"/>
    <n v="1430459197"/>
    <d v="2015-04-30T23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successful"/>
    <x v="0"/>
    <s v="USD"/>
    <n v="1366635575"/>
    <d v="2013-04-22T06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successful"/>
    <x v="0"/>
    <s v="USD"/>
    <n v="1413604800"/>
    <d v="2014-10-17T22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successful"/>
    <x v="0"/>
    <s v="USD"/>
    <n v="1369699200"/>
    <d v="2013-05-27T18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successful"/>
    <x v="0"/>
    <s v="USD"/>
    <n v="1428643974"/>
    <d v="2015-04-09T23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successful"/>
    <x v="0"/>
    <s v="USD"/>
    <n v="1476395940"/>
    <d v="2016-10-13T15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successful"/>
    <x v="1"/>
    <s v="GBP"/>
    <n v="1363204800"/>
    <d v="2013-03-13T14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successful"/>
    <x v="5"/>
    <s v="CAD"/>
    <n v="1398268773"/>
    <d v="2014-04-23T09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successful"/>
    <x v="0"/>
    <s v="USD"/>
    <n v="1389812400"/>
    <d v="2014-01-15T13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successful"/>
    <x v="0"/>
    <s v="USD"/>
    <n v="1478402804"/>
    <d v="2016-11-05T21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successful"/>
    <x v="1"/>
    <s v="GBP"/>
    <n v="1399324717"/>
    <d v="2014-05-05T15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successful"/>
    <x v="0"/>
    <s v="USD"/>
    <n v="1426117552"/>
    <d v="2015-03-11T17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s v="failed"/>
    <x v="0"/>
    <s v="USD"/>
    <n v="1413770820"/>
    <d v="2014-10-19T20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failed"/>
    <x v="0"/>
    <s v="USD"/>
    <n v="1337102187"/>
    <d v="2012-05-15T11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failed"/>
    <x v="0"/>
    <s v="USD"/>
    <n v="1476863607"/>
    <d v="2016-10-19T01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failed"/>
    <x v="0"/>
    <s v="USD"/>
    <n v="1330478998"/>
    <d v="2012-02-28T19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failed"/>
    <x v="0"/>
    <s v="USD"/>
    <n v="1342309368"/>
    <d v="2012-07-14T17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failed"/>
    <x v="0"/>
    <s v="USD"/>
    <n v="1409337911"/>
    <d v="2014-08-29T12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failed"/>
    <x v="0"/>
    <s v="USD"/>
    <n v="1339816200"/>
    <d v="2012-06-15T21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failed"/>
    <x v="0"/>
    <s v="USD"/>
    <n v="1472835802"/>
    <d v="2016-09-02T11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s v="failed"/>
    <x v="0"/>
    <s v="USD"/>
    <n v="1428171037"/>
    <d v="2015-04-04T12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failed"/>
    <x v="0"/>
    <s v="USD"/>
    <n v="1341086400"/>
    <d v="2012-06-30T14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failed"/>
    <x v="0"/>
    <s v="USD"/>
    <n v="1403039842"/>
    <d v="2014-06-17T15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failed"/>
    <x v="0"/>
    <s v="USD"/>
    <n v="1324232504"/>
    <d v="2011-12-18T12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failed"/>
    <x v="0"/>
    <s v="USD"/>
    <n v="1346017023"/>
    <d v="2012-08-26T15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failed"/>
    <x v="0"/>
    <s v="USD"/>
    <n v="1410448551"/>
    <d v="2014-09-11T09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failed"/>
    <x v="17"/>
    <s v="EUR"/>
    <n v="1428519527"/>
    <d v="2015-04-08T12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failed"/>
    <x v="0"/>
    <s v="USD"/>
    <n v="1389476201"/>
    <d v="2014-01-11T15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s v="failed"/>
    <x v="0"/>
    <s v="USD"/>
    <n v="1470498332"/>
    <d v="2016-08-06T09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failed"/>
    <x v="2"/>
    <s v="AUD"/>
    <n v="1476095783"/>
    <d v="2016-10-10T04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failed"/>
    <x v="2"/>
    <s v="AUD"/>
    <n v="1468658866"/>
    <d v="2016-07-16T02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failed"/>
    <x v="1"/>
    <s v="GBP"/>
    <n v="1371726258"/>
    <d v="2013-06-20T05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failed"/>
    <x v="0"/>
    <s v="USD"/>
    <n v="1357176693"/>
    <d v="2013-01-02T19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failed"/>
    <x v="0"/>
    <s v="USD"/>
    <n v="1332114795"/>
    <d v="2012-03-18T17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s v="failed"/>
    <x v="0"/>
    <s v="USD"/>
    <n v="1369403684"/>
    <d v="2013-05-24T07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failed"/>
    <x v="0"/>
    <s v="USD"/>
    <n v="1338404400"/>
    <d v="2012-05-30T13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failed"/>
    <x v="0"/>
    <s v="USD"/>
    <n v="1351432428"/>
    <d v="2012-10-28T07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failed"/>
    <x v="0"/>
    <s v="USD"/>
    <n v="1313078518"/>
    <d v="2011-08-11T10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failed"/>
    <x v="5"/>
    <s v="CAD"/>
    <n v="1439766050"/>
    <d v="2015-08-16T17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failed"/>
    <x v="0"/>
    <s v="USD"/>
    <n v="1333028723"/>
    <d v="2012-03-29T07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failed"/>
    <x v="1"/>
    <s v="GBP"/>
    <n v="1401997790"/>
    <d v="2014-06-05T13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failed"/>
    <x v="0"/>
    <s v="USD"/>
    <n v="1395158130"/>
    <d v="2014-03-18T09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failed"/>
    <x v="0"/>
    <s v="USD"/>
    <n v="1359738000"/>
    <d v="2013-02-01T11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failed"/>
    <x v="0"/>
    <s v="USD"/>
    <n v="1381006294"/>
    <d v="2013-10-05T14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failed"/>
    <x v="5"/>
    <s v="CAD"/>
    <n v="1461530721"/>
    <d v="2016-04-24T14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failed"/>
    <x v="0"/>
    <s v="USD"/>
    <n v="1362711728"/>
    <d v="2013-03-07T21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failed"/>
    <x v="0"/>
    <s v="USD"/>
    <n v="1323994754"/>
    <d v="2011-12-15T18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failed"/>
    <x v="0"/>
    <s v="USD"/>
    <n v="1434092876"/>
    <d v="2015-06-12T01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failed"/>
    <x v="0"/>
    <s v="USD"/>
    <n v="1437149004"/>
    <d v="2015-07-17T10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failed"/>
    <x v="0"/>
    <s v="USD"/>
    <n v="1409009306"/>
    <d v="2014-08-25T17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failed"/>
    <x v="0"/>
    <s v="USD"/>
    <n v="1448204621"/>
    <d v="2015-11-22T09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s v="failed"/>
    <x v="13"/>
    <s v="EUR"/>
    <n v="1489142688"/>
    <d v="2017-03-10T04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successful"/>
    <x v="0"/>
    <s v="USD"/>
    <n v="1423724400"/>
    <d v="2015-02-12T01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successful"/>
    <x v="0"/>
    <s v="USD"/>
    <n v="1424149140"/>
    <d v="2015-02-16T22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successful"/>
    <x v="1"/>
    <s v="GBP"/>
    <n v="1429793446"/>
    <d v="2015-04-23T06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successful"/>
    <x v="0"/>
    <s v="USD"/>
    <n v="1414608843"/>
    <d v="2014-10-29T12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successful"/>
    <x v="0"/>
    <s v="USD"/>
    <n v="1470430800"/>
    <d v="2016-08-05T15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s v="successful"/>
    <x v="1"/>
    <s v="GBP"/>
    <n v="1404913180"/>
    <d v="2014-07-09T07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successful"/>
    <x v="0"/>
    <s v="USD"/>
    <n v="1405658752"/>
    <d v="2014-07-17T22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successful"/>
    <x v="0"/>
    <s v="USD"/>
    <n v="1469811043"/>
    <d v="2016-07-29T10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s v="successful"/>
    <x v="0"/>
    <s v="USD"/>
    <n v="1426132800"/>
    <d v="2015-03-11T22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successful"/>
    <x v="0"/>
    <s v="USD"/>
    <n v="1423693903"/>
    <d v="2015-02-11T16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successful"/>
    <x v="0"/>
    <s v="USD"/>
    <n v="1473393600"/>
    <d v="2016-09-08T22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successful"/>
    <x v="0"/>
    <s v="USD"/>
    <n v="1439357559"/>
    <d v="2015-08-11T23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successful"/>
    <x v="2"/>
    <s v="AUD"/>
    <n v="1437473005"/>
    <d v="2015-07-21T04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successful"/>
    <x v="1"/>
    <s v="GBP"/>
    <n v="1457031600"/>
    <d v="2016-03-03T13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successful"/>
    <x v="0"/>
    <s v="USD"/>
    <n v="1402095600"/>
    <d v="2014-06-06T17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successful"/>
    <x v="1"/>
    <s v="GBP"/>
    <n v="1404564028"/>
    <d v="2014-07-05T06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successful"/>
    <x v="1"/>
    <s v="GBP"/>
    <n v="1404858840"/>
    <d v="2014-07-08T16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successful"/>
    <x v="1"/>
    <s v="GBP"/>
    <n v="1438358400"/>
    <d v="2015-07-31T10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successful"/>
    <x v="1"/>
    <s v="GBP"/>
    <n v="1466179200"/>
    <d v="2016-06-17T10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successful"/>
    <x v="1"/>
    <s v="GBP"/>
    <n v="1420377366"/>
    <d v="2015-01-04T07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successful"/>
    <x v="2"/>
    <s v="AUD"/>
    <n v="1412938800"/>
    <d v="2014-10-10T05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successful"/>
    <x v="1"/>
    <s v="GBP"/>
    <n v="1438875107"/>
    <d v="2015-08-06T09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successful"/>
    <x v="0"/>
    <s v="USD"/>
    <n v="1437004800"/>
    <d v="2015-07-15T18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successful"/>
    <x v="1"/>
    <s v="GBP"/>
    <n v="1411987990"/>
    <d v="2014-09-29T04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successful"/>
    <x v="1"/>
    <s v="GBP"/>
    <n v="1440245273"/>
    <d v="2015-08-22T06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successful"/>
    <x v="1"/>
    <s v="GBP"/>
    <n v="1438772400"/>
    <d v="2015-08-05T05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s v="successful"/>
    <x v="0"/>
    <s v="USD"/>
    <n v="1435611438"/>
    <d v="2015-06-29T14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successful"/>
    <x v="0"/>
    <s v="USD"/>
    <n v="1440274735"/>
    <d v="2015-08-22T14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successful"/>
    <x v="0"/>
    <s v="USD"/>
    <n v="1459348740"/>
    <d v="2016-03-30T08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successful"/>
    <x v="0"/>
    <s v="USD"/>
    <n v="1401595140"/>
    <d v="2014-05-31T21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successful"/>
    <x v="1"/>
    <s v="GBP"/>
    <n v="1424692503"/>
    <d v="2015-02-23T05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successful"/>
    <x v="5"/>
    <s v="CAD"/>
    <n v="1428292800"/>
    <d v="2015-04-05T22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successful"/>
    <x v="0"/>
    <s v="USD"/>
    <n v="1481737761"/>
    <d v="2016-12-14T11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successful"/>
    <x v="1"/>
    <s v="GBP"/>
    <n v="1431164115"/>
    <d v="2015-05-09T03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successful"/>
    <x v="5"/>
    <s v="CAD"/>
    <n v="1470595109"/>
    <d v="2016-08-07T12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successful"/>
    <x v="1"/>
    <s v="GBP"/>
    <n v="1438531200"/>
    <d v="2015-08-02T10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successful"/>
    <x v="1"/>
    <s v="GBP"/>
    <n v="1425136462"/>
    <d v="2015-02-28T09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successful"/>
    <x v="0"/>
    <s v="USD"/>
    <n v="1443018086"/>
    <d v="2015-09-23T08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successful"/>
    <x v="1"/>
    <s v="GBP"/>
    <n v="1434285409"/>
    <d v="2015-06-14T06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successful"/>
    <x v="1"/>
    <s v="GBP"/>
    <n v="1456444800"/>
    <d v="2016-02-25T18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successful"/>
    <x v="1"/>
    <s v="GBP"/>
    <n v="1411510135"/>
    <d v="2014-09-23T16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successful"/>
    <x v="0"/>
    <s v="USD"/>
    <n v="1427469892"/>
    <d v="2015-03-27T09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successful"/>
    <x v="1"/>
    <s v="GBP"/>
    <n v="1427842740"/>
    <d v="2015-03-31T16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successful"/>
    <x v="0"/>
    <s v="USD"/>
    <n v="1434159780"/>
    <d v="2015-06-12T19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successful"/>
    <x v="1"/>
    <s v="GBP"/>
    <n v="1449255686"/>
    <d v="2015-12-04T13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successful"/>
    <x v="0"/>
    <s v="USD"/>
    <n v="1436511600"/>
    <d v="2015-07-10T01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successful"/>
    <x v="0"/>
    <s v="USD"/>
    <n v="1464971400"/>
    <d v="2016-06-03T10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successful"/>
    <x v="1"/>
    <s v="GBP"/>
    <n v="1443826800"/>
    <d v="2015-10-02T17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successful"/>
    <x v="1"/>
    <s v="GBP"/>
    <n v="1464863118"/>
    <d v="2016-06-02T04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successful"/>
    <x v="0"/>
    <s v="USD"/>
    <n v="1399867140"/>
    <d v="2014-05-11T21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successful"/>
    <x v="0"/>
    <s v="USD"/>
    <n v="1437076070"/>
    <d v="2015-07-16T13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successful"/>
    <x v="1"/>
    <s v="GBP"/>
    <n v="1416780000"/>
    <d v="2014-11-23T16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s v="successful"/>
    <x v="0"/>
    <s v="USD"/>
    <n v="1444528800"/>
    <d v="2015-10-10T20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successful"/>
    <x v="1"/>
    <s v="GBP"/>
    <n v="1422658930"/>
    <d v="2015-01-30T17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successful"/>
    <x v="1"/>
    <s v="GBP"/>
    <n v="1449273600"/>
    <d v="2015-12-04T18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successful"/>
    <x v="0"/>
    <s v="USD"/>
    <n v="1487393940"/>
    <d v="2017-02-17T22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successful"/>
    <x v="5"/>
    <s v="CAD"/>
    <n v="1449701284"/>
    <d v="2015-12-09T16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successful"/>
    <x v="0"/>
    <s v="USD"/>
    <n v="1407967200"/>
    <d v="2014-08-13T16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successful"/>
    <x v="0"/>
    <s v="USD"/>
    <n v="1408942740"/>
    <d v="2014-08-24T22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successful"/>
    <x v="1"/>
    <s v="GBP"/>
    <n v="1426698000"/>
    <d v="2015-03-18T11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failed"/>
    <x v="1"/>
    <s v="GBP"/>
    <n v="1450032297"/>
    <d v="2015-12-13T12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failed"/>
    <x v="1"/>
    <s v="GBP"/>
    <n v="1403348400"/>
    <d v="2014-06-21T05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failed"/>
    <x v="0"/>
    <s v="USD"/>
    <n v="1465790400"/>
    <d v="2016-06-12T22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failed"/>
    <x v="15"/>
    <s v="EUR"/>
    <n v="1483535180"/>
    <d v="2017-01-04T07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failed"/>
    <x v="0"/>
    <s v="USD"/>
    <n v="1433723033"/>
    <d v="2015-06-07T18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failed"/>
    <x v="0"/>
    <s v="USD"/>
    <n v="1432917394"/>
    <d v="2015-05-29T10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failed"/>
    <x v="0"/>
    <s v="USD"/>
    <n v="1464031265"/>
    <d v="2016-05-23T13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failed"/>
    <x v="0"/>
    <s v="USD"/>
    <n v="1432913659"/>
    <d v="2015-05-29T09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failed"/>
    <x v="1"/>
    <s v="GBP"/>
    <n v="1461406600"/>
    <d v="2016-04-23T04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failed"/>
    <x v="0"/>
    <s v="USD"/>
    <n v="1409962211"/>
    <d v="2014-09-05T18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failed"/>
    <x v="17"/>
    <s v="EUR"/>
    <n v="1454109420"/>
    <d v="2016-01-29T17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failed"/>
    <x v="0"/>
    <s v="USD"/>
    <n v="1403312703"/>
    <d v="2014-06-20T19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failed"/>
    <x v="5"/>
    <s v="CAD"/>
    <n v="1410669297"/>
    <d v="2014-09-13T22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failed"/>
    <x v="1"/>
    <s v="GBP"/>
    <n v="1431018719"/>
    <d v="2015-05-07T11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failed"/>
    <x v="0"/>
    <s v="USD"/>
    <n v="1454110440"/>
    <d v="2016-01-29T17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failed"/>
    <x v="0"/>
    <s v="USD"/>
    <n v="1439069640"/>
    <d v="2015-08-08T15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failed"/>
    <x v="14"/>
    <s v="MXN"/>
    <n v="1487613600"/>
    <d v="2017-02-20T12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failed"/>
    <x v="9"/>
    <s v="EUR"/>
    <n v="1417778880"/>
    <d v="2014-12-05T05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failed"/>
    <x v="2"/>
    <s v="AUD"/>
    <n v="1444984904"/>
    <d v="2015-10-16T02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failed"/>
    <x v="0"/>
    <s v="USD"/>
    <n v="1466363576"/>
    <d v="2016-06-19T13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failed"/>
    <x v="2"/>
    <s v="AUD"/>
    <n v="1443103848"/>
    <d v="2015-09-24T08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failed"/>
    <x v="0"/>
    <s v="USD"/>
    <n v="1403636229"/>
    <d v="2014-06-24T12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failed"/>
    <x v="0"/>
    <s v="USD"/>
    <n v="1410279123"/>
    <d v="2014-09-09T10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s v="failed"/>
    <x v="1"/>
    <s v="GBP"/>
    <n v="1437139080"/>
    <d v="2015-07-17T07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failed"/>
    <x v="0"/>
    <s v="USD"/>
    <n v="1420512259"/>
    <d v="2015-01-05T20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failed"/>
    <x v="0"/>
    <s v="USD"/>
    <n v="1476482400"/>
    <d v="2016-10-14T16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failed"/>
    <x v="0"/>
    <s v="USD"/>
    <n v="1467604800"/>
    <d v="2016-07-03T22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failed"/>
    <x v="0"/>
    <s v="USD"/>
    <n v="1475697054"/>
    <d v="2016-10-05T13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failed"/>
    <x v="0"/>
    <s v="USD"/>
    <n v="1468937681"/>
    <d v="2016-07-19T08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failed"/>
    <x v="0"/>
    <s v="USD"/>
    <n v="1400301165"/>
    <d v="2014-05-16T22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failed"/>
    <x v="0"/>
    <s v="USD"/>
    <n v="1419183813"/>
    <d v="2014-12-21T11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failed"/>
    <x v="0"/>
    <s v="USD"/>
    <n v="1434768438"/>
    <d v="2015-06-19T20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failed"/>
    <x v="0"/>
    <s v="USD"/>
    <n v="1422473831"/>
    <d v="2015-01-28T13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failed"/>
    <x v="0"/>
    <s v="USD"/>
    <n v="1484684186"/>
    <d v="2017-01-17T14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failed"/>
    <x v="0"/>
    <s v="USD"/>
    <n v="1462417493"/>
    <d v="2016-05-04T21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failed"/>
    <x v="0"/>
    <s v="USD"/>
    <n v="1437069079"/>
    <d v="2015-07-16T11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failed"/>
    <x v="0"/>
    <s v="USD"/>
    <n v="1480525200"/>
    <d v="2016-11-30T11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failed"/>
    <x v="1"/>
    <s v="GBP"/>
    <n v="1435934795"/>
    <d v="2015-07-03T08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failed"/>
    <x v="0"/>
    <s v="USD"/>
    <n v="1453310661"/>
    <d v="2016-01-20T11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failed"/>
    <x v="0"/>
    <s v="USD"/>
    <n v="1440090300"/>
    <d v="2015-08-20T11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failed"/>
    <x v="0"/>
    <s v="USD"/>
    <n v="1417620036"/>
    <d v="2014-12-03T09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failed"/>
    <x v="0"/>
    <s v="USD"/>
    <n v="1462112318"/>
    <d v="2016-05-01T08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failed"/>
    <x v="0"/>
    <s v="USD"/>
    <n v="1454734740"/>
    <d v="2016-02-05T22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failed"/>
    <x v="0"/>
    <s v="USD"/>
    <n v="1417800435"/>
    <d v="2014-12-05T11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s v="failed"/>
    <x v="0"/>
    <s v="USD"/>
    <n v="1426294201"/>
    <d v="2015-03-13T18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failed"/>
    <x v="0"/>
    <s v="USD"/>
    <n v="1442635140"/>
    <d v="2015-09-18T21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failed"/>
    <x v="0"/>
    <s v="USD"/>
    <n v="1420971324"/>
    <d v="2015-01-11T04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failed"/>
    <x v="0"/>
    <s v="USD"/>
    <n v="1413608340"/>
    <d v="2014-10-17T22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failed"/>
    <x v="0"/>
    <s v="USD"/>
    <n v="1409344985"/>
    <d v="2014-08-29T14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failed"/>
    <x v="0"/>
    <s v="USD"/>
    <n v="1407553200"/>
    <d v="2014-08-08T21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failed"/>
    <x v="0"/>
    <s v="USD"/>
    <n v="1460751128"/>
    <d v="2016-04-15T14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failed"/>
    <x v="0"/>
    <s v="USD"/>
    <n v="1409000400"/>
    <d v="2014-08-25T15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s v="failed"/>
    <x v="0"/>
    <s v="USD"/>
    <n v="1420768800"/>
    <d v="2015-01-08T20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s v="failed"/>
    <x v="0"/>
    <s v="USD"/>
    <n v="1428100815"/>
    <d v="2015-04-03T16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failed"/>
    <x v="0"/>
    <s v="USD"/>
    <n v="1403470800"/>
    <d v="2014-06-22T15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failed"/>
    <x v="0"/>
    <s v="USD"/>
    <n v="1481522400"/>
    <d v="2016-12-12T00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failed"/>
    <x v="0"/>
    <s v="USD"/>
    <n v="1444577345"/>
    <d v="2015-10-11T09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failed"/>
    <x v="0"/>
    <s v="USD"/>
    <n v="1446307053"/>
    <d v="2015-10-31T09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failed"/>
    <x v="0"/>
    <s v="USD"/>
    <n v="1469325158"/>
    <d v="2016-07-23T19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failed"/>
    <x v="0"/>
    <s v="USD"/>
    <n v="1407562632"/>
    <d v="2014-08-08T23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failed"/>
    <x v="0"/>
    <s v="USD"/>
    <n v="1423345339"/>
    <d v="2015-02-07T15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failed"/>
    <x v="0"/>
    <s v="USD"/>
    <n v="1440412396"/>
    <d v="2015-08-24T04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failed"/>
    <x v="0"/>
    <s v="USD"/>
    <n v="1441771218"/>
    <d v="2015-09-08T22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failed"/>
    <x v="1"/>
    <s v="GBP"/>
    <n v="1415534400"/>
    <d v="2014-11-09T06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failed"/>
    <x v="0"/>
    <s v="USD"/>
    <n v="1473211313"/>
    <d v="2016-09-06T19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failed"/>
    <x v="0"/>
    <s v="USD"/>
    <n v="1438390800"/>
    <d v="2015-07-31T19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failed"/>
    <x v="0"/>
    <s v="USD"/>
    <n v="1463259837"/>
    <d v="2016-05-14T15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failed"/>
    <x v="0"/>
    <s v="USD"/>
    <n v="1465407219"/>
    <d v="2016-06-08T11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failed"/>
    <x v="0"/>
    <s v="USD"/>
    <n v="1416944760"/>
    <d v="2014-11-25T13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failed"/>
    <x v="1"/>
    <s v="GBP"/>
    <n v="1434139887"/>
    <d v="2015-06-12T14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failed"/>
    <x v="0"/>
    <s v="USD"/>
    <n v="1435429626"/>
    <d v="2015-06-27T12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failed"/>
    <x v="0"/>
    <s v="USD"/>
    <n v="1452827374"/>
    <d v="2016-01-14T21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failed"/>
    <x v="0"/>
    <s v="USD"/>
    <n v="1410041339"/>
    <d v="2014-09-06T16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s v="failed"/>
    <x v="1"/>
    <s v="GBP"/>
    <n v="1426365994"/>
    <d v="2015-03-14T14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failed"/>
    <x v="1"/>
    <s v="GBP"/>
    <n v="1458117190"/>
    <d v="2016-03-16T02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failed"/>
    <x v="1"/>
    <s v="GBP"/>
    <n v="1400498789"/>
    <d v="2014-05-19T05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failed"/>
    <x v="0"/>
    <s v="USD"/>
    <n v="1442381847"/>
    <d v="2015-09-15T23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failed"/>
    <x v="0"/>
    <s v="USD"/>
    <n v="1446131207"/>
    <d v="2015-10-29T09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failed"/>
    <x v="0"/>
    <s v="USD"/>
    <n v="1407250329"/>
    <d v="2014-08-05T08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failed"/>
    <x v="5"/>
    <s v="CAD"/>
    <n v="1427306470"/>
    <d v="2015-03-25T12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successful"/>
    <x v="0"/>
    <s v="USD"/>
    <n v="1411679804"/>
    <d v="2014-09-25T15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successful"/>
    <x v="1"/>
    <s v="GBP"/>
    <n v="1431982727"/>
    <d v="2015-05-18T14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successful"/>
    <x v="0"/>
    <s v="USD"/>
    <n v="1422068400"/>
    <d v="2015-01-23T21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successful"/>
    <x v="0"/>
    <s v="USD"/>
    <n v="1431143940"/>
    <d v="2015-05-08T21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successful"/>
    <x v="0"/>
    <s v="USD"/>
    <n v="1410444068"/>
    <d v="2014-09-11T08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successful"/>
    <x v="0"/>
    <s v="USD"/>
    <n v="1424715779"/>
    <d v="2015-02-23T12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successful"/>
    <x v="0"/>
    <s v="USD"/>
    <n v="1405400400"/>
    <d v="2014-07-14T23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successful"/>
    <x v="0"/>
    <s v="USD"/>
    <n v="1457135846"/>
    <d v="2016-03-04T17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successful"/>
    <x v="0"/>
    <s v="USD"/>
    <n v="1401024758"/>
    <d v="2014-05-25T07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successful"/>
    <x v="1"/>
    <s v="GBP"/>
    <n v="1431007264"/>
    <d v="2015-05-07T08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successful"/>
    <x v="5"/>
    <s v="CAD"/>
    <n v="1410761280"/>
    <d v="2014-09-15T00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successful"/>
    <x v="2"/>
    <s v="AUD"/>
    <n v="1424516400"/>
    <d v="2015-02-21T05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successful"/>
    <x v="0"/>
    <s v="USD"/>
    <n v="1465081053"/>
    <d v="2016-06-04T16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successful"/>
    <x v="5"/>
    <s v="CAD"/>
    <n v="1402845364"/>
    <d v="2014-06-15T09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successful"/>
    <x v="0"/>
    <s v="USD"/>
    <n v="1472490000"/>
    <d v="2016-08-29T11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successful"/>
    <x v="0"/>
    <s v="USD"/>
    <n v="1413176340"/>
    <d v="2014-10-12T22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s v="successful"/>
    <x v="1"/>
    <s v="GBP"/>
    <n v="1405249113"/>
    <d v="2014-07-13T04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successful"/>
    <x v="0"/>
    <s v="USD"/>
    <n v="1422636814"/>
    <d v="2015-01-30T10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successful"/>
    <x v="0"/>
    <s v="USD"/>
    <n v="1409187600"/>
    <d v="2014-08-27T19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successful"/>
    <x v="0"/>
    <s v="USD"/>
    <n v="1421606018"/>
    <d v="2015-01-18T12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failed"/>
    <x v="0"/>
    <s v="USD"/>
    <n v="1425250955"/>
    <d v="2015-03-01T17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failed"/>
    <x v="5"/>
    <s v="CAD"/>
    <n v="1450297080"/>
    <d v="2015-12-16T14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failed"/>
    <x v="0"/>
    <s v="USD"/>
    <n v="1428894380"/>
    <d v="2015-04-12T21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failed"/>
    <x v="0"/>
    <s v="USD"/>
    <n v="1433714198"/>
    <d v="2015-06-07T15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failed"/>
    <x v="0"/>
    <s v="USD"/>
    <n v="1432437660"/>
    <d v="2015-05-23T21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failed"/>
    <x v="1"/>
    <s v="GBP"/>
    <n v="1471265092"/>
    <d v="2016-08-15T06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failed"/>
    <x v="0"/>
    <s v="USD"/>
    <n v="1480007460"/>
    <d v="2016-11-24T11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failed"/>
    <x v="0"/>
    <s v="USD"/>
    <n v="1433259293"/>
    <d v="2015-06-02T09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failed"/>
    <x v="0"/>
    <s v="USD"/>
    <n v="1447965917"/>
    <d v="2015-11-19T14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failed"/>
    <x v="0"/>
    <s v="USD"/>
    <n v="1453538752"/>
    <d v="2016-01-23T02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canceled"/>
    <x v="0"/>
    <s v="USD"/>
    <n v="1412536573"/>
    <d v="2014-10-05T13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canceled"/>
    <x v="0"/>
    <s v="USD"/>
    <n v="1476676800"/>
    <d v="2016-10-16T22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canceled"/>
    <x v="0"/>
    <s v="USD"/>
    <n v="1444330821"/>
    <d v="2015-10-08T13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canceled"/>
    <x v="0"/>
    <s v="USD"/>
    <n v="1489669203"/>
    <d v="2017-03-16T07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canceled"/>
    <x v="0"/>
    <s v="USD"/>
    <n v="1434476849"/>
    <d v="2015-06-16T11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canceled"/>
    <x v="0"/>
    <s v="USD"/>
    <n v="1462402850"/>
    <d v="2016-05-04T17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canceled"/>
    <x v="0"/>
    <s v="USD"/>
    <n v="1427498172"/>
    <d v="2015-03-27T17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canceled"/>
    <x v="0"/>
    <s v="USD"/>
    <n v="1462729317"/>
    <d v="2016-05-08T11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canceled"/>
    <x v="1"/>
    <s v="GBP"/>
    <n v="1465258325"/>
    <d v="2016-06-06T18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canceled"/>
    <x v="0"/>
    <s v="USD"/>
    <n v="1410459023"/>
    <d v="2014-09-11T12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successful"/>
    <x v="0"/>
    <s v="USD"/>
    <n v="1427342400"/>
    <d v="2015-03-25T22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successful"/>
    <x v="0"/>
    <s v="USD"/>
    <n v="1425193140"/>
    <d v="2015-03-01T00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successful"/>
    <x v="0"/>
    <s v="USD"/>
    <n v="1435835824"/>
    <d v="2015-07-02T05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successful"/>
    <x v="0"/>
    <s v="USD"/>
    <n v="1407360720"/>
    <d v="2014-08-06T15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successful"/>
    <x v="0"/>
    <s v="USD"/>
    <n v="1436290233"/>
    <d v="2015-07-07T11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successful"/>
    <x v="0"/>
    <s v="USD"/>
    <n v="1442425412"/>
    <d v="2015-09-16T11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successful"/>
    <x v="0"/>
    <s v="USD"/>
    <n v="1425872692"/>
    <d v="2015-03-08T21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successful"/>
    <x v="0"/>
    <s v="USD"/>
    <n v="1471406340"/>
    <d v="2016-08-16T21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successful"/>
    <x v="5"/>
    <s v="CAD"/>
    <n v="1430693460"/>
    <d v="2015-05-03T16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successful"/>
    <x v="0"/>
    <s v="USD"/>
    <n v="1405699451"/>
    <d v="2014-07-18T10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successful"/>
    <x v="0"/>
    <s v="USD"/>
    <n v="1409500078"/>
    <d v="2014-08-31T09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s v="successful"/>
    <x v="0"/>
    <s v="USD"/>
    <n v="1480899600"/>
    <d v="2016-12-04T19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successful"/>
    <x v="0"/>
    <s v="USD"/>
    <n v="1451620800"/>
    <d v="2015-12-31T22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successful"/>
    <x v="0"/>
    <s v="USD"/>
    <n v="1411695300"/>
    <d v="2014-09-25T19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successful"/>
    <x v="0"/>
    <s v="USD"/>
    <n v="1417057200"/>
    <d v="2014-11-26T21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successful"/>
    <x v="1"/>
    <s v="GBP"/>
    <n v="1457870400"/>
    <d v="2016-03-13T06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successful"/>
    <x v="0"/>
    <s v="USD"/>
    <n v="1427076840"/>
    <d v="2015-03-22T20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successful"/>
    <x v="0"/>
    <s v="USD"/>
    <n v="1413784740"/>
    <d v="2014-10-19T23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successful"/>
    <x v="0"/>
    <s v="USD"/>
    <n v="1420524000"/>
    <d v="2015-01-06T00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successful"/>
    <x v="0"/>
    <s v="USD"/>
    <n v="1440381600"/>
    <d v="2015-08-23T20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successful"/>
    <x v="17"/>
    <s v="EUR"/>
    <n v="1443014756"/>
    <d v="2015-09-23T07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successful"/>
    <x v="1"/>
    <s v="GBP"/>
    <n v="1455208143"/>
    <d v="2016-02-11T10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successful"/>
    <x v="0"/>
    <s v="USD"/>
    <n v="1415722236"/>
    <d v="2014-11-11T10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successful"/>
    <x v="0"/>
    <s v="USD"/>
    <n v="1472020881"/>
    <d v="2016-08-24T00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successful"/>
    <x v="4"/>
    <s v="NZD"/>
    <n v="1477886400"/>
    <d v="2016-10-30T22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successful"/>
    <x v="1"/>
    <s v="GBP"/>
    <n v="1462100406"/>
    <d v="2016-05-01T05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successful"/>
    <x v="0"/>
    <s v="USD"/>
    <n v="1476316800"/>
    <d v="2016-10-12T18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successful"/>
    <x v="1"/>
    <s v="GBP"/>
    <n v="1466412081"/>
    <d v="2016-06-20T02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s v="successful"/>
    <x v="0"/>
    <s v="USD"/>
    <n v="1450673940"/>
    <d v="2015-12-20T22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successful"/>
    <x v="0"/>
    <s v="USD"/>
    <n v="1452174420"/>
    <d v="2016-01-07T07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successful"/>
    <x v="0"/>
    <s v="USD"/>
    <n v="1485547530"/>
    <d v="2017-01-27T14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successful"/>
    <x v="0"/>
    <s v="USD"/>
    <n v="1476037510"/>
    <d v="2016-10-09T12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s v="successful"/>
    <x v="0"/>
    <s v="USD"/>
    <n v="1455998867"/>
    <d v="2016-02-20T14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successful"/>
    <x v="1"/>
    <s v="GBP"/>
    <n v="1412335772"/>
    <d v="2014-10-03T05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successful"/>
    <x v="0"/>
    <s v="USD"/>
    <n v="1484841471"/>
    <d v="2017-01-19T09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successful"/>
    <x v="0"/>
    <s v="USD"/>
    <n v="1432677240"/>
    <d v="2015-05-26T15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successful"/>
    <x v="0"/>
    <s v="USD"/>
    <n v="1488171540"/>
    <d v="2017-02-26T22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successful"/>
    <x v="0"/>
    <s v="USD"/>
    <n v="1402892700"/>
    <d v="2014-06-15T22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successful"/>
    <x v="0"/>
    <s v="USD"/>
    <n v="1488333600"/>
    <d v="2017-02-28T20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successful"/>
    <x v="0"/>
    <s v="USD"/>
    <n v="1485885600"/>
    <d v="2017-01-31T12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successful"/>
    <x v="0"/>
    <s v="USD"/>
    <n v="1468445382"/>
    <d v="2016-07-13T15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successful"/>
    <x v="0"/>
    <s v="USD"/>
    <n v="1356552252"/>
    <d v="2012-12-26T14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successful"/>
    <x v="0"/>
    <s v="USD"/>
    <n v="1456811940"/>
    <d v="2016-02-29T23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successful"/>
    <x v="0"/>
    <s v="USD"/>
    <n v="1416089324"/>
    <d v="2014-11-15T16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successful"/>
    <x v="0"/>
    <s v="USD"/>
    <n v="1412611905"/>
    <d v="2014-10-06T10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successful"/>
    <x v="5"/>
    <s v="CAD"/>
    <n v="1418580591"/>
    <d v="2014-12-14T12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s v="successful"/>
    <x v="0"/>
    <s v="USD"/>
    <n v="1429938683"/>
    <d v="2015-04-24T23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successful"/>
    <x v="0"/>
    <s v="USD"/>
    <n v="1453352719"/>
    <d v="2016-01-20T23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successful"/>
    <x v="0"/>
    <s v="USD"/>
    <n v="1417012840"/>
    <d v="2014-11-26T08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successful"/>
    <x v="0"/>
    <s v="USD"/>
    <n v="1424548719"/>
    <d v="2015-02-21T13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successful"/>
    <x v="3"/>
    <s v="EUR"/>
    <n v="1450911540"/>
    <d v="2015-12-23T16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successful"/>
    <x v="0"/>
    <s v="USD"/>
    <n v="1423587130"/>
    <d v="2015-02-10T10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successful"/>
    <x v="0"/>
    <s v="USD"/>
    <n v="1434917049"/>
    <d v="2015-06-21T14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successful"/>
    <x v="0"/>
    <s v="USD"/>
    <n v="1415163600"/>
    <d v="2014-11-04T23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successful"/>
    <x v="0"/>
    <s v="USD"/>
    <n v="1402459200"/>
    <d v="2014-06-10T22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successful"/>
    <x v="0"/>
    <s v="USD"/>
    <n v="1405688952"/>
    <d v="2014-07-18T07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successful"/>
    <x v="0"/>
    <s v="USD"/>
    <n v="1408566243"/>
    <d v="2014-08-20T14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successful"/>
    <x v="6"/>
    <s v="EUR"/>
    <n v="1437429600"/>
    <d v="2015-07-20T16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successful"/>
    <x v="0"/>
    <s v="USD"/>
    <n v="1401159600"/>
    <d v="2014-05-26T21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successful"/>
    <x v="0"/>
    <s v="USD"/>
    <n v="1439583533"/>
    <d v="2015-08-14T14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successful"/>
    <x v="0"/>
    <s v="USD"/>
    <n v="1479794340"/>
    <d v="2016-11-21T23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successful"/>
    <x v="0"/>
    <s v="USD"/>
    <n v="1472338409"/>
    <d v="2016-08-27T16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successful"/>
    <x v="1"/>
    <s v="GBP"/>
    <n v="1434039186"/>
    <d v="2015-06-11T10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successful"/>
    <x v="0"/>
    <s v="USD"/>
    <n v="1349567475"/>
    <d v="2012-10-06T17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successful"/>
    <x v="1"/>
    <s v="GBP"/>
    <n v="1401465600"/>
    <d v="2014-05-30T10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successful"/>
    <x v="1"/>
    <s v="GBP"/>
    <n v="1488538892"/>
    <d v="2017-03-03T05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successful"/>
    <x v="0"/>
    <s v="USD"/>
    <n v="1426866851"/>
    <d v="2015-03-20T09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successful"/>
    <x v="0"/>
    <s v="USD"/>
    <n v="1471242025"/>
    <d v="2016-08-15T00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successful"/>
    <x v="0"/>
    <s v="USD"/>
    <n v="1416285300"/>
    <d v="2014-11-17T22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successful"/>
    <x v="0"/>
    <s v="USD"/>
    <n v="1442426171"/>
    <d v="2015-09-16T11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successful"/>
    <x v="0"/>
    <s v="USD"/>
    <n v="1476479447"/>
    <d v="2016-10-14T15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successful"/>
    <x v="0"/>
    <s v="USD"/>
    <n v="1441933459"/>
    <d v="2015-09-10T19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successful"/>
    <x v="0"/>
    <s v="USD"/>
    <n v="1471487925"/>
    <d v="2016-08-17T20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successful"/>
    <x v="0"/>
    <s v="USD"/>
    <n v="1477972740"/>
    <d v="2016-10-31T21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successful"/>
    <x v="0"/>
    <s v="USD"/>
    <n v="1367674009"/>
    <d v="2013-05-04T07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successful"/>
    <x v="0"/>
    <s v="USD"/>
    <n v="1376654340"/>
    <d v="2013-08-16T05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successful"/>
    <x v="0"/>
    <s v="USD"/>
    <n v="1285995540"/>
    <d v="2010-10-01T22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successful"/>
    <x v="0"/>
    <s v="USD"/>
    <n v="1457071397"/>
    <d v="2016-03-04T00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successful"/>
    <x v="0"/>
    <s v="USD"/>
    <n v="1388303940"/>
    <d v="2013-12-29T01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successful"/>
    <x v="0"/>
    <s v="USD"/>
    <n v="1435359600"/>
    <d v="2015-06-26T17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successful"/>
    <x v="0"/>
    <s v="USD"/>
    <n v="1453323048"/>
    <d v="2016-01-20T14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successful"/>
    <x v="1"/>
    <s v="GBP"/>
    <n v="1444149047"/>
    <d v="2015-10-06T10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successful"/>
    <x v="5"/>
    <s v="CAD"/>
    <n v="1429152600"/>
    <d v="2015-04-15T20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successful"/>
    <x v="0"/>
    <s v="USD"/>
    <n v="1454433998"/>
    <d v="2016-02-02T11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successful"/>
    <x v="0"/>
    <s v="USD"/>
    <n v="1408679055"/>
    <d v="2014-08-21T21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successful"/>
    <x v="0"/>
    <s v="USD"/>
    <n v="1410324720"/>
    <d v="2014-09-09T22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successful"/>
    <x v="0"/>
    <s v="USD"/>
    <n v="1461762960"/>
    <d v="2016-04-27T07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successful"/>
    <x v="0"/>
    <s v="USD"/>
    <n v="1420060920"/>
    <d v="2014-12-31T15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successful"/>
    <x v="0"/>
    <s v="USD"/>
    <n v="1434241255"/>
    <d v="2015-06-13T18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successful"/>
    <x v="0"/>
    <s v="USD"/>
    <n v="1462420960"/>
    <d v="2016-05-04T22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failed"/>
    <x v="1"/>
    <s v="GBP"/>
    <n v="1486547945"/>
    <d v="2017-02-08T03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failed"/>
    <x v="0"/>
    <s v="USD"/>
    <n v="1432828740"/>
    <d v="2015-05-28T09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failed"/>
    <x v="0"/>
    <s v="USD"/>
    <n v="1412222340"/>
    <d v="2014-10-01T21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failed"/>
    <x v="0"/>
    <s v="USD"/>
    <n v="1425258240"/>
    <d v="2015-03-01T19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failed"/>
    <x v="0"/>
    <s v="USD"/>
    <n v="1420844390"/>
    <d v="2015-01-09T16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failed"/>
    <x v="0"/>
    <s v="USD"/>
    <n v="1412003784"/>
    <d v="2014-09-29T09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failed"/>
    <x v="1"/>
    <s v="GBP"/>
    <n v="1459694211"/>
    <d v="2016-04-03T08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failed"/>
    <x v="13"/>
    <s v="EUR"/>
    <n v="1463734740"/>
    <d v="2016-05-20T02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failed"/>
    <x v="0"/>
    <s v="USD"/>
    <n v="1407536846"/>
    <d v="2014-08-08T16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failed"/>
    <x v="0"/>
    <s v="USD"/>
    <n v="1443422134"/>
    <d v="2015-09-28T00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s v="failed"/>
    <x v="0"/>
    <s v="USD"/>
    <n v="1407955748"/>
    <d v="2014-08-13T12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failed"/>
    <x v="0"/>
    <s v="USD"/>
    <n v="1443636000"/>
    <d v="2015-09-30T12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failed"/>
    <x v="0"/>
    <s v="USD"/>
    <n v="1477174138"/>
    <d v="2016-10-22T16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failed"/>
    <x v="0"/>
    <s v="USD"/>
    <n v="1448175540"/>
    <d v="2015-11-22T00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failed"/>
    <x v="0"/>
    <s v="USD"/>
    <n v="1406683172"/>
    <d v="2014-07-29T19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failed"/>
    <x v="2"/>
    <s v="AUD"/>
    <n v="1468128537"/>
    <d v="2016-07-09T23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failed"/>
    <x v="4"/>
    <s v="NZD"/>
    <n v="1441837879"/>
    <d v="2015-09-09T16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failed"/>
    <x v="0"/>
    <s v="USD"/>
    <n v="1445013352"/>
    <d v="2015-10-16T10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failed"/>
    <x v="0"/>
    <s v="USD"/>
    <n v="1418587234"/>
    <d v="2014-12-14T14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failed"/>
    <x v="1"/>
    <s v="GBP"/>
    <n v="1481132169"/>
    <d v="2016-12-07T11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failed"/>
    <x v="0"/>
    <s v="USD"/>
    <n v="1429595940"/>
    <d v="2015-04-20T23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failed"/>
    <x v="0"/>
    <s v="USD"/>
    <n v="1477791960"/>
    <d v="2016-10-29T19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failed"/>
    <x v="0"/>
    <s v="USD"/>
    <n v="1434309540"/>
    <d v="2015-06-14T13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ailed"/>
    <x v="6"/>
    <s v="EUR"/>
    <n v="1457617359"/>
    <d v="2016-03-10T07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failed"/>
    <x v="0"/>
    <s v="USD"/>
    <n v="1471573640"/>
    <d v="2016-08-18T20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s v="failed"/>
    <x v="0"/>
    <s v="USD"/>
    <n v="1444405123"/>
    <d v="2015-10-09T09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failed"/>
    <x v="5"/>
    <s v="CAD"/>
    <n v="1488495478"/>
    <d v="2017-03-02T16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failed"/>
    <x v="0"/>
    <s v="USD"/>
    <n v="1424920795"/>
    <d v="2015-02-25T21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failed"/>
    <x v="0"/>
    <s v="USD"/>
    <n v="1427040435"/>
    <d v="2015-03-22T10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failed"/>
    <x v="0"/>
    <s v="USD"/>
    <n v="1419644444"/>
    <d v="2014-12-26T19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failed"/>
    <x v="0"/>
    <s v="USD"/>
    <n v="1442722891"/>
    <d v="2015-09-19T22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failed"/>
    <x v="0"/>
    <s v="USD"/>
    <n v="1447628946"/>
    <d v="2015-11-15T17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failed"/>
    <x v="0"/>
    <s v="USD"/>
    <n v="1409547600"/>
    <d v="2014-08-31T23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failed"/>
    <x v="0"/>
    <s v="USD"/>
    <n v="1430851680"/>
    <d v="2015-05-05T12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failed"/>
    <x v="0"/>
    <s v="USD"/>
    <n v="1443561159"/>
    <d v="2015-09-29T15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failed"/>
    <x v="13"/>
    <s v="EUR"/>
    <n v="1439827559"/>
    <d v="2015-08-17T10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failed"/>
    <x v="0"/>
    <s v="USD"/>
    <n v="1482294990"/>
    <d v="2016-12-20T22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failed"/>
    <x v="0"/>
    <s v="USD"/>
    <n v="1420724460"/>
    <d v="2015-01-08T07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failed"/>
    <x v="0"/>
    <s v="USD"/>
    <n v="1468029540"/>
    <d v="2016-07-08T19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failed"/>
    <x v="0"/>
    <s v="USD"/>
    <n v="1430505545"/>
    <d v="2015-05-01T12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failed"/>
    <x v="0"/>
    <s v="USD"/>
    <n v="1471214743"/>
    <d v="2016-08-14T16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failed"/>
    <x v="0"/>
    <s v="USD"/>
    <n v="1444946400"/>
    <d v="2015-10-15T16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failed"/>
    <x v="5"/>
    <s v="CAD"/>
    <n v="1401595140"/>
    <d v="2014-05-31T21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failed"/>
    <x v="0"/>
    <s v="USD"/>
    <n v="1442775956"/>
    <d v="2015-09-20T13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failed"/>
    <x v="0"/>
    <s v="USD"/>
    <n v="1470011780"/>
    <d v="2016-07-31T18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failed"/>
    <x v="0"/>
    <s v="USD"/>
    <n v="1432151326"/>
    <d v="2015-05-20T13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failed"/>
    <x v="1"/>
    <s v="GBP"/>
    <n v="1475848800"/>
    <d v="2016-10-07T08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failed"/>
    <x v="0"/>
    <s v="USD"/>
    <n v="1454890620"/>
    <d v="2016-02-07T18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failed"/>
    <x v="0"/>
    <s v="USD"/>
    <n v="1455251591"/>
    <d v="2016-02-11T22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failed"/>
    <x v="0"/>
    <s v="USD"/>
    <n v="1413816975"/>
    <d v="2014-10-20T08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ailed"/>
    <x v="6"/>
    <s v="EUR"/>
    <n v="1437033360"/>
    <d v="2015-07-16T01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failed"/>
    <x v="1"/>
    <s v="GBP"/>
    <n v="1471939818"/>
    <d v="2016-08-23T02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failed"/>
    <x v="0"/>
    <s v="USD"/>
    <n v="1434080706"/>
    <d v="2015-06-11T21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failed"/>
    <x v="2"/>
    <s v="AUD"/>
    <n v="1422928800"/>
    <d v="2015-02-02T20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failed"/>
    <x v="0"/>
    <s v="USD"/>
    <n v="1413694800"/>
    <d v="2014-10-18T23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failed"/>
    <x v="1"/>
    <s v="GBP"/>
    <n v="1442440800"/>
    <d v="2015-09-16T16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failed"/>
    <x v="0"/>
    <s v="USD"/>
    <n v="1431372751"/>
    <d v="2015-05-11T13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s v="failed"/>
    <x v="0"/>
    <s v="USD"/>
    <n v="1430234394"/>
    <d v="2015-04-28T09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failed"/>
    <x v="0"/>
    <s v="USD"/>
    <n v="1409194810"/>
    <d v="2014-08-27T21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failed"/>
    <x v="0"/>
    <s v="USD"/>
    <n v="1487465119"/>
    <d v="2017-02-18T18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failed"/>
    <x v="0"/>
    <s v="USD"/>
    <n v="1412432220"/>
    <d v="2014-10-04T08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failed"/>
    <x v="0"/>
    <s v="USD"/>
    <n v="1477968934"/>
    <d v="2016-10-31T20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failed"/>
    <x v="0"/>
    <s v="USD"/>
    <n v="1429291982"/>
    <d v="2015-04-17T11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failed"/>
    <x v="0"/>
    <s v="USD"/>
    <n v="1411312250"/>
    <d v="2014-09-21T09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failed"/>
    <x v="11"/>
    <s v="SEK"/>
    <n v="1465123427"/>
    <d v="2016-06-05T04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failed"/>
    <x v="0"/>
    <s v="USD"/>
    <n v="1427890925"/>
    <d v="2015-04-01T06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failed"/>
    <x v="1"/>
    <s v="GBP"/>
    <n v="1464354720"/>
    <d v="2016-05-27T07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failed"/>
    <x v="11"/>
    <s v="SEK"/>
    <n v="1467473723"/>
    <d v="2016-07-02T09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failed"/>
    <x v="0"/>
    <s v="USD"/>
    <n v="1427414732"/>
    <d v="2015-03-26T18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failed"/>
    <x v="9"/>
    <s v="EUR"/>
    <n v="1462484196"/>
    <d v="2016-05-05T15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nceled"/>
    <x v="5"/>
    <s v="CAD"/>
    <n v="1411748335"/>
    <d v="2014-09-26T10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s v="canceled"/>
    <x v="0"/>
    <s v="USD"/>
    <n v="1478733732"/>
    <d v="2016-11-09T17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canceled"/>
    <x v="0"/>
    <s v="USD"/>
    <n v="1468108198"/>
    <d v="2016-07-09T17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canceled"/>
    <x v="0"/>
    <s v="USD"/>
    <n v="1422902601"/>
    <d v="2015-02-02T12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s v="canceled"/>
    <x v="0"/>
    <s v="USD"/>
    <n v="1452142672"/>
    <d v="2016-01-06T22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canceled"/>
    <x v="0"/>
    <s v="USD"/>
    <n v="1459121162"/>
    <d v="2016-03-27T17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canceled"/>
    <x v="0"/>
    <s v="USD"/>
    <n v="1425242029"/>
    <d v="2015-03-01T14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live"/>
    <x v="0"/>
    <s v="USD"/>
    <n v="1489690141"/>
    <d v="2017-03-16T12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live"/>
    <x v="0"/>
    <s v="USD"/>
    <n v="1492542819"/>
    <d v="2017-04-18T13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live"/>
    <x v="0"/>
    <s v="USD"/>
    <n v="1492145940"/>
    <d v="2017-04-13T22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s v="live"/>
    <x v="0"/>
    <s v="USD"/>
    <n v="1491656045"/>
    <d v="2017-04-08T06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s v="live"/>
    <x v="0"/>
    <s v="USD"/>
    <n v="1492759460"/>
    <d v="2017-04-21T01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live"/>
    <x v="1"/>
    <s v="GBP"/>
    <n v="1490358834"/>
    <d v="2017-03-24T06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live"/>
    <x v="1"/>
    <s v="GBP"/>
    <n v="1490631419"/>
    <d v="2017-03-27T10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live"/>
    <x v="0"/>
    <s v="USD"/>
    <n v="1491277121"/>
    <d v="2017-04-03T21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live"/>
    <x v="1"/>
    <s v="GBP"/>
    <n v="1491001140"/>
    <d v="2017-03-31T16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live"/>
    <x v="0"/>
    <s v="USD"/>
    <n v="1493838720"/>
    <d v="2017-05-03T13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live"/>
    <x v="1"/>
    <s v="GBP"/>
    <n v="1491233407"/>
    <d v="2017-04-03T09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live"/>
    <x v="14"/>
    <s v="MXN"/>
    <n v="1490416380"/>
    <d v="2017-03-24T22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live"/>
    <x v="6"/>
    <s v="EUR"/>
    <n v="1491581703"/>
    <d v="2017-04-07T10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live"/>
    <x v="9"/>
    <s v="EUR"/>
    <n v="1492372800"/>
    <d v="2017-04-16T14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live"/>
    <x v="1"/>
    <s v="GBP"/>
    <n v="1489922339"/>
    <d v="2017-03-19T05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live"/>
    <x v="1"/>
    <s v="GBP"/>
    <n v="1491726956"/>
    <d v="2017-04-09T02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live"/>
    <x v="0"/>
    <s v="USD"/>
    <n v="1489903200"/>
    <d v="2017-03-19T00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live"/>
    <x v="0"/>
    <s v="USD"/>
    <n v="1490659134"/>
    <d v="2017-03-27T17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live"/>
    <x v="14"/>
    <s v="MXN"/>
    <n v="1492356166"/>
    <d v="2017-04-16T09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successful"/>
    <x v="0"/>
    <s v="USD"/>
    <n v="1415319355"/>
    <d v="2014-11-06T18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successful"/>
    <x v="0"/>
    <s v="USD"/>
    <n v="1412136000"/>
    <d v="2014-09-30T22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successful"/>
    <x v="0"/>
    <s v="USD"/>
    <n v="1354845600"/>
    <d v="2012-12-06T20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successful"/>
    <x v="0"/>
    <s v="USD"/>
    <n v="1295928000"/>
    <d v="2011-01-24T22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successful"/>
    <x v="0"/>
    <s v="USD"/>
    <n v="1410379774"/>
    <d v="2014-09-10T14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successful"/>
    <x v="1"/>
    <s v="GBP"/>
    <n v="1383425367"/>
    <d v="2013-11-02T14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successful"/>
    <x v="0"/>
    <s v="USD"/>
    <n v="1304225940"/>
    <d v="2011-04-30T22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successful"/>
    <x v="0"/>
    <s v="USD"/>
    <n v="1333310458"/>
    <d v="2012-04-01T14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successful"/>
    <x v="1"/>
    <s v="GBP"/>
    <n v="1356004725"/>
    <d v="2012-12-20T05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successful"/>
    <x v="0"/>
    <s v="USD"/>
    <n v="1338591144"/>
    <d v="2012-06-01T16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s v="successful"/>
    <x v="0"/>
    <s v="USD"/>
    <n v="1405746000"/>
    <d v="2014-07-18T23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s v="successful"/>
    <x v="0"/>
    <s v="USD"/>
    <n v="1374523752"/>
    <d v="2013-07-22T14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successful"/>
    <x v="0"/>
    <s v="USD"/>
    <n v="1326927600"/>
    <d v="2012-01-18T17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successful"/>
    <x v="0"/>
    <s v="USD"/>
    <n v="1407905940"/>
    <d v="2014-08-12T22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successful"/>
    <x v="1"/>
    <s v="GBP"/>
    <n v="1413377522"/>
    <d v="2014-10-15T06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successful"/>
    <x v="0"/>
    <s v="USD"/>
    <n v="1404698400"/>
    <d v="2014-07-06T20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successful"/>
    <x v="0"/>
    <s v="USD"/>
    <n v="1402855525"/>
    <d v="2014-06-15T12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successful"/>
    <x v="0"/>
    <s v="USD"/>
    <n v="1402341615"/>
    <d v="2014-06-09T13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successful"/>
    <x v="0"/>
    <s v="USD"/>
    <n v="1304395140"/>
    <d v="2011-05-02T21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successful"/>
    <x v="0"/>
    <s v="USD"/>
    <n v="1416988740"/>
    <d v="2014-11-26T01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successful"/>
    <x v="0"/>
    <s v="USD"/>
    <n v="1406952781"/>
    <d v="2014-08-01T22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successful"/>
    <x v="0"/>
    <s v="USD"/>
    <n v="1402696800"/>
    <d v="2014-06-13T16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s v="successful"/>
    <x v="0"/>
    <s v="USD"/>
    <n v="1386910740"/>
    <d v="2013-12-12T22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successful"/>
    <x v="0"/>
    <s v="USD"/>
    <n v="1404273600"/>
    <d v="2014-07-01T22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successful"/>
    <x v="1"/>
    <s v="GBP"/>
    <n v="1462545358"/>
    <d v="2016-05-06T08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successful"/>
    <x v="0"/>
    <s v="USD"/>
    <n v="1329240668"/>
    <d v="2012-02-14T11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successful"/>
    <x v="0"/>
    <s v="USD"/>
    <n v="1411765492"/>
    <d v="2014-09-26T15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successful"/>
    <x v="0"/>
    <s v="USD"/>
    <n v="1408999508"/>
    <d v="2014-08-25T14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successful"/>
    <x v="0"/>
    <s v="USD"/>
    <n v="1297977427"/>
    <d v="2011-02-17T15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successful"/>
    <x v="0"/>
    <s v="USD"/>
    <n v="1376838000"/>
    <d v="2013-08-18T09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successful"/>
    <x v="0"/>
    <s v="USD"/>
    <n v="1403366409"/>
    <d v="2014-06-21T10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successful"/>
    <x v="1"/>
    <s v="GBP"/>
    <n v="1405521075"/>
    <d v="2014-07-16T08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successful"/>
    <x v="0"/>
    <s v="USD"/>
    <n v="1367859071"/>
    <d v="2013-05-06T10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successful"/>
    <x v="1"/>
    <s v="GBP"/>
    <n v="1403258049"/>
    <d v="2014-06-20T03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successful"/>
    <x v="1"/>
    <s v="GBP"/>
    <n v="1402848000"/>
    <d v="2014-06-15T10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successful"/>
    <x v="0"/>
    <s v="USD"/>
    <n v="1328029200"/>
    <d v="2012-01-31T11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successful"/>
    <x v="0"/>
    <s v="USD"/>
    <n v="1377284669"/>
    <d v="2013-08-23T13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successful"/>
    <x v="0"/>
    <s v="USD"/>
    <n v="1404258631"/>
    <d v="2014-07-01T17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successful"/>
    <x v="1"/>
    <s v="GBP"/>
    <n v="1405553241"/>
    <d v="2014-07-16T17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successful"/>
    <x v="1"/>
    <s v="GBP"/>
    <n v="1410901200"/>
    <d v="2014-09-16T15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successful"/>
    <x v="0"/>
    <s v="USD"/>
    <n v="1407167973"/>
    <d v="2014-08-04T09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failed"/>
    <x v="1"/>
    <s v="GBP"/>
    <n v="1433930302"/>
    <d v="2015-06-10T03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failed"/>
    <x v="11"/>
    <s v="SEK"/>
    <n v="1432455532"/>
    <d v="2015-05-24T02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failed"/>
    <x v="5"/>
    <s v="CAD"/>
    <n v="1481258275"/>
    <d v="2016-12-08T22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failed"/>
    <x v="0"/>
    <s v="USD"/>
    <n v="1471370869"/>
    <d v="2016-08-16T12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failed"/>
    <x v="1"/>
    <s v="GBP"/>
    <n v="1425160800"/>
    <d v="2015-02-28T16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failed"/>
    <x v="1"/>
    <s v="GBP"/>
    <n v="1424474056"/>
    <d v="2015-02-20T17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failed"/>
    <x v="0"/>
    <s v="USD"/>
    <n v="1437960598"/>
    <d v="2015-07-26T19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failed"/>
    <x v="0"/>
    <s v="USD"/>
    <n v="1423750542"/>
    <d v="2015-02-12T08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failed"/>
    <x v="0"/>
    <s v="USD"/>
    <n v="1438437600"/>
    <d v="2015-08-01T08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failed"/>
    <x v="10"/>
    <s v="NOK"/>
    <n v="1423050618"/>
    <d v="2015-02-04T05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failed"/>
    <x v="8"/>
    <s v="DKK"/>
    <n v="1424081477"/>
    <d v="2015-02-16T04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failed"/>
    <x v="0"/>
    <s v="USD"/>
    <n v="1410037200"/>
    <d v="2014-09-06T15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failed"/>
    <x v="0"/>
    <s v="USD"/>
    <n v="1461994440"/>
    <d v="2016-04-29T23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failed"/>
    <x v="1"/>
    <s v="GBP"/>
    <n v="1409509477"/>
    <d v="2014-08-31T12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failed"/>
    <x v="0"/>
    <s v="USD"/>
    <n v="1450072740"/>
    <d v="2015-12-13T23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failed"/>
    <x v="0"/>
    <s v="USD"/>
    <n v="1443224622"/>
    <d v="2015-09-25T17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failed"/>
    <x v="0"/>
    <s v="USD"/>
    <n v="1437149640"/>
    <d v="2015-07-17T10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failed"/>
    <x v="1"/>
    <s v="GBP"/>
    <n v="1430470772"/>
    <d v="2015-05-01T02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failed"/>
    <x v="0"/>
    <s v="USD"/>
    <n v="1442644651"/>
    <d v="2015-09-19T00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failed"/>
    <x v="0"/>
    <s v="USD"/>
    <n v="1429767607"/>
    <d v="2015-04-22T23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successful"/>
    <x v="0"/>
    <s v="USD"/>
    <n v="1406557877"/>
    <d v="2014-07-28T08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successful"/>
    <x v="0"/>
    <s v="USD"/>
    <n v="1403305200"/>
    <d v="2014-06-20T17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successful"/>
    <x v="0"/>
    <s v="USD"/>
    <n v="1338523140"/>
    <d v="2012-05-31T21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successful"/>
    <x v="0"/>
    <s v="USD"/>
    <n v="1408068000"/>
    <d v="2014-08-14T20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s v="successful"/>
    <x v="0"/>
    <s v="USD"/>
    <n v="1407524751"/>
    <d v="2014-08-08T13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successful"/>
    <x v="1"/>
    <s v="GBP"/>
    <n v="1437934759"/>
    <d v="2015-07-26T12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successful"/>
    <x v="1"/>
    <s v="GBP"/>
    <n v="1452038100"/>
    <d v="2016-01-05T17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successful"/>
    <x v="0"/>
    <s v="USD"/>
    <n v="1441857540"/>
    <d v="2015-09-09T21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successful"/>
    <x v="1"/>
    <s v="GBP"/>
    <n v="1436625000"/>
    <d v="2015-07-11T08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successful"/>
    <x v="0"/>
    <s v="USD"/>
    <n v="1478264784"/>
    <d v="2016-11-04T07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successful"/>
    <x v="1"/>
    <s v="GBP"/>
    <n v="1419984000"/>
    <d v="2014-12-30T18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successful"/>
    <x v="0"/>
    <s v="USD"/>
    <n v="1427063747"/>
    <d v="2015-03-22T16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s v="successful"/>
    <x v="0"/>
    <s v="USD"/>
    <n v="1489352400"/>
    <d v="2017-03-12T15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successful"/>
    <x v="1"/>
    <s v="GBP"/>
    <n v="1436114603"/>
    <d v="2015-07-05T10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successful"/>
    <x v="0"/>
    <s v="USD"/>
    <n v="1445722140"/>
    <d v="2015-10-24T15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successful"/>
    <x v="0"/>
    <s v="USD"/>
    <n v="1440100976"/>
    <d v="2015-08-20T14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successful"/>
    <x v="0"/>
    <s v="USD"/>
    <n v="1484024400"/>
    <d v="2017-01-09T23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successful"/>
    <x v="0"/>
    <s v="USD"/>
    <n v="1464987600"/>
    <d v="2016-06-03T15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successful"/>
    <x v="1"/>
    <s v="GBP"/>
    <n v="1446213612"/>
    <d v="2015-10-30T08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successful"/>
    <x v="1"/>
    <s v="GBP"/>
    <n v="1484687436"/>
    <d v="2017-01-17T15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s v="successful"/>
    <x v="0"/>
    <s v="USD"/>
    <n v="1450328340"/>
    <d v="2015-12-16T22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successful"/>
    <x v="0"/>
    <s v="USD"/>
    <n v="1416470398"/>
    <d v="2014-11-20T01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successful"/>
    <x v="0"/>
    <s v="USD"/>
    <n v="1412135940"/>
    <d v="2014-09-30T21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successful"/>
    <x v="0"/>
    <s v="USD"/>
    <n v="1460846347"/>
    <d v="2016-04-16T16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successful"/>
    <x v="0"/>
    <s v="USD"/>
    <n v="1462334340"/>
    <d v="2016-05-03T21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successful"/>
    <x v="0"/>
    <s v="USD"/>
    <n v="1488482355"/>
    <d v="2017-03-02T13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successful"/>
    <x v="1"/>
    <s v="GBP"/>
    <n v="1485991860"/>
    <d v="2017-02-01T17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successful"/>
    <x v="0"/>
    <s v="USD"/>
    <n v="1467361251"/>
    <d v="2016-07-01T02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successful"/>
    <x v="0"/>
    <s v="USD"/>
    <n v="1482962433"/>
    <d v="2016-12-28T16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successful"/>
    <x v="0"/>
    <s v="USD"/>
    <n v="1443499140"/>
    <d v="2015-09-28T21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successful"/>
    <x v="1"/>
    <s v="GBP"/>
    <n v="1435752898"/>
    <d v="2015-07-01T06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successful"/>
    <x v="1"/>
    <s v="GBP"/>
    <n v="1445817540"/>
    <d v="2015-10-25T17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successful"/>
    <x v="1"/>
    <s v="GBP"/>
    <n v="1487286000"/>
    <d v="2017-02-16T17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successful"/>
    <x v="0"/>
    <s v="USD"/>
    <n v="1413269940"/>
    <d v="2014-10-14T00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successful"/>
    <x v="0"/>
    <s v="USD"/>
    <n v="1411150092"/>
    <d v="2014-09-19T12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successful"/>
    <x v="0"/>
    <s v="USD"/>
    <n v="1444348800"/>
    <d v="2015-10-08T18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successful"/>
    <x v="1"/>
    <s v="GBP"/>
    <n v="1480613982"/>
    <d v="2016-12-01T11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successful"/>
    <x v="0"/>
    <s v="USD"/>
    <n v="1434074400"/>
    <d v="2015-06-11T20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successful"/>
    <x v="0"/>
    <s v="USD"/>
    <n v="1442030340"/>
    <d v="2015-09-11T21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successful"/>
    <x v="1"/>
    <s v="GBP"/>
    <n v="1436696712"/>
    <d v="2015-07-12T04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successful"/>
    <x v="0"/>
    <s v="USD"/>
    <n v="1428178757"/>
    <d v="2015-04-04T14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successful"/>
    <x v="0"/>
    <s v="USD"/>
    <n v="1434822914"/>
    <d v="2015-06-20T11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successful"/>
    <x v="0"/>
    <s v="USD"/>
    <n v="1415213324"/>
    <d v="2014-11-05T12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successful"/>
    <x v="0"/>
    <s v="USD"/>
    <n v="1434907966"/>
    <d v="2015-06-21T11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successful"/>
    <x v="1"/>
    <s v="GBP"/>
    <n v="1473247240"/>
    <d v="2016-09-07T05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s v="successful"/>
    <x v="0"/>
    <s v="USD"/>
    <n v="1473306300"/>
    <d v="2016-09-07T21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successful"/>
    <x v="1"/>
    <s v="GBP"/>
    <n v="1427331809"/>
    <d v="2015-03-25T19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successful"/>
    <x v="1"/>
    <s v="GBP"/>
    <n v="1412706375"/>
    <d v="2014-10-07T12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successful"/>
    <x v="0"/>
    <s v="USD"/>
    <n v="1433995140"/>
    <d v="2015-06-10T21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successful"/>
    <x v="1"/>
    <s v="GBP"/>
    <n v="1487769952"/>
    <d v="2017-02-22T07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successful"/>
    <x v="0"/>
    <s v="USD"/>
    <n v="1420751861"/>
    <d v="2015-01-08T15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successful"/>
    <x v="0"/>
    <s v="USD"/>
    <n v="1475294340"/>
    <d v="2016-09-30T21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successful"/>
    <x v="0"/>
    <s v="USD"/>
    <n v="1448903318"/>
    <d v="2015-11-30T11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successful"/>
    <x v="0"/>
    <s v="USD"/>
    <n v="1437067476"/>
    <d v="2015-07-16T11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successful"/>
    <x v="0"/>
    <s v="USD"/>
    <n v="1419220800"/>
    <d v="2014-12-21T22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successful"/>
    <x v="0"/>
    <s v="USD"/>
    <n v="1446238800"/>
    <d v="2015-10-30T15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successful"/>
    <x v="0"/>
    <s v="USD"/>
    <n v="1422482400"/>
    <d v="2015-01-28T16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successful"/>
    <x v="17"/>
    <s v="EUR"/>
    <n v="1449162000"/>
    <d v="2015-12-03T11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successful"/>
    <x v="0"/>
    <s v="USD"/>
    <n v="1434142800"/>
    <d v="2015-06-12T15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successful"/>
    <x v="0"/>
    <s v="USD"/>
    <n v="1437156660"/>
    <d v="2015-07-17T12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successful"/>
    <x v="0"/>
    <s v="USD"/>
    <n v="1472074928"/>
    <d v="2016-08-24T15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successful"/>
    <x v="1"/>
    <s v="GBP"/>
    <n v="1434452400"/>
    <d v="2015-06-16T05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successful"/>
    <x v="1"/>
    <s v="GBP"/>
    <n v="1436705265"/>
    <d v="2015-07-12T06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s v="successful"/>
    <x v="1"/>
    <s v="GBP"/>
    <n v="1414927775"/>
    <d v="2014-11-02T05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successful"/>
    <x v="0"/>
    <s v="USD"/>
    <n v="1446814809"/>
    <d v="2015-11-06T07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successful"/>
    <x v="0"/>
    <s v="USD"/>
    <n v="1473879600"/>
    <d v="2016-09-14T13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successful"/>
    <x v="0"/>
    <s v="USD"/>
    <n v="1458075600"/>
    <d v="2016-03-15T15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successful"/>
    <x v="0"/>
    <s v="USD"/>
    <n v="1423456200"/>
    <d v="2015-02-08T22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successful"/>
    <x v="5"/>
    <s v="CAD"/>
    <n v="1459483140"/>
    <d v="2016-03-31T21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successful"/>
    <x v="1"/>
    <s v="GBP"/>
    <n v="1416331406"/>
    <d v="2014-11-18T11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successful"/>
    <x v="1"/>
    <s v="GBP"/>
    <n v="1433017303"/>
    <d v="2015-05-30T14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successful"/>
    <x v="0"/>
    <s v="USD"/>
    <n v="1459474059"/>
    <d v="2016-03-31T19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successful"/>
    <x v="0"/>
    <s v="USD"/>
    <n v="1433134800"/>
    <d v="2015-05-31T23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successful"/>
    <x v="0"/>
    <s v="USD"/>
    <n v="1441153705"/>
    <d v="2015-09-01T18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successful"/>
    <x v="0"/>
    <s v="USD"/>
    <n v="1461904788"/>
    <d v="2016-04-28T22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successful"/>
    <x v="1"/>
    <s v="GBP"/>
    <n v="1455138000"/>
    <d v="2016-02-10T15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successful"/>
    <x v="0"/>
    <s v="USD"/>
    <n v="1454047140"/>
    <d v="2016-01-28T23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s v="successful"/>
    <x v="0"/>
    <s v="USD"/>
    <n v="1488258000"/>
    <d v="2017-02-27T23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successful"/>
    <x v="0"/>
    <s v="USD"/>
    <n v="1471291782"/>
    <d v="2016-08-15T14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successful"/>
    <x v="5"/>
    <s v="CAD"/>
    <n v="1448733628"/>
    <d v="2015-11-28T12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successful"/>
    <x v="1"/>
    <s v="GBP"/>
    <n v="1466463600"/>
    <d v="2016-06-20T17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successful"/>
    <x v="1"/>
    <s v="GBP"/>
    <n v="1487580602"/>
    <d v="2017-02-20T02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successful"/>
    <x v="1"/>
    <s v="GBP"/>
    <n v="1489234891"/>
    <d v="2017-03-11T06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successful"/>
    <x v="0"/>
    <s v="USD"/>
    <n v="1442462340"/>
    <d v="2015-09-16T21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successful"/>
    <x v="1"/>
    <s v="GBP"/>
    <n v="1449257348"/>
    <d v="2015-12-04T13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successful"/>
    <x v="4"/>
    <s v="NZD"/>
    <n v="1488622352"/>
    <d v="2017-03-04T04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successful"/>
    <x v="1"/>
    <s v="GBP"/>
    <n v="1434459554"/>
    <d v="2015-06-16T06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successful"/>
    <x v="1"/>
    <s v="GBP"/>
    <n v="1474886229"/>
    <d v="2016-09-26T04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successful"/>
    <x v="1"/>
    <s v="GBP"/>
    <n v="1448229600"/>
    <d v="2015-11-22T16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successful"/>
    <x v="1"/>
    <s v="GBP"/>
    <n v="1438037940"/>
    <d v="2015-07-27T16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successful"/>
    <x v="0"/>
    <s v="USD"/>
    <n v="1442102400"/>
    <d v="2015-09-12T18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successful"/>
    <x v="0"/>
    <s v="USD"/>
    <n v="1444860063"/>
    <d v="2015-10-14T16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successful"/>
    <x v="0"/>
    <s v="USD"/>
    <n v="1430329862"/>
    <d v="2015-04-29T11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successful"/>
    <x v="0"/>
    <s v="USD"/>
    <n v="1470034740"/>
    <d v="2016-08-01T00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s v="successful"/>
    <x v="3"/>
    <s v="EUR"/>
    <n v="1481099176"/>
    <d v="2016-12-07T02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successful"/>
    <x v="0"/>
    <s v="USD"/>
    <n v="1427553484"/>
    <d v="2015-03-28T08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successful"/>
    <x v="0"/>
    <s v="USD"/>
    <n v="1482418752"/>
    <d v="2016-12-22T08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successful"/>
    <x v="0"/>
    <s v="USD"/>
    <n v="1438374748"/>
    <d v="2015-07-31T14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successful"/>
    <x v="0"/>
    <s v="USD"/>
    <n v="1465527600"/>
    <d v="2016-06-09T21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successful"/>
    <x v="0"/>
    <s v="USD"/>
    <n v="1463275339"/>
    <d v="2016-05-14T19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successful"/>
    <x v="0"/>
    <s v="USD"/>
    <n v="1460581365"/>
    <d v="2016-04-13T15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successful"/>
    <x v="1"/>
    <s v="GBP"/>
    <n v="1476632178"/>
    <d v="2016-10-16T09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successful"/>
    <x v="0"/>
    <s v="USD"/>
    <n v="1444169825"/>
    <d v="2015-10-06T16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successful"/>
    <x v="0"/>
    <s v="USD"/>
    <n v="1445065210"/>
    <d v="2015-10-17T01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successful"/>
    <x v="0"/>
    <s v="USD"/>
    <n v="1478901600"/>
    <d v="2016-11-11T16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successful"/>
    <x v="0"/>
    <s v="USD"/>
    <n v="1453856400"/>
    <d v="2016-01-26T19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successful"/>
    <x v="1"/>
    <s v="GBP"/>
    <n v="1431115500"/>
    <d v="2015-05-08T14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successful"/>
    <x v="1"/>
    <s v="GBP"/>
    <n v="1462519041"/>
    <d v="2016-05-06T01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successful"/>
    <x v="0"/>
    <s v="USD"/>
    <n v="1407506040"/>
    <d v="2014-08-08T07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successful"/>
    <x v="0"/>
    <s v="USD"/>
    <n v="1465347424"/>
    <d v="2016-06-07T18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successful"/>
    <x v="5"/>
    <s v="CAD"/>
    <n v="1460341800"/>
    <d v="2016-04-10T20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successful"/>
    <x v="1"/>
    <s v="GBP"/>
    <n v="1422712986"/>
    <d v="2015-01-31T08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successful"/>
    <x v="0"/>
    <s v="USD"/>
    <n v="1466557557"/>
    <d v="2016-06-21T19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successful"/>
    <x v="0"/>
    <s v="USD"/>
    <n v="1413431940"/>
    <d v="2014-10-15T21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successful"/>
    <x v="0"/>
    <s v="USD"/>
    <n v="1466567700"/>
    <d v="2016-06-21T21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successful"/>
    <x v="1"/>
    <s v="GBP"/>
    <n v="1474793208"/>
    <d v="2016-09-25T02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successful"/>
    <x v="17"/>
    <s v="EUR"/>
    <n v="1465135190"/>
    <d v="2016-06-05T07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successful"/>
    <x v="1"/>
    <s v="GBP"/>
    <n v="1428256277"/>
    <d v="2015-04-05T11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successful"/>
    <x v="0"/>
    <s v="USD"/>
    <n v="1425830905"/>
    <d v="2015-03-08T10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successful"/>
    <x v="1"/>
    <s v="GBP"/>
    <n v="1462697966"/>
    <d v="2016-05-08T02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successful"/>
    <x v="0"/>
    <s v="USD"/>
    <n v="1404522000"/>
    <d v="2014-07-04T19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successful"/>
    <x v="1"/>
    <s v="GBP"/>
    <n v="1406502000"/>
    <d v="2014-07-27T17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successful"/>
    <x v="1"/>
    <s v="GBP"/>
    <n v="1427919468"/>
    <d v="2015-04-01T14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successful"/>
    <x v="0"/>
    <s v="USD"/>
    <n v="1444149886"/>
    <d v="2015-10-06T10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successful"/>
    <x v="0"/>
    <s v="USD"/>
    <n v="1405802330"/>
    <d v="2014-07-19T14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successful"/>
    <x v="0"/>
    <s v="USD"/>
    <n v="1434384880"/>
    <d v="2015-06-15T10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successful"/>
    <x v="0"/>
    <s v="USD"/>
    <n v="1438259422"/>
    <d v="2015-07-30T06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successful"/>
    <x v="1"/>
    <s v="GBP"/>
    <n v="1407106800"/>
    <d v="2014-08-03T17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successful"/>
    <x v="1"/>
    <s v="GBP"/>
    <n v="1459845246"/>
    <d v="2016-04-05T02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successful"/>
    <x v="1"/>
    <s v="GBP"/>
    <n v="1412974800"/>
    <d v="2014-10-10T15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successful"/>
    <x v="0"/>
    <s v="USD"/>
    <n v="1487944080"/>
    <d v="2017-02-24T07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successful"/>
    <x v="0"/>
    <s v="USD"/>
    <n v="1469721518"/>
    <d v="2016-07-28T09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successful"/>
    <x v="0"/>
    <s v="USD"/>
    <n v="1481066554"/>
    <d v="2016-12-06T17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successful"/>
    <x v="1"/>
    <s v="GBP"/>
    <n v="1465750800"/>
    <d v="2016-06-12T11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successful"/>
    <x v="0"/>
    <s v="USD"/>
    <n v="1427864340"/>
    <d v="2015-03-31T22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successful"/>
    <x v="1"/>
    <s v="GBP"/>
    <n v="1460553480"/>
    <d v="2016-04-13T07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successful"/>
    <x v="0"/>
    <s v="USD"/>
    <n v="1409374093"/>
    <d v="2014-08-29T22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successful"/>
    <x v="0"/>
    <s v="USD"/>
    <n v="1429317420"/>
    <d v="2015-04-17T18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successful"/>
    <x v="0"/>
    <s v="USD"/>
    <n v="1424910910"/>
    <d v="2015-02-25T18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successful"/>
    <x v="1"/>
    <s v="GBP"/>
    <n v="1462741200"/>
    <d v="2016-05-08T15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successful"/>
    <x v="0"/>
    <s v="USD"/>
    <n v="1461988740"/>
    <d v="2016-04-29T21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successful"/>
    <x v="0"/>
    <s v="USD"/>
    <n v="1465837200"/>
    <d v="2016-06-13T11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successful"/>
    <x v="19"/>
    <s v="EUR"/>
    <n v="1448838000"/>
    <d v="2015-11-29T17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successful"/>
    <x v="1"/>
    <s v="GBP"/>
    <n v="1406113200"/>
    <d v="2014-07-23T05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successful"/>
    <x v="1"/>
    <s v="GBP"/>
    <n v="1467414000"/>
    <d v="2016-07-01T17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successful"/>
    <x v="1"/>
    <s v="GBP"/>
    <n v="1462230000"/>
    <d v="2016-05-02T17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successful"/>
    <x v="0"/>
    <s v="USD"/>
    <n v="1446091260"/>
    <d v="2015-10-28T22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successful"/>
    <x v="1"/>
    <s v="GBP"/>
    <n v="1462879020"/>
    <d v="2016-05-10T05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successful"/>
    <x v="1"/>
    <s v="GBP"/>
    <n v="1468611272"/>
    <d v="2016-07-15T13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successful"/>
    <x v="1"/>
    <s v="GBP"/>
    <n v="1406887310"/>
    <d v="2014-08-01T04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successful"/>
    <x v="0"/>
    <s v="USD"/>
    <n v="1416385679"/>
    <d v="2014-11-19T02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successful"/>
    <x v="0"/>
    <s v="USD"/>
    <n v="1487985734"/>
    <d v="2017-02-24T19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s v="successful"/>
    <x v="20"/>
    <s v="SGD"/>
    <n v="1481731140"/>
    <d v="2016-12-14T09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successful"/>
    <x v="0"/>
    <s v="USD"/>
    <n v="1409587140"/>
    <d v="2014-09-01T09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successful"/>
    <x v="0"/>
    <s v="USD"/>
    <n v="1425704100"/>
    <d v="2015-03-06T22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successful"/>
    <x v="0"/>
    <s v="USD"/>
    <n v="1408464000"/>
    <d v="2014-08-19T10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successful"/>
    <x v="1"/>
    <s v="GBP"/>
    <n v="1458075600"/>
    <d v="2016-03-15T15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successful"/>
    <x v="0"/>
    <s v="USD"/>
    <n v="1449973592"/>
    <d v="2015-12-12T20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successful"/>
    <x v="0"/>
    <s v="USD"/>
    <n v="1431481037"/>
    <d v="2015-05-12T19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successful"/>
    <x v="1"/>
    <s v="GBP"/>
    <n v="1438467894"/>
    <d v="2015-08-01T16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successful"/>
    <x v="0"/>
    <s v="USD"/>
    <n v="1420088400"/>
    <d v="2014-12-31T23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successful"/>
    <x v="17"/>
    <s v="EUR"/>
    <n v="1484441980"/>
    <d v="2017-01-14T18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successful"/>
    <x v="0"/>
    <s v="USD"/>
    <n v="1481961600"/>
    <d v="2016-12-17T02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successful"/>
    <x v="0"/>
    <s v="USD"/>
    <n v="1449089965"/>
    <d v="2015-12-02T14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successful"/>
    <x v="0"/>
    <s v="USD"/>
    <n v="1408942740"/>
    <d v="2014-08-24T22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successful"/>
    <x v="1"/>
    <s v="GBP"/>
    <n v="1437235200"/>
    <d v="2015-07-18T10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successful"/>
    <x v="5"/>
    <s v="CAD"/>
    <n v="1446053616"/>
    <d v="2015-10-28T11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successful"/>
    <x v="1"/>
    <s v="GBP"/>
    <n v="1400423973"/>
    <d v="2014-05-18T08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successful"/>
    <x v="0"/>
    <s v="USD"/>
    <n v="1429976994"/>
    <d v="2015-04-25T09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successful"/>
    <x v="1"/>
    <s v="GBP"/>
    <n v="1426870560"/>
    <d v="2015-03-20T10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successful"/>
    <x v="1"/>
    <s v="GBP"/>
    <n v="1409490480"/>
    <d v="2014-08-31T07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successful"/>
    <x v="1"/>
    <s v="GBP"/>
    <n v="1440630000"/>
    <d v="2015-08-26T17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successful"/>
    <x v="0"/>
    <s v="USD"/>
    <n v="1417305178"/>
    <d v="2014-11-29T17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successful"/>
    <x v="0"/>
    <s v="USD"/>
    <n v="1426044383"/>
    <d v="2015-03-10T21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successful"/>
    <x v="1"/>
    <s v="GBP"/>
    <n v="1470092340"/>
    <d v="2016-08-01T16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successful"/>
    <x v="0"/>
    <s v="USD"/>
    <n v="1466707620"/>
    <d v="2016-06-23T12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successful"/>
    <x v="0"/>
    <s v="USD"/>
    <n v="1448074800"/>
    <d v="2015-11-20T21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successful"/>
    <x v="0"/>
    <s v="USD"/>
    <n v="1418244552"/>
    <d v="2014-12-10T14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successful"/>
    <x v="0"/>
    <s v="USD"/>
    <n v="1417620506"/>
    <d v="2014-12-03T09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successful"/>
    <x v="0"/>
    <s v="USD"/>
    <n v="1418581088"/>
    <d v="2014-12-14T12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successful"/>
    <x v="1"/>
    <s v="GBP"/>
    <n v="1434625441"/>
    <d v="2015-06-18T05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successful"/>
    <x v="0"/>
    <s v="USD"/>
    <n v="1464960682"/>
    <d v="2016-06-03T07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successful"/>
    <x v="0"/>
    <s v="USD"/>
    <n v="1405017345"/>
    <d v="2014-07-10T12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successful"/>
    <x v="0"/>
    <s v="USD"/>
    <n v="1407536880"/>
    <d v="2014-08-08T16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successful"/>
    <x v="1"/>
    <s v="GBP"/>
    <n v="1462565855"/>
    <d v="2016-05-06T14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successful"/>
    <x v="0"/>
    <s v="USD"/>
    <n v="1415234760"/>
    <d v="2014-11-05T18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successful"/>
    <x v="1"/>
    <s v="GBP"/>
    <n v="1406470645"/>
    <d v="2014-07-27T08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s v="successful"/>
    <x v="1"/>
    <s v="GBP"/>
    <n v="1433009400"/>
    <d v="2015-05-30T12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successful"/>
    <x v="0"/>
    <s v="USD"/>
    <n v="1401595140"/>
    <d v="2014-05-31T21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successful"/>
    <x v="1"/>
    <s v="GBP"/>
    <n v="1455832800"/>
    <d v="2016-02-18T16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successful"/>
    <x v="0"/>
    <s v="USD"/>
    <n v="1416589200"/>
    <d v="2014-11-21T11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successful"/>
    <x v="1"/>
    <s v="GBP"/>
    <n v="1424556325"/>
    <d v="2015-02-21T16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successful"/>
    <x v="0"/>
    <s v="USD"/>
    <n v="1409266414"/>
    <d v="2014-08-28T16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successful"/>
    <x v="1"/>
    <s v="GBP"/>
    <n v="1438968146"/>
    <d v="2015-08-07T11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successful"/>
    <x v="0"/>
    <s v="USD"/>
    <n v="1447295460"/>
    <d v="2015-11-11T20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successful"/>
    <x v="1"/>
    <s v="GBP"/>
    <n v="1435230324"/>
    <d v="2015-06-25T05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successful"/>
    <x v="0"/>
    <s v="USD"/>
    <n v="1434542702"/>
    <d v="2015-06-17T06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successful"/>
    <x v="1"/>
    <s v="GBP"/>
    <n v="1456876740"/>
    <d v="2016-03-01T17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successful"/>
    <x v="0"/>
    <s v="USD"/>
    <n v="1405511376"/>
    <d v="2014-07-16T05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successful"/>
    <x v="1"/>
    <s v="GBP"/>
    <n v="1404641289"/>
    <d v="2014-07-06T04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successful"/>
    <x v="0"/>
    <s v="USD"/>
    <n v="1405727304"/>
    <d v="2014-07-18T17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successful"/>
    <x v="1"/>
    <s v="GBP"/>
    <n v="1469998680"/>
    <d v="2016-07-31T14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successful"/>
    <x v="0"/>
    <s v="USD"/>
    <n v="1465196400"/>
    <d v="2016-06-06T01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successful"/>
    <x v="0"/>
    <s v="USD"/>
    <n v="1444264372"/>
    <d v="2015-10-07T18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successful"/>
    <x v="1"/>
    <s v="GBP"/>
    <n v="1411858862"/>
    <d v="2014-09-27T17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successful"/>
    <x v="0"/>
    <s v="USD"/>
    <n v="1425099540"/>
    <d v="2015-02-27T22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successful"/>
    <x v="0"/>
    <s v="USD"/>
    <n v="1480579140"/>
    <d v="2016-12-01T01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successful"/>
    <x v="0"/>
    <s v="USD"/>
    <n v="1460935800"/>
    <d v="2016-04-17T17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successful"/>
    <x v="1"/>
    <s v="GBP"/>
    <n v="1429813800"/>
    <d v="2015-04-23T12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successful"/>
    <x v="0"/>
    <s v="USD"/>
    <n v="1414284180"/>
    <d v="2014-10-25T18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successful"/>
    <x v="0"/>
    <s v="USD"/>
    <n v="1400875307"/>
    <d v="2014-05-23T14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successful"/>
    <x v="17"/>
    <s v="EUR"/>
    <n v="1459978200"/>
    <d v="2016-04-06T15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successful"/>
    <x v="1"/>
    <s v="GBP"/>
    <n v="1455408000"/>
    <d v="2016-02-13T18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successful"/>
    <x v="0"/>
    <s v="USD"/>
    <n v="1425495563"/>
    <d v="2015-03-04T12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successful"/>
    <x v="1"/>
    <s v="GBP"/>
    <n v="1450051200"/>
    <d v="2015-12-13T18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successful"/>
    <x v="0"/>
    <s v="USD"/>
    <n v="1429912341"/>
    <d v="2015-04-24T15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successful"/>
    <x v="0"/>
    <s v="USD"/>
    <n v="1423119540"/>
    <d v="2015-02-05T00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successful"/>
    <x v="0"/>
    <s v="USD"/>
    <n v="1412434136"/>
    <d v="2014-10-04T08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successful"/>
    <x v="0"/>
    <s v="USD"/>
    <n v="1411264800"/>
    <d v="2014-09-20T20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successful"/>
    <x v="1"/>
    <s v="GBP"/>
    <n v="1404314952"/>
    <d v="2014-07-02T09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successful"/>
    <x v="1"/>
    <s v="GBP"/>
    <n v="1425142800"/>
    <d v="2015-02-28T11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successful"/>
    <x v="1"/>
    <s v="GBP"/>
    <n v="1478046661"/>
    <d v="2016-11-01T18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successful"/>
    <x v="1"/>
    <s v="GBP"/>
    <n v="1406760101"/>
    <d v="2014-07-30T16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successful"/>
    <x v="0"/>
    <s v="USD"/>
    <n v="1408383153"/>
    <d v="2014-08-18T11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successful"/>
    <x v="0"/>
    <s v="USD"/>
    <n v="1454709600"/>
    <d v="2016-02-05T16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s v="successful"/>
    <x v="0"/>
    <s v="USD"/>
    <n v="1402974000"/>
    <d v="2014-06-16T21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successful"/>
    <x v="0"/>
    <s v="USD"/>
    <n v="1404983269"/>
    <d v="2014-07-10T03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successful"/>
    <x v="0"/>
    <s v="USD"/>
    <n v="1470538800"/>
    <d v="2016-08-06T21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successful"/>
    <x v="0"/>
    <s v="USD"/>
    <n v="1408638480"/>
    <d v="2014-08-21T10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successful"/>
    <x v="0"/>
    <s v="USD"/>
    <n v="1440003820"/>
    <d v="2015-08-19T11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successful"/>
    <x v="1"/>
    <s v="GBP"/>
    <n v="1430600400"/>
    <d v="2015-05-02T15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successful"/>
    <x v="0"/>
    <s v="USD"/>
    <n v="1453179540"/>
    <d v="2016-01-18T22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successful"/>
    <x v="0"/>
    <s v="USD"/>
    <n v="1405095300"/>
    <d v="2014-07-11T10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successful"/>
    <x v="0"/>
    <s v="USD"/>
    <n v="1447445820"/>
    <d v="2015-11-13T14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successful"/>
    <x v="0"/>
    <s v="USD"/>
    <n v="1433016672"/>
    <d v="2015-05-30T14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successful"/>
    <x v="0"/>
    <s v="USD"/>
    <n v="1410266146"/>
    <d v="2014-09-09T06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successful"/>
    <x v="2"/>
    <s v="AUD"/>
    <n v="1465394340"/>
    <d v="2016-06-08T07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successful"/>
    <x v="1"/>
    <s v="GBP"/>
    <n v="1445604236"/>
    <d v="2015-10-23T06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successful"/>
    <x v="1"/>
    <s v="GBP"/>
    <n v="1423138800"/>
    <d v="2015-02-05T06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s v="successful"/>
    <x v="0"/>
    <s v="USD"/>
    <n v="1458332412"/>
    <d v="2016-03-18T14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successful"/>
    <x v="0"/>
    <s v="USD"/>
    <n v="1418784689"/>
    <d v="2014-12-16T20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successful"/>
    <x v="0"/>
    <s v="USD"/>
    <n v="1468036800"/>
    <d v="2016-07-08T22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successful"/>
    <x v="1"/>
    <s v="GBP"/>
    <n v="1427990071"/>
    <d v="2015-04-02T09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successful"/>
    <x v="0"/>
    <s v="USD"/>
    <n v="1429636927"/>
    <d v="2015-04-21T11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successful"/>
    <x v="0"/>
    <s v="USD"/>
    <n v="1406087940"/>
    <d v="2014-07-22T21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successful"/>
    <x v="1"/>
    <s v="GBP"/>
    <n v="1471130956"/>
    <d v="2016-08-13T17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successful"/>
    <x v="1"/>
    <s v="GBP"/>
    <n v="1406825159"/>
    <d v="2014-07-31T10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successful"/>
    <x v="0"/>
    <s v="USD"/>
    <n v="1476381627"/>
    <d v="2016-10-13T12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successful"/>
    <x v="0"/>
    <s v="USD"/>
    <n v="1406876340"/>
    <d v="2014-08-01T00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successful"/>
    <x v="0"/>
    <s v="USD"/>
    <n v="1423720740"/>
    <d v="2015-02-11T23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successful"/>
    <x v="0"/>
    <s v="USD"/>
    <n v="1422937620"/>
    <d v="2015-02-02T22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successful"/>
    <x v="1"/>
    <s v="GBP"/>
    <n v="1463743860"/>
    <d v="2016-05-20T05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successful"/>
    <x v="1"/>
    <s v="GBP"/>
    <n v="1408106352"/>
    <d v="2014-08-15T06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successful"/>
    <x v="0"/>
    <s v="USD"/>
    <n v="1477710000"/>
    <d v="2016-10-28T21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successful"/>
    <x v="0"/>
    <s v="USD"/>
    <n v="1436551200"/>
    <d v="2015-07-10T12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successful"/>
    <x v="5"/>
    <s v="CAD"/>
    <n v="1476158340"/>
    <d v="2016-10-10T21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successful"/>
    <x v="0"/>
    <s v="USD"/>
    <n v="1471921637"/>
    <d v="2016-08-22T21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successful"/>
    <x v="1"/>
    <s v="GBP"/>
    <n v="1439136000"/>
    <d v="2015-08-09T10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successful"/>
    <x v="0"/>
    <s v="USD"/>
    <n v="1461108450"/>
    <d v="2016-04-19T17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s v="successful"/>
    <x v="0"/>
    <s v="USD"/>
    <n v="1426864032"/>
    <d v="2015-03-20T09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successful"/>
    <x v="0"/>
    <s v="USD"/>
    <n v="1474426800"/>
    <d v="2016-09-20T21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successful"/>
    <x v="0"/>
    <s v="USD"/>
    <n v="1461857045"/>
    <d v="2016-04-28T09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successful"/>
    <x v="0"/>
    <s v="USD"/>
    <n v="1468618680"/>
    <d v="2016-07-15T15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successful"/>
    <x v="1"/>
    <s v="GBP"/>
    <n v="1409515200"/>
    <d v="2014-08-31T14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successful"/>
    <x v="0"/>
    <s v="USD"/>
    <n v="1415253540"/>
    <d v="2014-11-05T23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successful"/>
    <x v="0"/>
    <s v="USD"/>
    <n v="1426883220"/>
    <d v="2015-03-20T14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successful"/>
    <x v="1"/>
    <s v="GBP"/>
    <n v="1469016131"/>
    <d v="2016-07-20T06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successful"/>
    <x v="1"/>
    <s v="GBP"/>
    <n v="1414972800"/>
    <d v="2014-11-02T18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successful"/>
    <x v="0"/>
    <s v="USD"/>
    <n v="1414378800"/>
    <d v="2014-10-26T21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successful"/>
    <x v="0"/>
    <s v="USD"/>
    <n v="1431831600"/>
    <d v="2015-05-16T21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successful"/>
    <x v="0"/>
    <s v="USD"/>
    <n v="1426539600"/>
    <d v="2015-03-16T15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successful"/>
    <x v="1"/>
    <s v="GBP"/>
    <n v="1403382680"/>
    <d v="2014-06-21T14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successful"/>
    <x v="0"/>
    <s v="USD"/>
    <n v="1436562000"/>
    <d v="2015-07-10T15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successful"/>
    <x v="2"/>
    <s v="AUD"/>
    <n v="1420178188"/>
    <d v="2015-01-01T23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successful"/>
    <x v="1"/>
    <s v="GBP"/>
    <n v="1404671466"/>
    <d v="2014-07-06T12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successful"/>
    <x v="0"/>
    <s v="USD"/>
    <n v="1404403381"/>
    <d v="2014-07-03T10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successful"/>
    <x v="0"/>
    <s v="USD"/>
    <n v="1466014499"/>
    <d v="2016-06-15T12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successful"/>
    <x v="0"/>
    <s v="USD"/>
    <n v="1454431080"/>
    <d v="2016-02-02T10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successful"/>
    <x v="0"/>
    <s v="USD"/>
    <n v="1433314740"/>
    <d v="2015-06-03T00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successful"/>
    <x v="1"/>
    <s v="GBP"/>
    <n v="1435185252"/>
    <d v="2015-06-24T16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successful"/>
    <x v="0"/>
    <s v="USD"/>
    <n v="1429286400"/>
    <d v="2015-04-17T10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successful"/>
    <x v="1"/>
    <s v="GBP"/>
    <n v="1400965200"/>
    <d v="2014-05-24T15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successful"/>
    <x v="0"/>
    <s v="USD"/>
    <n v="1460574924"/>
    <d v="2016-04-13T13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successful"/>
    <x v="0"/>
    <s v="USD"/>
    <n v="1431928784"/>
    <d v="2015-05-17T23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successful"/>
    <x v="0"/>
    <s v="USD"/>
    <n v="1445818397"/>
    <d v="2015-10-25T18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successful"/>
    <x v="0"/>
    <s v="USD"/>
    <n v="1408252260"/>
    <d v="2014-08-16T23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successful"/>
    <x v="0"/>
    <s v="USD"/>
    <n v="1480140000"/>
    <d v="2016-11-26T00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successful"/>
    <x v="5"/>
    <s v="CAD"/>
    <n v="1414862280"/>
    <d v="2014-11-01T11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successful"/>
    <x v="0"/>
    <s v="USD"/>
    <n v="1473625166"/>
    <d v="2016-09-11T14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successful"/>
    <x v="0"/>
    <s v="USD"/>
    <n v="1464904800"/>
    <d v="2016-06-02T16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successful"/>
    <x v="5"/>
    <s v="CAD"/>
    <n v="1464471840"/>
    <d v="2016-05-28T15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successful"/>
    <x v="0"/>
    <s v="USD"/>
    <n v="1435733940"/>
    <d v="2015-07-01T00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successful"/>
    <x v="0"/>
    <s v="USD"/>
    <n v="1457326740"/>
    <d v="2016-03-06T22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successful"/>
    <x v="1"/>
    <s v="GBP"/>
    <n v="1441995595"/>
    <d v="2015-09-11T12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successful"/>
    <x v="0"/>
    <s v="USD"/>
    <n v="1458100740"/>
    <d v="2016-03-15T21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successful"/>
    <x v="1"/>
    <s v="GBP"/>
    <n v="1469359728"/>
    <d v="2016-07-24T05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successful"/>
    <x v="0"/>
    <s v="USD"/>
    <n v="1447959491"/>
    <d v="2015-11-19T12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successful"/>
    <x v="0"/>
    <s v="USD"/>
    <n v="1399953600"/>
    <d v="2014-05-12T22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successful"/>
    <x v="0"/>
    <s v="USD"/>
    <n v="1408815440"/>
    <d v="2014-08-23T11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successful"/>
    <x v="0"/>
    <s v="USD"/>
    <n v="1464732537"/>
    <d v="2016-05-31T16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successful"/>
    <x v="1"/>
    <s v="GBP"/>
    <n v="1462914000"/>
    <d v="2016-05-10T15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successful"/>
    <x v="0"/>
    <s v="USD"/>
    <n v="1416545700"/>
    <d v="2014-11-20T22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successful"/>
    <x v="0"/>
    <s v="USD"/>
    <n v="1404312846"/>
    <d v="2014-07-02T08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successful"/>
    <x v="1"/>
    <s v="GBP"/>
    <n v="1415385000"/>
    <d v="2014-11-07T12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successful"/>
    <x v="1"/>
    <s v="GBP"/>
    <n v="1429789992"/>
    <d v="2015-04-23T05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successful"/>
    <x v="0"/>
    <s v="USD"/>
    <n v="1401857940"/>
    <d v="2014-06-03T22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successful"/>
    <x v="0"/>
    <s v="USD"/>
    <n v="1422853140"/>
    <d v="2015-02-01T22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successful"/>
    <x v="0"/>
    <s v="USD"/>
    <n v="1433097171"/>
    <d v="2015-05-31T12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successful"/>
    <x v="0"/>
    <s v="USD"/>
    <n v="1410145200"/>
    <d v="2014-09-07T21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successful"/>
    <x v="1"/>
    <s v="GBP"/>
    <n v="1404471600"/>
    <d v="2014-07-04T05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successful"/>
    <x v="0"/>
    <s v="USD"/>
    <n v="1412259660"/>
    <d v="2014-10-02T08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successful"/>
    <x v="1"/>
    <s v="GBP"/>
    <n v="1425478950"/>
    <d v="2015-03-04T08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successful"/>
    <x v="1"/>
    <s v="GBP"/>
    <n v="1441547220"/>
    <d v="2015-09-06T07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successful"/>
    <x v="0"/>
    <s v="USD"/>
    <n v="1411980020"/>
    <d v="2014-09-29T02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successful"/>
    <x v="1"/>
    <s v="GBP"/>
    <n v="1442311560"/>
    <d v="2015-09-15T04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successful"/>
    <x v="1"/>
    <s v="GBP"/>
    <n v="1474844400"/>
    <d v="2016-09-25T17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successful"/>
    <x v="0"/>
    <s v="USD"/>
    <n v="1410580800"/>
    <d v="2014-09-12T22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successful"/>
    <x v="0"/>
    <s v="USD"/>
    <n v="1439136000"/>
    <d v="2015-08-09T10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successful"/>
    <x v="0"/>
    <s v="USD"/>
    <n v="1461823140"/>
    <d v="2016-04-27T23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successful"/>
    <x v="0"/>
    <s v="USD"/>
    <n v="1436587140"/>
    <d v="2015-07-10T21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successful"/>
    <x v="1"/>
    <s v="GBP"/>
    <n v="1484740918"/>
    <d v="2017-01-18T06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successful"/>
    <x v="0"/>
    <s v="USD"/>
    <n v="1436749200"/>
    <d v="2015-07-12T19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successful"/>
    <x v="1"/>
    <s v="GBP"/>
    <n v="1460318400"/>
    <d v="2016-04-10T14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s v="successful"/>
    <x v="0"/>
    <s v="USD"/>
    <n v="1467301334"/>
    <d v="2016-06-30T09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successful"/>
    <x v="0"/>
    <s v="USD"/>
    <n v="1411012740"/>
    <d v="2014-09-17T21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successful"/>
    <x v="0"/>
    <s v="USD"/>
    <n v="1447269367"/>
    <d v="2015-11-11T13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successful"/>
    <x v="0"/>
    <s v="USD"/>
    <n v="1443711623"/>
    <d v="2015-10-01T09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successful"/>
    <x v="1"/>
    <s v="GBP"/>
    <n v="1443808800"/>
    <d v="2015-10-02T12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successful"/>
    <x v="1"/>
    <s v="GBP"/>
    <n v="1450612740"/>
    <d v="2015-12-20T05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successful"/>
    <x v="5"/>
    <s v="CAD"/>
    <n v="1416211140"/>
    <d v="2014-11-17T01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successful"/>
    <x v="1"/>
    <s v="GBP"/>
    <n v="1471428340"/>
    <d v="2016-08-17T04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successful"/>
    <x v="0"/>
    <s v="USD"/>
    <n v="1473358122"/>
    <d v="2016-09-08T12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successful"/>
    <x v="1"/>
    <s v="GBP"/>
    <n v="1466899491"/>
    <d v="2016-06-25T18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successful"/>
    <x v="1"/>
    <s v="GBP"/>
    <n v="1441042275"/>
    <d v="2015-08-31T11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successful"/>
    <x v="0"/>
    <s v="USD"/>
    <n v="1410099822"/>
    <d v="2014-09-07T08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successful"/>
    <x v="12"/>
    <s v="EUR"/>
    <n v="1435255659"/>
    <d v="2015-06-25T12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successful"/>
    <x v="0"/>
    <s v="USD"/>
    <n v="1425758257"/>
    <d v="2015-03-07T13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successful"/>
    <x v="0"/>
    <s v="USD"/>
    <n v="1428780159"/>
    <d v="2015-04-11T13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successful"/>
    <x v="0"/>
    <s v="USD"/>
    <n v="1427860740"/>
    <d v="2015-03-31T21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successful"/>
    <x v="0"/>
    <s v="USD"/>
    <n v="1463198340"/>
    <d v="2016-05-13T21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successful"/>
    <x v="0"/>
    <s v="USD"/>
    <n v="1457139600"/>
    <d v="2016-03-04T19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successful"/>
    <x v="1"/>
    <s v="GBP"/>
    <n v="1441358873"/>
    <d v="2015-09-04T03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successful"/>
    <x v="1"/>
    <s v="GBP"/>
    <n v="1462224398"/>
    <d v="2016-05-02T15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successful"/>
    <x v="0"/>
    <s v="USD"/>
    <n v="1400796420"/>
    <d v="2014-05-22T16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successful"/>
    <x v="1"/>
    <s v="GBP"/>
    <n v="1403964324"/>
    <d v="2014-06-28T08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successful"/>
    <x v="0"/>
    <s v="USD"/>
    <n v="1439337600"/>
    <d v="2015-08-11T18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successful"/>
    <x v="0"/>
    <s v="USD"/>
    <n v="1423674000"/>
    <d v="2015-02-11T11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successful"/>
    <x v="13"/>
    <s v="EUR"/>
    <n v="1479382594"/>
    <d v="2016-11-17T05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successful"/>
    <x v="1"/>
    <s v="GBP"/>
    <n v="1408289724"/>
    <d v="2014-08-17T09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successful"/>
    <x v="0"/>
    <s v="USD"/>
    <n v="1399271911"/>
    <d v="2014-05-05T00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successful"/>
    <x v="1"/>
    <s v="GBP"/>
    <n v="1435352400"/>
    <d v="2015-06-26T15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successful"/>
    <x v="2"/>
    <s v="AUD"/>
    <n v="1438333080"/>
    <d v="2015-07-31T02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successful"/>
    <x v="5"/>
    <s v="CAD"/>
    <n v="1432694700"/>
    <d v="2015-05-26T20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successful"/>
    <x v="0"/>
    <s v="USD"/>
    <n v="1438799760"/>
    <d v="2015-08-05T12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successful"/>
    <x v="1"/>
    <s v="GBP"/>
    <n v="1457906400"/>
    <d v="2016-03-13T16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successful"/>
    <x v="1"/>
    <s v="GBP"/>
    <n v="1470078000"/>
    <d v="2016-08-01T13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successful"/>
    <x v="1"/>
    <s v="GBP"/>
    <n v="1444060800"/>
    <d v="2015-10-05T10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successful"/>
    <x v="0"/>
    <s v="USD"/>
    <n v="1420048208"/>
    <d v="2014-12-31T11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successful"/>
    <x v="1"/>
    <s v="GBP"/>
    <n v="1422015083"/>
    <d v="2015-01-23T06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successful"/>
    <x v="1"/>
    <s v="GBP"/>
    <n v="1433964444"/>
    <d v="2015-06-10T13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successful"/>
    <x v="0"/>
    <s v="USD"/>
    <n v="1410975994"/>
    <d v="2014-09-17T11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successful"/>
    <x v="0"/>
    <s v="USD"/>
    <n v="1420734696"/>
    <d v="2015-01-08T10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successful"/>
    <x v="0"/>
    <s v="USD"/>
    <n v="1420009200"/>
    <d v="2014-12-31T01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successful"/>
    <x v="1"/>
    <s v="GBP"/>
    <n v="1414701413"/>
    <d v="2014-10-30T14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successful"/>
    <x v="1"/>
    <s v="GBP"/>
    <n v="1434894082"/>
    <d v="2015-06-21T07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successful"/>
    <x v="1"/>
    <s v="GBP"/>
    <n v="1415440846"/>
    <d v="2014-11-08T04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successful"/>
    <x v="0"/>
    <s v="USD"/>
    <n v="1415921848"/>
    <d v="2014-11-13T17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successful"/>
    <x v="0"/>
    <s v="USD"/>
    <n v="1470887940"/>
    <d v="2016-08-10T21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successful"/>
    <x v="0"/>
    <s v="USD"/>
    <n v="1480947054"/>
    <d v="2016-12-05T08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successful"/>
    <x v="0"/>
    <s v="USD"/>
    <n v="1430029680"/>
    <d v="2015-04-26T00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successful"/>
    <x v="1"/>
    <s v="GBP"/>
    <n v="1462037777"/>
    <d v="2016-04-30T11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successful"/>
    <x v="1"/>
    <s v="GBP"/>
    <n v="1459444656"/>
    <d v="2016-03-31T11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successful"/>
    <x v="0"/>
    <s v="USD"/>
    <n v="1425185940"/>
    <d v="2015-02-28T22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successful"/>
    <x v="1"/>
    <s v="GBP"/>
    <n v="1406719110"/>
    <d v="2014-07-30T05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successful"/>
    <x v="0"/>
    <s v="USD"/>
    <n v="1459822682"/>
    <d v="2016-04-04T20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successful"/>
    <x v="0"/>
    <s v="USD"/>
    <n v="1460970805"/>
    <d v="2016-04-18T03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successful"/>
    <x v="1"/>
    <s v="GBP"/>
    <n v="1436772944"/>
    <d v="2015-07-13T01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successful"/>
    <x v="0"/>
    <s v="USD"/>
    <n v="1419181890"/>
    <d v="2014-12-21T11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s v="successful"/>
    <x v="0"/>
    <s v="USD"/>
    <n v="1474649070"/>
    <d v="2016-09-23T10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successful"/>
    <x v="1"/>
    <s v="GBP"/>
    <n v="1467054000"/>
    <d v="2016-06-27T13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successful"/>
    <x v="1"/>
    <s v="GBP"/>
    <n v="1430348400"/>
    <d v="2015-04-29T17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successful"/>
    <x v="0"/>
    <s v="USD"/>
    <n v="1432654347"/>
    <d v="2015-05-26T09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successful"/>
    <x v="1"/>
    <s v="GBP"/>
    <n v="1413792034"/>
    <d v="2014-10-20T02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successful"/>
    <x v="0"/>
    <s v="USD"/>
    <n v="1422075540"/>
    <d v="2015-01-23T22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successful"/>
    <x v="0"/>
    <s v="USD"/>
    <n v="1423630740"/>
    <d v="2015-02-10T22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successful"/>
    <x v="0"/>
    <s v="USD"/>
    <n v="1420489560"/>
    <d v="2015-01-05T14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successful"/>
    <x v="0"/>
    <s v="USD"/>
    <n v="1472952982"/>
    <d v="2016-09-03T19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s v="successful"/>
    <x v="0"/>
    <s v="USD"/>
    <n v="1426229940"/>
    <d v="2015-03-13T00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successful"/>
    <x v="5"/>
    <s v="CAD"/>
    <n v="1409072982"/>
    <d v="2014-08-26T11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successful"/>
    <x v="0"/>
    <s v="USD"/>
    <n v="1456984740"/>
    <d v="2016-03-02T23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successful"/>
    <x v="0"/>
    <s v="USD"/>
    <n v="1409720340"/>
    <d v="2014-09-02T22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successful"/>
    <x v="0"/>
    <s v="USD"/>
    <n v="1440892800"/>
    <d v="2015-08-29T18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s v="successful"/>
    <x v="0"/>
    <s v="USD"/>
    <n v="1476390164"/>
    <d v="2016-10-13T14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successful"/>
    <x v="1"/>
    <s v="GBP"/>
    <n v="1421452682"/>
    <d v="2015-01-16T17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successful"/>
    <x v="0"/>
    <s v="USD"/>
    <n v="1463520479"/>
    <d v="2016-05-17T15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successful"/>
    <x v="0"/>
    <s v="USD"/>
    <n v="1446759880"/>
    <d v="2015-11-05T15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successful"/>
    <x v="0"/>
    <s v="USD"/>
    <n v="1461913140"/>
    <d v="2016-04-29T00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successful"/>
    <x v="1"/>
    <s v="GBP"/>
    <n v="1455390126"/>
    <d v="2016-02-13T13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successful"/>
    <x v="1"/>
    <s v="GBP"/>
    <n v="1471185057"/>
    <d v="2016-08-14T08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s v="successful"/>
    <x v="1"/>
    <s v="GBP"/>
    <n v="1450137600"/>
    <d v="2015-12-14T18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successful"/>
    <x v="1"/>
    <s v="GBP"/>
    <n v="1466172000"/>
    <d v="2016-06-17T08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successful"/>
    <x v="1"/>
    <s v="GBP"/>
    <n v="1459378085"/>
    <d v="2016-03-30T16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successful"/>
    <x v="1"/>
    <s v="GBP"/>
    <n v="1439806936"/>
    <d v="2015-08-17T04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successful"/>
    <x v="1"/>
    <s v="GBP"/>
    <n v="1428483201"/>
    <d v="2015-04-08T02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successful"/>
    <x v="5"/>
    <s v="CAD"/>
    <n v="1402334811"/>
    <d v="2014-06-09T11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successful"/>
    <x v="0"/>
    <s v="USD"/>
    <n v="1403964574"/>
    <d v="2014-06-28T08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successful"/>
    <x v="0"/>
    <s v="USD"/>
    <n v="1434675616"/>
    <d v="2015-06-18T19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successful"/>
    <x v="1"/>
    <s v="GBP"/>
    <n v="1449756896"/>
    <d v="2015-12-10T08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successful"/>
    <x v="1"/>
    <s v="GBP"/>
    <n v="1426801664"/>
    <d v="2015-03-19T15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successful"/>
    <x v="1"/>
    <s v="GBP"/>
    <n v="1488240000"/>
    <d v="2017-02-27T18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successful"/>
    <x v="1"/>
    <s v="GBP"/>
    <n v="1433343850"/>
    <d v="2015-06-03T09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successful"/>
    <x v="0"/>
    <s v="USD"/>
    <n v="1479592800"/>
    <d v="2016-11-19T16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successful"/>
    <x v="0"/>
    <s v="USD"/>
    <n v="1425528000"/>
    <d v="2015-03-04T22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successful"/>
    <x v="0"/>
    <s v="USD"/>
    <n v="1475269200"/>
    <d v="2016-09-30T15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successful"/>
    <x v="0"/>
    <s v="USD"/>
    <n v="1411874580"/>
    <d v="2014-09-27T21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successful"/>
    <x v="0"/>
    <s v="USD"/>
    <n v="1406358000"/>
    <d v="2014-07-26T01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successful"/>
    <x v="0"/>
    <s v="USD"/>
    <n v="1471977290"/>
    <d v="2016-08-23T12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successful"/>
    <x v="1"/>
    <s v="GBP"/>
    <n v="1435851577"/>
    <d v="2015-07-02T09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successful"/>
    <x v="1"/>
    <s v="GBP"/>
    <n v="1408204857"/>
    <d v="2014-08-16T10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successful"/>
    <x v="0"/>
    <s v="USD"/>
    <n v="1463803140"/>
    <d v="2016-05-20T21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failed"/>
    <x v="0"/>
    <s v="USD"/>
    <n v="1450040396"/>
    <d v="2015-12-13T14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failed"/>
    <x v="0"/>
    <s v="USD"/>
    <n v="1462467600"/>
    <d v="2016-05-05T11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failed"/>
    <x v="1"/>
    <s v="GBP"/>
    <n v="1417295990"/>
    <d v="2014-11-29T15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failed"/>
    <x v="0"/>
    <s v="USD"/>
    <n v="1411444740"/>
    <d v="2014-09-22T21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failed"/>
    <x v="1"/>
    <s v="GBP"/>
    <n v="1416781749"/>
    <d v="2014-11-23T16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failed"/>
    <x v="0"/>
    <s v="USD"/>
    <n v="1479517200"/>
    <d v="2016-11-18T19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failed"/>
    <x v="5"/>
    <s v="CAD"/>
    <n v="1484366340"/>
    <d v="2017-01-13T21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s v="failed"/>
    <x v="0"/>
    <s v="USD"/>
    <n v="1461186676"/>
    <d v="2016-04-20T15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failed"/>
    <x v="0"/>
    <s v="USD"/>
    <n v="1442248829"/>
    <d v="2015-09-14T10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failed"/>
    <x v="0"/>
    <s v="USD"/>
    <n v="1420130935"/>
    <d v="2015-01-01T10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failed"/>
    <x v="5"/>
    <s v="CAD"/>
    <n v="1429456132"/>
    <d v="2015-04-19T09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failed"/>
    <x v="0"/>
    <s v="USD"/>
    <n v="1475853060"/>
    <d v="2016-10-07T09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failed"/>
    <x v="0"/>
    <s v="USD"/>
    <n v="1431283530"/>
    <d v="2015-05-10T12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failed"/>
    <x v="0"/>
    <s v="USD"/>
    <n v="1412485200"/>
    <d v="2014-10-04T23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failed"/>
    <x v="12"/>
    <s v="EUR"/>
    <n v="1448902800"/>
    <d v="2015-11-30T11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failed"/>
    <x v="0"/>
    <s v="USD"/>
    <n v="1447734439"/>
    <d v="2015-11-16T22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failed"/>
    <x v="0"/>
    <s v="USD"/>
    <n v="1457413140"/>
    <d v="2016-03-07T22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failed"/>
    <x v="5"/>
    <s v="CAD"/>
    <n v="1479773838"/>
    <d v="2016-11-21T18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failed"/>
    <x v="0"/>
    <s v="USD"/>
    <n v="1434497400"/>
    <d v="2015-06-16T17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failed"/>
    <x v="1"/>
    <s v="GBP"/>
    <n v="1475258327"/>
    <d v="2016-09-30T11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s v="successful"/>
    <x v="0"/>
    <s v="USD"/>
    <n v="1412492445"/>
    <d v="2014-10-05T01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successful"/>
    <x v="5"/>
    <s v="CAD"/>
    <n v="1402938394"/>
    <d v="2014-06-16T11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successful"/>
    <x v="1"/>
    <s v="GBP"/>
    <n v="1454412584"/>
    <d v="2016-02-02T05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successful"/>
    <x v="0"/>
    <s v="USD"/>
    <n v="1407686340"/>
    <d v="2014-08-10T09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successful"/>
    <x v="5"/>
    <s v="CAD"/>
    <n v="1472097540"/>
    <d v="2016-08-24T21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successful"/>
    <x v="1"/>
    <s v="GBP"/>
    <n v="1438764207"/>
    <d v="2015-08-05T02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successful"/>
    <x v="1"/>
    <s v="GBP"/>
    <n v="1459702800"/>
    <d v="2016-04-03T11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successful"/>
    <x v="0"/>
    <s v="USD"/>
    <n v="1437202740"/>
    <d v="2015-07-18T00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successful"/>
    <x v="16"/>
    <s v="CHF"/>
    <n v="1485989940"/>
    <d v="2017-02-01T16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successful"/>
    <x v="8"/>
    <s v="DKK"/>
    <n v="1464817320"/>
    <d v="2016-06-01T15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s v="successful"/>
    <x v="0"/>
    <s v="USD"/>
    <n v="1404273540"/>
    <d v="2014-07-01T21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successful"/>
    <x v="0"/>
    <s v="USD"/>
    <n v="1426775940"/>
    <d v="2015-03-19T08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successful"/>
    <x v="1"/>
    <s v="GBP"/>
    <n v="1419368925"/>
    <d v="2014-12-23T15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successful"/>
    <x v="0"/>
    <s v="USD"/>
    <n v="1460260800"/>
    <d v="2016-04-09T22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successful"/>
    <x v="5"/>
    <s v="CAD"/>
    <n v="1427775414"/>
    <d v="2015-03-30T22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successful"/>
    <x v="1"/>
    <s v="GBP"/>
    <n v="1482321030"/>
    <d v="2016-12-21T05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successful"/>
    <x v="0"/>
    <s v="USD"/>
    <n v="1466056689"/>
    <d v="2016-06-15T23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successful"/>
    <x v="6"/>
    <s v="EUR"/>
    <n v="1446062040"/>
    <d v="2015-10-28T13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s v="successful"/>
    <x v="0"/>
    <s v="USD"/>
    <n v="1406185200"/>
    <d v="2014-07-24T01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successful"/>
    <x v="1"/>
    <s v="GBP"/>
    <n v="1437261419"/>
    <d v="2015-07-18T17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successful"/>
    <x v="0"/>
    <s v="USD"/>
    <n v="1437676380"/>
    <d v="2015-07-23T12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successful"/>
    <x v="1"/>
    <s v="GBP"/>
    <n v="1434039137"/>
    <d v="2015-06-11T10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successful"/>
    <x v="1"/>
    <s v="GBP"/>
    <n v="1433113200"/>
    <d v="2015-05-31T17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successful"/>
    <x v="0"/>
    <s v="USD"/>
    <n v="1405915140"/>
    <d v="2014-07-20T21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successful"/>
    <x v="1"/>
    <s v="GBP"/>
    <n v="1411771384"/>
    <d v="2014-09-26T16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successful"/>
    <x v="1"/>
    <s v="GBP"/>
    <n v="1415191920"/>
    <d v="2014-11-05T06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successful"/>
    <x v="12"/>
    <s v="EUR"/>
    <n v="1472936229"/>
    <d v="2016-09-03T14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successful"/>
    <x v="1"/>
    <s v="GBP"/>
    <n v="1463353200"/>
    <d v="2016-05-15T17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successful"/>
    <x v="0"/>
    <s v="USD"/>
    <n v="1410550484"/>
    <d v="2014-09-12T13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successful"/>
    <x v="0"/>
    <s v="USD"/>
    <n v="1404359940"/>
    <d v="2014-07-02T21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successful"/>
    <x v="1"/>
    <s v="GBP"/>
    <n v="1433076298"/>
    <d v="2015-05-31T06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successful"/>
    <x v="0"/>
    <s v="USD"/>
    <n v="1404190740"/>
    <d v="2014-06-30T22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successful"/>
    <x v="0"/>
    <s v="USD"/>
    <n v="1475664834"/>
    <d v="2016-10-05T04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successful"/>
    <x v="0"/>
    <s v="USD"/>
    <n v="1452872290"/>
    <d v="2016-01-15T09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successful"/>
    <x v="0"/>
    <s v="USD"/>
    <n v="1402901940"/>
    <d v="2014-06-16T00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successful"/>
    <x v="0"/>
    <s v="USD"/>
    <n v="1476931696"/>
    <d v="2016-10-19T20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successful"/>
    <x v="0"/>
    <s v="USD"/>
    <n v="1441167586"/>
    <d v="2015-09-01T22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successful"/>
    <x v="0"/>
    <s v="USD"/>
    <n v="1400533200"/>
    <d v="2014-05-19T15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successful"/>
    <x v="0"/>
    <s v="USD"/>
    <n v="1440820740"/>
    <d v="2015-08-28T21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successful"/>
    <x v="0"/>
    <s v="USD"/>
    <n v="1403846055"/>
    <d v="2014-06-26T23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successful"/>
    <x v="1"/>
    <s v="GBP"/>
    <n v="1407524004"/>
    <d v="2014-08-08T12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successful"/>
    <x v="0"/>
    <s v="USD"/>
    <n v="1434925500"/>
    <d v="2015-06-21T16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successful"/>
    <x v="0"/>
    <s v="USD"/>
    <n v="1417101683"/>
    <d v="2014-11-27T09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successful"/>
    <x v="0"/>
    <s v="USD"/>
    <n v="1425272340"/>
    <d v="2015-03-01T22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s v="successful"/>
    <x v="0"/>
    <s v="USD"/>
    <n v="1411084800"/>
    <d v="2014-09-18T18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successful"/>
    <x v="1"/>
    <s v="GBP"/>
    <n v="1448922600"/>
    <d v="2015-11-30T16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successful"/>
    <x v="0"/>
    <s v="USD"/>
    <n v="1465178400"/>
    <d v="2016-06-05T20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successful"/>
    <x v="0"/>
    <s v="USD"/>
    <n v="1421009610"/>
    <d v="2015-01-11T14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successful"/>
    <x v="1"/>
    <s v="GBP"/>
    <n v="1423838916"/>
    <d v="2015-02-13T08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successful"/>
    <x v="1"/>
    <s v="GBP"/>
    <n v="1462878648"/>
    <d v="2016-05-10T05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successful"/>
    <x v="0"/>
    <s v="USD"/>
    <n v="1456946487"/>
    <d v="2016-03-02T13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successful"/>
    <x v="0"/>
    <s v="USD"/>
    <n v="1413383216"/>
    <d v="2014-10-15T08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s v="successful"/>
    <x v="0"/>
    <s v="USD"/>
    <n v="1412092800"/>
    <d v="2014-09-30T10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successful"/>
    <x v="1"/>
    <s v="GBP"/>
    <n v="1433422793"/>
    <d v="2015-06-04T06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successful"/>
    <x v="1"/>
    <s v="GBP"/>
    <n v="1468191540"/>
    <d v="2016-07-10T16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successful"/>
    <x v="0"/>
    <s v="USD"/>
    <n v="1471071540"/>
    <d v="2016-08-13T00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successful"/>
    <x v="1"/>
    <s v="GBP"/>
    <n v="1464712394"/>
    <d v="2016-05-31T10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successful"/>
    <x v="0"/>
    <s v="USD"/>
    <n v="1403546400"/>
    <d v="2014-06-23T12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successful"/>
    <x v="0"/>
    <s v="USD"/>
    <n v="1410558949"/>
    <d v="2014-09-12T15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successful"/>
    <x v="0"/>
    <s v="USD"/>
    <n v="1469165160"/>
    <d v="2016-07-21T23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successful"/>
    <x v="0"/>
    <s v="USD"/>
    <n v="1404444286"/>
    <d v="2014-07-03T21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successful"/>
    <x v="1"/>
    <s v="GBP"/>
    <n v="1403715546"/>
    <d v="2014-06-25T10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successful"/>
    <x v="0"/>
    <s v="USD"/>
    <n v="1428068988"/>
    <d v="2015-04-03T07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successful"/>
    <x v="0"/>
    <s v="USD"/>
    <n v="1402848000"/>
    <d v="2014-06-15T10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successful"/>
    <x v="0"/>
    <s v="USD"/>
    <n v="1433055540"/>
    <d v="2015-05-31T00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successful"/>
    <x v="0"/>
    <s v="USD"/>
    <n v="1465062166"/>
    <d v="2016-06-04T11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successful"/>
    <x v="0"/>
    <s v="USD"/>
    <n v="1432612740"/>
    <d v="2015-05-25T21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successful"/>
    <x v="1"/>
    <s v="GBP"/>
    <n v="1427806320"/>
    <d v="2015-03-31T06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successful"/>
    <x v="0"/>
    <s v="USD"/>
    <n v="1453411109"/>
    <d v="2016-01-21T15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successful"/>
    <x v="1"/>
    <s v="GBP"/>
    <n v="1431204449"/>
    <d v="2015-05-09T14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successful"/>
    <x v="1"/>
    <s v="GBP"/>
    <n v="1425057075"/>
    <d v="2015-02-27T11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s v="successful"/>
    <x v="1"/>
    <s v="GBP"/>
    <n v="1434994266"/>
    <d v="2015-06-22T11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s v="successful"/>
    <x v="0"/>
    <s v="USD"/>
    <n v="1435881006"/>
    <d v="2015-07-02T17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successful"/>
    <x v="0"/>
    <s v="USD"/>
    <n v="1415230084"/>
    <d v="2014-11-05T17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successful"/>
    <x v="5"/>
    <s v="CAD"/>
    <n v="1455231540"/>
    <d v="2016-02-11T16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s v="successful"/>
    <x v="1"/>
    <s v="GBP"/>
    <n v="1417374262"/>
    <d v="2014-11-30T13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successful"/>
    <x v="1"/>
    <s v="GBP"/>
    <n v="1462402800"/>
    <d v="2016-05-04T17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successful"/>
    <x v="1"/>
    <s v="GBP"/>
    <n v="1455831000"/>
    <d v="2016-02-18T15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successful"/>
    <x v="0"/>
    <s v="USD"/>
    <n v="1461963600"/>
    <d v="2016-04-29T15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successful"/>
    <x v="0"/>
    <s v="USD"/>
    <n v="1476939300"/>
    <d v="2016-10-19T22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failed"/>
    <x v="0"/>
    <s v="USD"/>
    <n v="1439957176"/>
    <d v="2015-08-18T22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failed"/>
    <x v="0"/>
    <s v="USD"/>
    <n v="1427082912"/>
    <d v="2015-03-22T21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failed"/>
    <x v="0"/>
    <s v="USD"/>
    <n v="1439828159"/>
    <d v="2015-08-17T10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failed"/>
    <x v="0"/>
    <s v="USD"/>
    <n v="1420860180"/>
    <d v="2015-01-09T21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failed"/>
    <x v="9"/>
    <s v="EUR"/>
    <n v="1422100800"/>
    <d v="2015-01-24T06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failed"/>
    <x v="0"/>
    <s v="USD"/>
    <n v="1429396200"/>
    <d v="2015-04-18T16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failed"/>
    <x v="0"/>
    <s v="USD"/>
    <n v="1432589896"/>
    <d v="2015-05-25T15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s v="failed"/>
    <x v="1"/>
    <s v="GBP"/>
    <n v="1432831089"/>
    <d v="2015-05-28T10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failed"/>
    <x v="1"/>
    <s v="GBP"/>
    <n v="1427133600"/>
    <d v="2015-03-23T12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s v="failed"/>
    <x v="0"/>
    <s v="USD"/>
    <n v="1447311540"/>
    <d v="2015-11-12T00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failed"/>
    <x v="1"/>
    <s v="GBP"/>
    <n v="1405461600"/>
    <d v="2014-07-15T16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failed"/>
    <x v="1"/>
    <s v="GBP"/>
    <n v="1468752468"/>
    <d v="2016-07-17T04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failed"/>
    <x v="0"/>
    <s v="USD"/>
    <n v="1407808438"/>
    <d v="2014-08-11T19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failed"/>
    <x v="0"/>
    <s v="USD"/>
    <n v="1450389950"/>
    <d v="2015-12-17T16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failed"/>
    <x v="0"/>
    <s v="USD"/>
    <n v="1409980144"/>
    <d v="2014-09-05T23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s v="failed"/>
    <x v="0"/>
    <s v="USD"/>
    <n v="1404406964"/>
    <d v="2014-07-03T11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failed"/>
    <x v="0"/>
    <s v="USD"/>
    <n v="1404532740"/>
    <d v="2014-07-04T21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failed"/>
    <x v="0"/>
    <s v="USD"/>
    <n v="1407689102"/>
    <d v="2014-08-10T10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s v="failed"/>
    <x v="0"/>
    <s v="USD"/>
    <n v="1475918439"/>
    <d v="2016-10-08T03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s v="failed"/>
    <x v="1"/>
    <s v="GBP"/>
    <n v="1436137140"/>
    <d v="2015-07-05T16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successful"/>
    <x v="0"/>
    <s v="USD"/>
    <n v="1455602340"/>
    <d v="2016-02-15T23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successful"/>
    <x v="0"/>
    <s v="USD"/>
    <n v="1461902340"/>
    <d v="2016-04-28T21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successful"/>
    <x v="0"/>
    <s v="USD"/>
    <n v="1423555140"/>
    <d v="2015-02-10T01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successful"/>
    <x v="0"/>
    <s v="USD"/>
    <n v="1459641073"/>
    <d v="2016-04-02T17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successful"/>
    <x v="1"/>
    <s v="GBP"/>
    <n v="1476651600"/>
    <d v="2016-10-16T15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successful"/>
    <x v="0"/>
    <s v="USD"/>
    <n v="1433289600"/>
    <d v="2015-06-02T18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successful"/>
    <x v="0"/>
    <s v="USD"/>
    <n v="1406350740"/>
    <d v="2014-07-25T22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successful"/>
    <x v="1"/>
    <s v="GBP"/>
    <n v="1460753307"/>
    <d v="2016-04-15T14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successful"/>
    <x v="0"/>
    <s v="USD"/>
    <n v="1402515198"/>
    <d v="2014-06-11T13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successful"/>
    <x v="0"/>
    <s v="USD"/>
    <n v="1417465515"/>
    <d v="2014-12-01T14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s v="successful"/>
    <x v="0"/>
    <s v="USD"/>
    <n v="1400475600"/>
    <d v="2014-05-18T23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s v="successful"/>
    <x v="0"/>
    <s v="USD"/>
    <n v="1440556553"/>
    <d v="2015-08-25T20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successful"/>
    <x v="0"/>
    <s v="USD"/>
    <n v="1399293386"/>
    <d v="2014-05-05T06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successful"/>
    <x v="1"/>
    <s v="GBP"/>
    <n v="1439247600"/>
    <d v="2015-08-10T17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successful"/>
    <x v="1"/>
    <s v="GBP"/>
    <n v="1438543889"/>
    <d v="2015-08-02T13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successful"/>
    <x v="0"/>
    <s v="USD"/>
    <n v="1427907626"/>
    <d v="2015-04-01T11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successful"/>
    <x v="0"/>
    <s v="USD"/>
    <n v="1464482160"/>
    <d v="2016-05-28T18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successful"/>
    <x v="0"/>
    <s v="USD"/>
    <n v="1406745482"/>
    <d v="2014-07-30T12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successful"/>
    <x v="0"/>
    <s v="USD"/>
    <n v="1404360045"/>
    <d v="2014-07-02T22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successful"/>
    <x v="0"/>
    <s v="USD"/>
    <n v="1425185940"/>
    <d v="2015-02-28T22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successful"/>
    <x v="0"/>
    <s v="USD"/>
    <n v="1402594090"/>
    <d v="2014-06-12T11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successful"/>
    <x v="0"/>
    <s v="USD"/>
    <n v="1460730079"/>
    <d v="2016-04-15T08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successful"/>
    <x v="1"/>
    <s v="GBP"/>
    <n v="1434234010"/>
    <d v="2015-06-13T16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s v="successful"/>
    <x v="0"/>
    <s v="USD"/>
    <n v="1463529600"/>
    <d v="2016-05-17T18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successful"/>
    <x v="0"/>
    <s v="USD"/>
    <n v="1480399200"/>
    <d v="2016-11-29T00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successful"/>
    <x v="0"/>
    <s v="USD"/>
    <n v="1479175680"/>
    <d v="2016-11-14T20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successful"/>
    <x v="5"/>
    <s v="CAD"/>
    <n v="1428606055"/>
    <d v="2015-04-09T13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successful"/>
    <x v="0"/>
    <s v="USD"/>
    <n v="1428552000"/>
    <d v="2015-04-08T22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successful"/>
    <x v="0"/>
    <s v="USD"/>
    <n v="1406854800"/>
    <d v="2014-07-31T19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successful"/>
    <x v="0"/>
    <s v="USD"/>
    <n v="1411790400"/>
    <d v="2014-09-26T22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successful"/>
    <x v="0"/>
    <s v="USD"/>
    <n v="1423942780"/>
    <d v="2015-02-14T13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successful"/>
    <x v="0"/>
    <s v="USD"/>
    <n v="1459010340"/>
    <d v="2016-03-26T10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successful"/>
    <x v="0"/>
    <s v="USD"/>
    <n v="1436817960"/>
    <d v="2015-07-13T14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successful"/>
    <x v="0"/>
    <s v="USD"/>
    <n v="1410210685"/>
    <d v="2014-09-08T15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successful"/>
    <x v="1"/>
    <s v="GBP"/>
    <n v="1469401200"/>
    <d v="2016-07-24T17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successful"/>
    <x v="0"/>
    <s v="USD"/>
    <n v="1458057600"/>
    <d v="2016-03-15T10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successful"/>
    <x v="5"/>
    <s v="CAD"/>
    <n v="1468193532"/>
    <d v="2016-07-10T17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successful"/>
    <x v="1"/>
    <s v="GBP"/>
    <n v="1470132180"/>
    <d v="2016-08-02T04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successful"/>
    <x v="0"/>
    <s v="USD"/>
    <n v="1464310475"/>
    <d v="2016-05-26T18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successful"/>
    <x v="0"/>
    <s v="USD"/>
    <n v="1436587140"/>
    <d v="2015-07-10T21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failed"/>
    <x v="0"/>
    <s v="USD"/>
    <n v="1450887480"/>
    <d v="2015-12-23T10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failed"/>
    <x v="1"/>
    <s v="GBP"/>
    <n v="1434395418"/>
    <d v="2015-06-15T13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failed"/>
    <x v="0"/>
    <s v="USD"/>
    <n v="1479834023"/>
    <d v="2016-11-22T11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failed"/>
    <x v="0"/>
    <s v="USD"/>
    <n v="1404664592"/>
    <d v="2014-07-06T10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failed"/>
    <x v="0"/>
    <s v="USD"/>
    <n v="1436957022"/>
    <d v="2015-07-15T04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failed"/>
    <x v="0"/>
    <s v="USD"/>
    <n v="1418769129"/>
    <d v="2014-12-16T16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failed"/>
    <x v="1"/>
    <s v="GBP"/>
    <n v="1433685354"/>
    <d v="2015-06-07T07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failed"/>
    <x v="1"/>
    <s v="GBP"/>
    <n v="1440801000"/>
    <d v="2015-08-28T16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failed"/>
    <x v="0"/>
    <s v="USD"/>
    <n v="1484354556"/>
    <d v="2017-01-13T18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failed"/>
    <x v="0"/>
    <s v="USD"/>
    <n v="1429564165"/>
    <d v="2015-04-20T15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failed"/>
    <x v="0"/>
    <s v="USD"/>
    <n v="1407691248"/>
    <d v="2014-08-10T11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failed"/>
    <x v="0"/>
    <s v="USD"/>
    <n v="1457734843"/>
    <d v="2016-03-11T16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failed"/>
    <x v="0"/>
    <s v="USD"/>
    <n v="1420952340"/>
    <d v="2015-01-10T22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failed"/>
    <x v="0"/>
    <s v="USD"/>
    <n v="1420215216"/>
    <d v="2015-01-02T10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failed"/>
    <x v="0"/>
    <s v="USD"/>
    <n v="1445482906"/>
    <d v="2015-10-21T21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failed"/>
    <x v="0"/>
    <s v="USD"/>
    <n v="1457133568"/>
    <d v="2016-03-04T17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failed"/>
    <x v="0"/>
    <s v="USD"/>
    <n v="1469948400"/>
    <d v="2016-07-31T01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failed"/>
    <x v="0"/>
    <s v="USD"/>
    <n v="1411852640"/>
    <d v="2014-09-27T15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failed"/>
    <x v="2"/>
    <s v="AUD"/>
    <n v="1404022381"/>
    <d v="2014-06-29T00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failed"/>
    <x v="0"/>
    <s v="USD"/>
    <n v="1428097739"/>
    <d v="2015-04-03T15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successful"/>
    <x v="1"/>
    <s v="GBP"/>
    <n v="1429955619"/>
    <d v="2015-04-25T03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successful"/>
    <x v="1"/>
    <s v="GBP"/>
    <n v="1406761200"/>
    <d v="2014-07-30T17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successful"/>
    <x v="0"/>
    <s v="USD"/>
    <n v="1426965758"/>
    <d v="2015-03-21T13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successful"/>
    <x v="1"/>
    <s v="GBP"/>
    <n v="1464692400"/>
    <d v="2016-05-31T05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successful"/>
    <x v="5"/>
    <s v="CAD"/>
    <n v="1433131140"/>
    <d v="2015-05-31T21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successful"/>
    <x v="0"/>
    <s v="USD"/>
    <n v="1465940580"/>
    <d v="2016-06-14T15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successful"/>
    <x v="0"/>
    <s v="USD"/>
    <n v="1427860740"/>
    <d v="2015-03-31T21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successful"/>
    <x v="1"/>
    <s v="GBP"/>
    <n v="1440111600"/>
    <d v="2015-08-20T17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successful"/>
    <x v="0"/>
    <s v="USD"/>
    <n v="1405614823"/>
    <d v="2014-07-17T10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successful"/>
    <x v="0"/>
    <s v="USD"/>
    <n v="1445659140"/>
    <d v="2015-10-23T21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successful"/>
    <x v="0"/>
    <s v="USD"/>
    <n v="1426187582"/>
    <d v="2015-03-12T13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successful"/>
    <x v="0"/>
    <s v="USD"/>
    <n v="1437166920"/>
    <d v="2015-07-17T15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successful"/>
    <x v="1"/>
    <s v="GBP"/>
    <n v="1436110717"/>
    <d v="2015-07-05T09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successful"/>
    <x v="0"/>
    <s v="USD"/>
    <n v="1451881207"/>
    <d v="2016-01-03T22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successful"/>
    <x v="12"/>
    <s v="EUR"/>
    <n v="1453244340"/>
    <d v="2016-01-19T16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successful"/>
    <x v="0"/>
    <s v="USD"/>
    <n v="1437364740"/>
    <d v="2015-07-19T21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successful"/>
    <x v="1"/>
    <s v="GBP"/>
    <n v="1470058860"/>
    <d v="2016-08-01T07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successful"/>
    <x v="0"/>
    <s v="USD"/>
    <n v="1434505214"/>
    <d v="2015-06-16T19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successful"/>
    <x v="1"/>
    <s v="GBP"/>
    <n v="1430993394"/>
    <d v="2015-05-07T04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successful"/>
    <x v="1"/>
    <s v="GBP"/>
    <n v="1427414400"/>
    <d v="2015-03-26T18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successful"/>
    <x v="0"/>
    <s v="USD"/>
    <n v="1420033187"/>
    <d v="2014-12-31T07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successful"/>
    <x v="0"/>
    <s v="USD"/>
    <n v="1472676371"/>
    <d v="2016-08-31T14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successful"/>
    <x v="0"/>
    <s v="USD"/>
    <n v="1464371211"/>
    <d v="2016-05-27T11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successful"/>
    <x v="0"/>
    <s v="USD"/>
    <n v="1415222545"/>
    <d v="2014-11-05T15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successful"/>
    <x v="0"/>
    <s v="USD"/>
    <n v="1455936335"/>
    <d v="2016-02-19T20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successful"/>
    <x v="5"/>
    <s v="CAD"/>
    <n v="1417460940"/>
    <d v="2014-12-01T13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successful"/>
    <x v="1"/>
    <s v="GBP"/>
    <n v="1434624067"/>
    <d v="2015-06-18T04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successful"/>
    <x v="1"/>
    <s v="GBP"/>
    <n v="1461278208"/>
    <d v="2016-04-21T16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successful"/>
    <x v="0"/>
    <s v="USD"/>
    <n v="1470197340"/>
    <d v="2016-08-02T22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successful"/>
    <x v="1"/>
    <s v="GBP"/>
    <n v="1435947758"/>
    <d v="2015-07-03T12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uccessful"/>
    <x v="11"/>
    <s v="SEK"/>
    <n v="1432314209"/>
    <d v="2015-05-22T11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successful"/>
    <x v="0"/>
    <s v="USD"/>
    <n v="1438226724"/>
    <d v="2015-07-29T21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successful"/>
    <x v="1"/>
    <s v="GBP"/>
    <n v="1459180229"/>
    <d v="2016-03-28T09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failed"/>
    <x v="0"/>
    <s v="USD"/>
    <n v="1405882287"/>
    <d v="2014-07-20T12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failed"/>
    <x v="1"/>
    <s v="GBP"/>
    <n v="1399809052"/>
    <d v="2014-05-11T05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failed"/>
    <x v="0"/>
    <s v="USD"/>
    <n v="1401587064"/>
    <d v="2014-05-31T19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failed"/>
    <x v="0"/>
    <s v="USD"/>
    <n v="1401778740"/>
    <d v="2014-06-03T00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failed"/>
    <x v="0"/>
    <s v="USD"/>
    <n v="1443711774"/>
    <d v="2015-10-01T09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failed"/>
    <x v="0"/>
    <s v="USD"/>
    <n v="1412405940"/>
    <d v="2014-10-04T00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failed"/>
    <x v="0"/>
    <s v="USD"/>
    <n v="1437283391"/>
    <d v="2015-07-18T23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failed"/>
    <x v="0"/>
    <s v="USD"/>
    <n v="1445196989"/>
    <d v="2015-10-18T13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failed"/>
    <x v="12"/>
    <s v="EUR"/>
    <n v="1434047084"/>
    <d v="2015-06-11T12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failed"/>
    <x v="0"/>
    <s v="USD"/>
    <n v="1420081143"/>
    <d v="2014-12-31T20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failed"/>
    <x v="1"/>
    <s v="GBP"/>
    <n v="1437129179"/>
    <d v="2015-07-17T04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failed"/>
    <x v="0"/>
    <s v="USD"/>
    <n v="1427427276"/>
    <d v="2015-03-26T21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failed"/>
    <x v="0"/>
    <s v="USD"/>
    <n v="1409602178"/>
    <d v="2014-09-01T14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s v="failed"/>
    <x v="0"/>
    <s v="USD"/>
    <n v="1431206058"/>
    <d v="2015-05-09T15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failed"/>
    <x v="0"/>
    <s v="USD"/>
    <n v="1427408271"/>
    <d v="2015-03-26T16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failed"/>
    <x v="0"/>
    <s v="USD"/>
    <n v="1425833403"/>
    <d v="2015-03-08T10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failed"/>
    <x v="0"/>
    <s v="USD"/>
    <n v="1406913120"/>
    <d v="2014-08-01T11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failed"/>
    <x v="1"/>
    <s v="GBP"/>
    <n v="1432328400"/>
    <d v="2015-05-22T15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failed"/>
    <x v="0"/>
    <s v="USD"/>
    <n v="1403730000"/>
    <d v="2014-06-25T15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failed"/>
    <x v="0"/>
    <s v="USD"/>
    <n v="1407858710"/>
    <d v="2014-08-12T09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s v="failed"/>
    <x v="0"/>
    <s v="USD"/>
    <n v="1415828820"/>
    <d v="2014-11-12T15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s v="failed"/>
    <x v="0"/>
    <s v="USD"/>
    <n v="1473699540"/>
    <d v="2016-09-12T10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failed"/>
    <x v="0"/>
    <s v="USD"/>
    <n v="1446739905"/>
    <d v="2015-11-05T10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failed"/>
    <x v="0"/>
    <s v="USD"/>
    <n v="1447799054"/>
    <d v="2015-11-17T16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failed"/>
    <x v="5"/>
    <s v="CAD"/>
    <n v="1409376600"/>
    <d v="2014-08-29T23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failed"/>
    <x v="0"/>
    <s v="USD"/>
    <n v="1458703740"/>
    <d v="2016-03-22T21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failed"/>
    <x v="0"/>
    <s v="USD"/>
    <n v="1466278339"/>
    <d v="2016-06-18T13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s v="canceled"/>
    <x v="1"/>
    <s v="GBP"/>
    <n v="1410191405"/>
    <d v="2014-09-08T09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canceled"/>
    <x v="0"/>
    <s v="USD"/>
    <n v="1426302660"/>
    <d v="2015-03-13T21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canceled"/>
    <x v="0"/>
    <s v="USD"/>
    <n v="1404360478"/>
    <d v="2014-07-02T22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canceled"/>
    <x v="0"/>
    <s v="USD"/>
    <n v="1490809450"/>
    <d v="2017-03-29T11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canceled"/>
    <x v="0"/>
    <s v="USD"/>
    <n v="1439522996"/>
    <d v="2015-08-13T21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canceled"/>
    <x v="0"/>
    <s v="USD"/>
    <n v="1444322535"/>
    <d v="2015-10-08T10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canceled"/>
    <x v="4"/>
    <s v="NZD"/>
    <n v="1422061200"/>
    <d v="2015-01-23T19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canceled"/>
    <x v="8"/>
    <s v="DKK"/>
    <n v="1472896800"/>
    <d v="2016-09-03T04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canceled"/>
    <x v="1"/>
    <s v="GBP"/>
    <n v="1454425128"/>
    <d v="2016-02-02T08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canceled"/>
    <x v="0"/>
    <s v="USD"/>
    <n v="1481213752"/>
    <d v="2016-12-08T10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canceled"/>
    <x v="0"/>
    <s v="USD"/>
    <n v="1435636740"/>
    <d v="2015-06-29T21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canceled"/>
    <x v="1"/>
    <s v="GBP"/>
    <n v="1422218396"/>
    <d v="2015-01-25T14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canceled"/>
    <x v="1"/>
    <s v="GBP"/>
    <n v="1406761200"/>
    <d v="2014-07-30T17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canceled"/>
    <x v="0"/>
    <s v="USD"/>
    <n v="1487550399"/>
    <d v="2017-02-19T18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canceled"/>
    <x v="2"/>
    <s v="AUD"/>
    <n v="1454281380"/>
    <d v="2016-01-31T17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canceled"/>
    <x v="1"/>
    <s v="GBP"/>
    <n v="1409668069"/>
    <d v="2014-09-02T08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canceled"/>
    <x v="0"/>
    <s v="USD"/>
    <n v="1427479192"/>
    <d v="2015-03-27T11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canceled"/>
    <x v="0"/>
    <s v="USD"/>
    <n v="1462834191"/>
    <d v="2016-05-09T16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s v="canceled"/>
    <x v="2"/>
    <s v="AUD"/>
    <n v="1418275702"/>
    <d v="2014-12-10T23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canceled"/>
    <x v="0"/>
    <s v="USD"/>
    <n v="1430517600"/>
    <d v="2015-05-01T16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failed"/>
    <x v="1"/>
    <s v="GBP"/>
    <n v="1488114358"/>
    <d v="2017-02-26T07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failed"/>
    <x v="0"/>
    <s v="USD"/>
    <n v="1420413960"/>
    <d v="2015-01-04T17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failed"/>
    <x v="0"/>
    <s v="USD"/>
    <n v="1439662344"/>
    <d v="2015-08-15T12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s v="failed"/>
    <x v="0"/>
    <s v="USD"/>
    <n v="1427086740"/>
    <d v="2015-03-22T22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failed"/>
    <x v="0"/>
    <s v="USD"/>
    <n v="1408863600"/>
    <d v="2014-08-24T01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failed"/>
    <x v="0"/>
    <s v="USD"/>
    <n v="1404194400"/>
    <d v="2014-07-01T00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failed"/>
    <x v="0"/>
    <s v="USD"/>
    <n v="1481000340"/>
    <d v="2016-12-05T22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failed"/>
    <x v="0"/>
    <s v="USD"/>
    <n v="1425103218"/>
    <d v="2015-02-28T00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failed"/>
    <x v="0"/>
    <s v="USD"/>
    <n v="1402979778"/>
    <d v="2014-06-16T22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failed"/>
    <x v="4"/>
    <s v="NZD"/>
    <n v="1420750683"/>
    <d v="2015-01-08T14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failed"/>
    <x v="1"/>
    <s v="GBP"/>
    <n v="1439827200"/>
    <d v="2015-08-17T10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failed"/>
    <x v="0"/>
    <s v="USD"/>
    <n v="1407868561"/>
    <d v="2014-08-12T12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failed"/>
    <x v="0"/>
    <s v="USD"/>
    <n v="1433988791"/>
    <d v="2015-06-10T20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failed"/>
    <x v="0"/>
    <s v="USD"/>
    <n v="1450554599"/>
    <d v="2015-12-19T13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failed"/>
    <x v="1"/>
    <s v="GBP"/>
    <n v="1479125642"/>
    <d v="2016-11-14T06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failed"/>
    <x v="0"/>
    <s v="USD"/>
    <n v="1439581080"/>
    <d v="2015-08-14T13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failed"/>
    <x v="0"/>
    <s v="USD"/>
    <n v="1429074240"/>
    <d v="2015-04-14T23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failed"/>
    <x v="1"/>
    <s v="GBP"/>
    <n v="1434063600"/>
    <d v="2015-06-11T17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failed"/>
    <x v="1"/>
    <s v="GBP"/>
    <n v="1435325100"/>
    <d v="2015-06-26T07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failed"/>
    <x v="0"/>
    <s v="USD"/>
    <n v="1414354080"/>
    <d v="2014-10-26T14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failed"/>
    <x v="0"/>
    <s v="USD"/>
    <n v="1406603696"/>
    <d v="2014-07-28T21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failed"/>
    <x v="0"/>
    <s v="USD"/>
    <n v="1410424642"/>
    <d v="2014-09-11T02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failed"/>
    <x v="0"/>
    <s v="USD"/>
    <n v="1441649397"/>
    <d v="2015-09-07T12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failed"/>
    <x v="0"/>
    <s v="USD"/>
    <n v="1417033777"/>
    <d v="2014-11-26T14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failed"/>
    <x v="0"/>
    <s v="USD"/>
    <n v="1429936500"/>
    <d v="2015-04-24T22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failed"/>
    <x v="0"/>
    <s v="USD"/>
    <n v="1448863449"/>
    <d v="2015-11-30T00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failed"/>
    <x v="1"/>
    <s v="GBP"/>
    <n v="1431298740"/>
    <d v="2015-05-10T16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failed"/>
    <x v="1"/>
    <s v="GBP"/>
    <n v="1464824309"/>
    <d v="2016-06-01T17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failed"/>
    <x v="8"/>
    <s v="DKK"/>
    <n v="1464952752"/>
    <d v="2016-06-03T05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failed"/>
    <x v="1"/>
    <s v="GBP"/>
    <n v="1410439161"/>
    <d v="2014-09-11T06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failed"/>
    <x v="1"/>
    <s v="GBP"/>
    <n v="1407168000"/>
    <d v="2014-08-04T10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failed"/>
    <x v="1"/>
    <s v="GBP"/>
    <n v="1453075200"/>
    <d v="2016-01-17T18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failed"/>
    <x v="1"/>
    <s v="GBP"/>
    <n v="1479032260"/>
    <d v="2016-11-13T04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failed"/>
    <x v="1"/>
    <s v="GBP"/>
    <n v="1414346400"/>
    <d v="2014-10-26T12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failed"/>
    <x v="0"/>
    <s v="USD"/>
    <n v="1425337200"/>
    <d v="2015-03-02T17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failed"/>
    <x v="1"/>
    <s v="GBP"/>
    <n v="1428622271"/>
    <d v="2015-04-09T17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failed"/>
    <x v="0"/>
    <s v="USD"/>
    <n v="1403823722"/>
    <d v="2014-06-26T17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failed"/>
    <x v="0"/>
    <s v="USD"/>
    <n v="1406753639"/>
    <d v="2014-07-30T14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failed"/>
    <x v="2"/>
    <s v="AUD"/>
    <n v="1419645748"/>
    <d v="2014-12-26T20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failed"/>
    <x v="1"/>
    <s v="GBP"/>
    <n v="1407565504"/>
    <d v="2014-08-09T00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failed"/>
    <x v="0"/>
    <s v="USD"/>
    <n v="1444971540"/>
    <d v="2015-10-15T22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failed"/>
    <x v="0"/>
    <s v="USD"/>
    <n v="1474228265"/>
    <d v="2016-09-18T13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failed"/>
    <x v="2"/>
    <s v="AUD"/>
    <n v="1459490400"/>
    <d v="2016-04-01T00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failed"/>
    <x v="0"/>
    <s v="USD"/>
    <n v="1441510707"/>
    <d v="2015-09-05T21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failed"/>
    <x v="0"/>
    <s v="USD"/>
    <n v="1458097364"/>
    <d v="2016-03-15T21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failed"/>
    <x v="0"/>
    <s v="USD"/>
    <n v="1468716180"/>
    <d v="2016-07-16T18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failed"/>
    <x v="0"/>
    <s v="USD"/>
    <n v="1443704400"/>
    <d v="2015-10-01T07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failed"/>
    <x v="1"/>
    <s v="GBP"/>
    <n v="1443973546"/>
    <d v="2015-10-04T09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failed"/>
    <x v="0"/>
    <s v="USD"/>
    <n v="1480576720"/>
    <d v="2016-12-01T01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failed"/>
    <x v="0"/>
    <s v="USD"/>
    <n v="1468249760"/>
    <d v="2016-07-11T09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failed"/>
    <x v="0"/>
    <s v="USD"/>
    <n v="1435441454"/>
    <d v="2015-06-27T15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failed"/>
    <x v="2"/>
    <s v="AUD"/>
    <n v="1412656200"/>
    <d v="2014-10-06T22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failed"/>
    <x v="0"/>
    <s v="USD"/>
    <n v="1420199351"/>
    <d v="2015-01-02T05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failed"/>
    <x v="0"/>
    <s v="USD"/>
    <n v="1416877200"/>
    <d v="2014-11-24T19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failed"/>
    <x v="0"/>
    <s v="USD"/>
    <n v="1434490914"/>
    <d v="2015-06-16T15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failed"/>
    <x v="0"/>
    <s v="USD"/>
    <n v="1446483000"/>
    <d v="2015-11-02T10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failed"/>
    <x v="0"/>
    <s v="USD"/>
    <n v="1440690875"/>
    <d v="2015-08-27T09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failed"/>
    <x v="0"/>
    <s v="USD"/>
    <n v="1431717268"/>
    <d v="2015-05-15T13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failed"/>
    <x v="0"/>
    <s v="USD"/>
    <n v="1425110400"/>
    <d v="2015-02-28T02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failed"/>
    <x v="0"/>
    <s v="USD"/>
    <n v="1475378744"/>
    <d v="2016-10-01T21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failed"/>
    <x v="2"/>
    <s v="AUD"/>
    <n v="1410076123"/>
    <d v="2014-09-07T01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failed"/>
    <x v="2"/>
    <s v="AUD"/>
    <n v="1423623221"/>
    <d v="2015-02-10T20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failed"/>
    <x v="0"/>
    <s v="USD"/>
    <n v="1460140500"/>
    <d v="2016-04-08T12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failed"/>
    <x v="17"/>
    <s v="EUR"/>
    <n v="1462301342"/>
    <d v="2016-05-03T12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failed"/>
    <x v="0"/>
    <s v="USD"/>
    <n v="1445885890"/>
    <d v="2015-10-26T12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failed"/>
    <x v="0"/>
    <s v="USD"/>
    <n v="1469834940"/>
    <d v="2016-07-29T17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failed"/>
    <x v="5"/>
    <s v="CAD"/>
    <n v="1405352264"/>
    <d v="2014-07-14T09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failed"/>
    <x v="0"/>
    <s v="USD"/>
    <n v="1448745741"/>
    <d v="2015-11-28T15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failed"/>
    <x v="0"/>
    <s v="USD"/>
    <n v="1461543600"/>
    <d v="2016-04-24T18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failed"/>
    <x v="0"/>
    <s v="USD"/>
    <n v="1468020354"/>
    <d v="2016-07-08T17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failed"/>
    <x v="0"/>
    <s v="USD"/>
    <n v="1406988000"/>
    <d v="2014-08-02T08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failed"/>
    <x v="0"/>
    <s v="USD"/>
    <n v="1411930556"/>
    <d v="2014-09-28T12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failed"/>
    <x v="0"/>
    <s v="USD"/>
    <n v="1451852256"/>
    <d v="2016-01-03T14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failed"/>
    <x v="1"/>
    <s v="GBP"/>
    <n v="1399584210"/>
    <d v="2014-05-08T15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failed"/>
    <x v="1"/>
    <s v="GBP"/>
    <n v="1448722494"/>
    <d v="2015-11-28T08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failed"/>
    <x v="5"/>
    <s v="CAD"/>
    <n v="1447821717"/>
    <d v="2015-11-17T22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failed"/>
    <x v="0"/>
    <s v="USD"/>
    <n v="1429460386"/>
    <d v="2015-04-19T10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failed"/>
    <x v="0"/>
    <s v="USD"/>
    <n v="1460608780"/>
    <d v="2016-04-13T22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failed"/>
    <x v="0"/>
    <s v="USD"/>
    <n v="1406170740"/>
    <d v="2014-07-23T20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failed"/>
    <x v="0"/>
    <s v="USD"/>
    <n v="1488783507"/>
    <d v="2017-03-06T00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failed"/>
    <x v="0"/>
    <s v="USD"/>
    <n v="1463945673"/>
    <d v="2016-05-22T13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failed"/>
    <x v="0"/>
    <s v="USD"/>
    <n v="1472442900"/>
    <d v="2016-08-28T21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failed"/>
    <x v="0"/>
    <s v="USD"/>
    <n v="1460925811"/>
    <d v="2016-04-17T14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failed"/>
    <x v="0"/>
    <s v="USD"/>
    <n v="1405947126"/>
    <d v="2014-07-21T06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failed"/>
    <x v="0"/>
    <s v="USD"/>
    <n v="1423186634"/>
    <d v="2015-02-05T19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failed"/>
    <x v="0"/>
    <s v="USD"/>
    <n v="1462766400"/>
    <d v="2016-05-08T22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failed"/>
    <x v="1"/>
    <s v="GBP"/>
    <n v="1464872848"/>
    <d v="2016-06-02T07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failed"/>
    <x v="0"/>
    <s v="USD"/>
    <n v="1468442898"/>
    <d v="2016-07-13T14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failed"/>
    <x v="0"/>
    <s v="USD"/>
    <n v="1406876400"/>
    <d v="2014-08-01T01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failed"/>
    <x v="0"/>
    <s v="USD"/>
    <n v="1469213732"/>
    <d v="2016-07-22T12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failed"/>
    <x v="0"/>
    <s v="USD"/>
    <n v="1422717953"/>
    <d v="2015-01-31T09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failed"/>
    <x v="1"/>
    <s v="GBP"/>
    <n v="1427659200"/>
    <d v="2015-03-29T14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failed"/>
    <x v="0"/>
    <s v="USD"/>
    <n v="1404570147"/>
    <d v="2014-07-05T08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failed"/>
    <x v="0"/>
    <s v="USD"/>
    <n v="1468729149"/>
    <d v="2016-07-16T22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failed"/>
    <x v="1"/>
    <s v="GBP"/>
    <n v="1436297180"/>
    <d v="2015-07-07T13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failed"/>
    <x v="0"/>
    <s v="USD"/>
    <n v="1400569140"/>
    <d v="2014-05-20T00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failed"/>
    <x v="1"/>
    <s v="GBP"/>
    <n v="1415404800"/>
    <d v="2014-11-07T18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failed"/>
    <x v="0"/>
    <s v="USD"/>
    <n v="1456002300"/>
    <d v="2016-02-20T15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failed"/>
    <x v="1"/>
    <s v="GBP"/>
    <n v="1462539840"/>
    <d v="2016-05-06T07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failed"/>
    <x v="1"/>
    <s v="GBP"/>
    <n v="1400278290"/>
    <d v="2014-05-16T16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failed"/>
    <x v="0"/>
    <s v="USD"/>
    <n v="1440813413"/>
    <d v="2015-08-28T19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failed"/>
    <x v="0"/>
    <s v="USD"/>
    <n v="1447009181"/>
    <d v="2015-11-08T12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failed"/>
    <x v="1"/>
    <s v="GBP"/>
    <n v="1456934893"/>
    <d v="2016-03-02T10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failed"/>
    <x v="0"/>
    <s v="USD"/>
    <n v="1433086082"/>
    <d v="2015-05-31T09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failed"/>
    <x v="0"/>
    <s v="USD"/>
    <n v="1449876859"/>
    <d v="2015-12-11T17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failed"/>
    <x v="0"/>
    <s v="USD"/>
    <n v="1431549912"/>
    <d v="2015-05-13T14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failed"/>
    <x v="0"/>
    <s v="USD"/>
    <n v="1405761690"/>
    <d v="2014-07-19T03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failed"/>
    <x v="1"/>
    <s v="GBP"/>
    <n v="1423913220"/>
    <d v="2015-02-14T05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failed"/>
    <x v="0"/>
    <s v="USD"/>
    <n v="1416499440"/>
    <d v="2014-11-20T10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failed"/>
    <x v="1"/>
    <s v="GBP"/>
    <n v="1428222221"/>
    <d v="2015-04-05T02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failed"/>
    <x v="0"/>
    <s v="USD"/>
    <n v="1427580426"/>
    <d v="2015-03-28T16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failed"/>
    <x v="0"/>
    <s v="USD"/>
    <n v="1409514709"/>
    <d v="2014-08-31T13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s v="failed"/>
    <x v="0"/>
    <s v="USD"/>
    <n v="1462631358"/>
    <d v="2016-05-07T08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failed"/>
    <x v="1"/>
    <s v="GBP"/>
    <n v="1488394800"/>
    <d v="2017-03-01T13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failed"/>
    <x v="0"/>
    <s v="USD"/>
    <n v="1411779761"/>
    <d v="2014-09-26T19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failed"/>
    <x v="0"/>
    <s v="USD"/>
    <n v="1424009147"/>
    <d v="2015-02-15T08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s v="failed"/>
    <x v="0"/>
    <s v="USD"/>
    <n v="1412740457"/>
    <d v="2014-10-07T21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failed"/>
    <x v="0"/>
    <s v="USD"/>
    <n v="1413832985"/>
    <d v="2014-10-20T13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failed"/>
    <x v="0"/>
    <s v="USD"/>
    <n v="1455647587"/>
    <d v="2016-02-16T12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failed"/>
    <x v="0"/>
    <s v="USD"/>
    <n v="1409070480"/>
    <d v="2014-08-26T10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failed"/>
    <x v="1"/>
    <s v="GBP"/>
    <n v="1437606507"/>
    <d v="2015-07-22T17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failed"/>
    <x v="1"/>
    <s v="GBP"/>
    <n v="1410281360"/>
    <d v="2014-09-09T10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failed"/>
    <x v="0"/>
    <s v="USD"/>
    <n v="1414348166"/>
    <d v="2014-10-26T12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failed"/>
    <x v="1"/>
    <s v="GBP"/>
    <n v="1422450278"/>
    <d v="2015-01-28T07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failed"/>
    <x v="1"/>
    <s v="GBP"/>
    <n v="1430571849"/>
    <d v="2015-05-02T07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failed"/>
    <x v="0"/>
    <s v="USD"/>
    <n v="1424070823"/>
    <d v="2015-02-16T01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failed"/>
    <x v="0"/>
    <s v="USD"/>
    <n v="1457157269"/>
    <d v="2016-03-04T23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failed"/>
    <x v="0"/>
    <s v="USD"/>
    <n v="1437331463"/>
    <d v="2015-07-19T12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failed"/>
    <x v="1"/>
    <s v="GBP"/>
    <n v="1410987400"/>
    <d v="2014-09-17T14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failed"/>
    <x v="0"/>
    <s v="USD"/>
    <n v="1409846874"/>
    <d v="2014-09-04T10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s v="failed"/>
    <x v="1"/>
    <s v="GBP"/>
    <n v="1475877108"/>
    <d v="2016-10-07T15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failed"/>
    <x v="0"/>
    <s v="USD"/>
    <n v="1460737680"/>
    <d v="2016-04-15T10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failed"/>
    <x v="0"/>
    <s v="USD"/>
    <n v="1427168099"/>
    <d v="2015-03-23T21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failed"/>
    <x v="0"/>
    <s v="USD"/>
    <n v="1414360358"/>
    <d v="2014-10-26T15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failed"/>
    <x v="0"/>
    <s v="USD"/>
    <n v="1422759240"/>
    <d v="2015-01-31T20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failed"/>
    <x v="0"/>
    <s v="USD"/>
    <n v="1458860363"/>
    <d v="2016-03-24T16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failed"/>
    <x v="0"/>
    <s v="USD"/>
    <n v="1441037097"/>
    <d v="2015-08-31T10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ailed"/>
    <x v="6"/>
    <s v="EUR"/>
    <n v="1437889336"/>
    <d v="2015-07-25T23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failed"/>
    <x v="0"/>
    <s v="USD"/>
    <n v="1449247439"/>
    <d v="2015-12-04T10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failed"/>
    <x v="0"/>
    <s v="USD"/>
    <n v="1487811600"/>
    <d v="2017-02-22T19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failed"/>
    <x v="0"/>
    <s v="USD"/>
    <n v="1402007500"/>
    <d v="2014-06-05T16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failed"/>
    <x v="0"/>
    <s v="USD"/>
    <n v="1450053370"/>
    <d v="2015-12-13T18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failed"/>
    <x v="0"/>
    <s v="USD"/>
    <n v="1454525340"/>
    <d v="2016-02-03T12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failed"/>
    <x v="0"/>
    <s v="USD"/>
    <n v="1418914964"/>
    <d v="2014-12-18T09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failed"/>
    <x v="0"/>
    <s v="USD"/>
    <n v="1450211116"/>
    <d v="2015-12-15T14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failed"/>
    <x v="1"/>
    <s v="GBP"/>
    <n v="1475398800"/>
    <d v="2016-10-02T03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failed"/>
    <x v="0"/>
    <s v="USD"/>
    <n v="1428097450"/>
    <d v="2015-04-03T15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s v="failed"/>
    <x v="0"/>
    <s v="USD"/>
    <n v="1413925887"/>
    <d v="2014-10-21T15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failed"/>
    <x v="0"/>
    <s v="USD"/>
    <n v="1404253800"/>
    <d v="2014-07-01T16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failed"/>
    <x v="0"/>
    <s v="USD"/>
    <n v="1464099900"/>
    <d v="2016-05-24T08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failed"/>
    <x v="0"/>
    <s v="USD"/>
    <n v="1413573010"/>
    <d v="2014-10-17T13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failed"/>
    <x v="0"/>
    <s v="USD"/>
    <n v="1448949540"/>
    <d v="2015-11-30T23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failed"/>
    <x v="0"/>
    <s v="USD"/>
    <n v="1437188400"/>
    <d v="2015-07-17T21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s v="failed"/>
    <x v="1"/>
    <s v="GBP"/>
    <n v="1473160954"/>
    <d v="2016-09-06T05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failed"/>
    <x v="0"/>
    <s v="USD"/>
    <n v="1421781360"/>
    <d v="2015-01-20T13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failed"/>
    <x v="5"/>
    <s v="CAD"/>
    <n v="1416524325"/>
    <d v="2014-11-20T16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failed"/>
    <x v="0"/>
    <s v="USD"/>
    <n v="1428642000"/>
    <d v="2015-04-09T23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failed"/>
    <x v="2"/>
    <s v="AUD"/>
    <n v="1408596589"/>
    <d v="2014-08-20T22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failed"/>
    <x v="0"/>
    <s v="USD"/>
    <n v="1413992210"/>
    <d v="2014-10-22T09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failed"/>
    <x v="0"/>
    <s v="USD"/>
    <n v="1420938000"/>
    <d v="2015-01-10T19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failed"/>
    <x v="1"/>
    <s v="GBP"/>
    <n v="1460373187"/>
    <d v="2016-04-11T05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failed"/>
    <x v="0"/>
    <s v="USD"/>
    <n v="1436914815"/>
    <d v="2015-07-14T17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failed"/>
    <x v="0"/>
    <s v="USD"/>
    <n v="1414077391"/>
    <d v="2014-10-23T09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failed"/>
    <x v="0"/>
    <s v="USD"/>
    <n v="1399618380"/>
    <d v="2014-05-09T00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failed"/>
    <x v="0"/>
    <s v="USD"/>
    <n v="1413234316"/>
    <d v="2014-10-13T15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failed"/>
    <x v="1"/>
    <s v="GBP"/>
    <n v="1416081600"/>
    <d v="2014-11-15T14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failed"/>
    <x v="0"/>
    <s v="USD"/>
    <n v="1475294400"/>
    <d v="2016-09-30T22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failed"/>
    <x v="1"/>
    <s v="GBP"/>
    <n v="1403192031"/>
    <d v="2014-06-19T09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failed"/>
    <x v="0"/>
    <s v="USD"/>
    <n v="1467575940"/>
    <d v="2016-07-03T13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failed"/>
    <x v="1"/>
    <s v="GBP"/>
    <n v="1448492400"/>
    <d v="2015-11-25T17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failed"/>
    <x v="0"/>
    <s v="USD"/>
    <n v="1459483140"/>
    <d v="2016-03-31T21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failed"/>
    <x v="5"/>
    <s v="CAD"/>
    <n v="1410836400"/>
    <d v="2014-09-15T21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failed"/>
    <x v="5"/>
    <s v="CAD"/>
    <n v="1403539200"/>
    <d v="2014-06-23T10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failed"/>
    <x v="0"/>
    <s v="USD"/>
    <n v="1461205423"/>
    <d v="2016-04-20T20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failed"/>
    <x v="0"/>
    <s v="USD"/>
    <n v="1467481468"/>
    <d v="2016-07-02T11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failed"/>
    <x v="1"/>
    <s v="GBP"/>
    <n v="1403886084"/>
    <d v="2014-06-27T10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failed"/>
    <x v="2"/>
    <s v="AUD"/>
    <n v="1430316426"/>
    <d v="2015-04-29T08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failed"/>
    <x v="0"/>
    <s v="USD"/>
    <n v="1407883811"/>
    <d v="2014-08-12T16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failed"/>
    <x v="0"/>
    <s v="USD"/>
    <n v="1463619388"/>
    <d v="2016-05-18T18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failed"/>
    <x v="0"/>
    <s v="USD"/>
    <n v="1443408550"/>
    <d v="2015-09-27T20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failed"/>
    <x v="0"/>
    <s v="USD"/>
    <n v="1484348700"/>
    <d v="2017-01-13T17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failed"/>
    <x v="1"/>
    <s v="GBP"/>
    <n v="1425124800"/>
    <d v="2015-02-28T06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failed"/>
    <x v="0"/>
    <s v="USD"/>
    <n v="1425178800"/>
    <d v="2015-02-28T21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failed"/>
    <x v="14"/>
    <s v="MXN"/>
    <n v="1482779931"/>
    <d v="2016-12-26T13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failed"/>
    <x v="1"/>
    <s v="GBP"/>
    <n v="1408646111"/>
    <d v="2014-08-21T12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failed"/>
    <x v="0"/>
    <s v="USD"/>
    <n v="1431144000"/>
    <d v="2015-05-08T22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failed"/>
    <x v="1"/>
    <s v="GBP"/>
    <n v="1446732975"/>
    <d v="2015-11-05T08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failed"/>
    <x v="1"/>
    <s v="GBP"/>
    <n v="1404149280"/>
    <d v="2014-06-30T11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failed"/>
    <x v="0"/>
    <s v="USD"/>
    <n v="1413921060"/>
    <d v="2014-10-21T13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failed"/>
    <x v="0"/>
    <s v="USD"/>
    <n v="1482339794"/>
    <d v="2016-12-21T11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failed"/>
    <x v="1"/>
    <s v="GBP"/>
    <n v="1485543242"/>
    <d v="2017-01-27T12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failed"/>
    <x v="0"/>
    <s v="USD"/>
    <n v="1466375521"/>
    <d v="2016-06-19T16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failed"/>
    <x v="0"/>
    <s v="USD"/>
    <n v="1465930440"/>
    <d v="2016-06-14T12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failed"/>
    <x v="0"/>
    <s v="USD"/>
    <n v="1425819425"/>
    <d v="2015-03-08T06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failed"/>
    <x v="0"/>
    <s v="USD"/>
    <n v="1447542000"/>
    <d v="2015-11-14T17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failed"/>
    <x v="0"/>
    <s v="USD"/>
    <n v="1452795416"/>
    <d v="2016-01-14T12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failed"/>
    <x v="13"/>
    <s v="EUR"/>
    <n v="1476008906"/>
    <d v="2016-10-09T04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failed"/>
    <x v="0"/>
    <s v="USD"/>
    <n v="1427169540"/>
    <d v="2015-03-23T21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failed"/>
    <x v="0"/>
    <s v="USD"/>
    <n v="1448078400"/>
    <d v="2015-11-20T22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s v="failed"/>
    <x v="0"/>
    <s v="USD"/>
    <n v="1468777786"/>
    <d v="2016-07-17T11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failed"/>
    <x v="1"/>
    <s v="GBP"/>
    <n v="1421403960"/>
    <d v="2015-01-16T04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failed"/>
    <x v="0"/>
    <s v="USD"/>
    <n v="1433093700"/>
    <d v="2015-05-31T11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failed"/>
    <x v="0"/>
    <s v="USD"/>
    <n v="1438959600"/>
    <d v="2015-08-07T09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failed"/>
    <x v="0"/>
    <s v="USD"/>
    <n v="1421410151"/>
    <d v="2015-01-16T06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failed"/>
    <x v="0"/>
    <s v="USD"/>
    <n v="1428205247"/>
    <d v="2015-04-04T21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failed"/>
    <x v="1"/>
    <s v="GBP"/>
    <n v="1440272093"/>
    <d v="2015-08-22T13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failed"/>
    <x v="0"/>
    <s v="USD"/>
    <n v="1413953940"/>
    <d v="2014-10-21T22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failed"/>
    <x v="14"/>
    <s v="MXN"/>
    <n v="1482108350"/>
    <d v="2016-12-18T18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failed"/>
    <x v="1"/>
    <s v="GBP"/>
    <n v="1488271860"/>
    <d v="2017-02-28T02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failed"/>
    <x v="1"/>
    <s v="GBP"/>
    <n v="1454284500"/>
    <d v="2016-01-31T17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failed"/>
    <x v="0"/>
    <s v="USD"/>
    <n v="1465060797"/>
    <d v="2016-06-04T11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failed"/>
    <x v="0"/>
    <s v="USD"/>
    <n v="1472847873"/>
    <d v="2016-09-02T14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failed"/>
    <x v="0"/>
    <s v="USD"/>
    <n v="1414205990"/>
    <d v="2014-10-24T20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failed"/>
    <x v="0"/>
    <s v="USD"/>
    <n v="1485380482"/>
    <d v="2017-01-25T15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failed"/>
    <x v="0"/>
    <s v="USD"/>
    <n v="1463343673"/>
    <d v="2016-05-15T14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failed"/>
    <x v="0"/>
    <s v="USD"/>
    <n v="1440613920"/>
    <d v="2015-08-26T12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failed"/>
    <x v="2"/>
    <s v="AUD"/>
    <n v="1477550434"/>
    <d v="2016-10-27T00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failed"/>
    <x v="14"/>
    <s v="MXN"/>
    <n v="1482711309"/>
    <d v="2016-12-25T18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failed"/>
    <x v="0"/>
    <s v="USD"/>
    <n v="1427936400"/>
    <d v="2015-04-01T19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failed"/>
    <x v="0"/>
    <s v="USD"/>
    <n v="1411596001"/>
    <d v="2014-09-24T16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failed"/>
    <x v="0"/>
    <s v="USD"/>
    <n v="1488517200"/>
    <d v="2017-03-02T23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failed"/>
    <x v="1"/>
    <s v="GBP"/>
    <n v="1448805404"/>
    <d v="2015-11-29T07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failed"/>
    <x v="1"/>
    <s v="GBP"/>
    <n v="1469113351"/>
    <d v="2016-07-21T09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failed"/>
    <x v="0"/>
    <s v="USD"/>
    <n v="1424747740"/>
    <d v="2015-02-23T21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failed"/>
    <x v="17"/>
    <s v="EUR"/>
    <n v="1456617600"/>
    <d v="2016-02-27T18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failed"/>
    <x v="0"/>
    <s v="USD"/>
    <n v="1452234840"/>
    <d v="2016-01-08T00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EFCC3-1270-4E59-B7E6-10E42878DB7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showAll="0" includeNewItemsInFilter="1" countASubtotal="1" countSubtotal="1">
      <items count="6">
        <item x="1"/>
        <item x="2"/>
        <item x="3"/>
        <item x="0"/>
        <item t="countA"/>
        <item t="count"/>
      </items>
    </pivotField>
    <pivotField dataField="1" showAll="0"/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0"/>
        <item x="7"/>
        <item x="6"/>
        <item x="5"/>
        <item x="4"/>
        <item x="8"/>
        <item x="3"/>
        <item x="2"/>
        <item x="1"/>
        <item t="countA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6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91458-18E6-4012-857E-9A06B530D7B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 countASubtotal="1">
      <items count="5">
        <item x="1"/>
        <item x="2"/>
        <item x="3"/>
        <item x="0"/>
        <item t="countA"/>
      </items>
    </pivotField>
    <pivotField dataField="1"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umSubtotal="1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sum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E5AF5-9A0B-4929-97B7-6D1669D7E86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0ABE7-ADAA-45FA-8927-A2E258014663}" name="Data" displayName="Data" ref="A1:U4115" totalsRowShown="0" headerRowDxfId="16">
  <autoFilter ref="A1:U4115" xr:uid="{619971E5-5821-422A-8703-5B5E0FB23A24}">
    <filterColumn colId="13">
      <filters>
        <filter val="TRUE"/>
      </filters>
    </filterColumn>
  </autoFilter>
  <tableColumns count="21">
    <tableColumn id="1" xr3:uid="{998DEA5F-1DC6-47B0-BCED-FF6A3113F094}" name="id"/>
    <tableColumn id="2" xr3:uid="{3BCBF674-3CBC-4948-BCD9-D046BA9BC052}" name="name" dataDxfId="15"/>
    <tableColumn id="3" xr3:uid="{A6ECD3D2-3A31-4F62-AE3C-9448483295F4}" name="blurb" dataDxfId="14"/>
    <tableColumn id="4" xr3:uid="{745077EC-4E4F-42E4-BB5B-1AC1A1B4C954}" name="goal"/>
    <tableColumn id="5" xr3:uid="{12D8B203-44FC-42F6-97C2-35BEBED31497}" name="pledged"/>
    <tableColumn id="6" xr3:uid="{C5298A2A-03F2-456F-8142-CD973E9F159B}" name="state"/>
    <tableColumn id="19" xr3:uid="{87CC2818-B65C-4D24-91CA-4C58135ECB79}" name="outcome" dataDxfId="13">
      <calculatedColumnFormula>Data[[#This Row],[state]]</calculatedColumnFormula>
    </tableColumn>
    <tableColumn id="7" xr3:uid="{EDC340FF-541B-496F-9151-C05E4A2B3AD6}" name="country"/>
    <tableColumn id="8" xr3:uid="{90695450-985F-4918-80EA-834903FEC5AE}" name="currency"/>
    <tableColumn id="9" xr3:uid="{F6DEDBAB-3CB0-4F47-98EB-3FB57BE5A093}" name="deadline"/>
    <tableColumn id="21" xr3:uid="{C522470B-C2C8-42FB-B630-CF93C809280D}" name="date ended conversion" dataDxfId="12">
      <calculatedColumnFormula>(((J2/60)/60)/24)+DATE(1970,1,1)+(-6/24)</calculatedColumnFormula>
    </tableColumn>
    <tableColumn id="10" xr3:uid="{B29A590E-D9D4-4ED4-838C-7178849D5B60}" name="launched_at"/>
    <tableColumn id="20" xr3:uid="{DD3192DD-587A-4070-B735-0050B698322F}" name="date created version" dataDxfId="11">
      <calculatedColumnFormula>(((L2/60)/60)/24)+DATE(1970,1,1)+(-6/24)</calculatedColumnFormula>
    </tableColumn>
    <tableColumn id="11" xr3:uid="{B83288F1-CB0F-4646-827F-064AE21D5F2A}" name="staff_pick"/>
    <tableColumn id="12" xr3:uid="{0C895124-9ECB-42BA-A390-678F907386B9}" name="backers_count"/>
    <tableColumn id="13" xr3:uid="{3CCD6E2D-D0EF-4A29-A9C2-96F78788CE9C}" name="spotlight"/>
    <tableColumn id="14" xr3:uid="{A841CB4E-E712-4A78-B969-19337B89851A}" name="Category and Sub-Category"/>
    <tableColumn id="15" xr3:uid="{57BD9164-96BE-41DA-B10C-8D258961E1FD}" name="Percent Funded" dataDxfId="10" dataCellStyle="Percent">
      <calculatedColumnFormula>(E2/D2)*100</calculatedColumnFormula>
    </tableColumn>
    <tableColumn id="16" xr3:uid="{4EBDDF97-2056-40A5-A6C9-69F098034CE2}" name="Average Donation">
      <calculatedColumnFormula>E2/O2</calculatedColumnFormula>
    </tableColumn>
    <tableColumn id="17" xr3:uid="{9962124A-0063-4A53-9286-76D9E8455652}" name="Category">
      <calculatedColumnFormula>LEFT(Q2,FIND("/",Q2)-1)</calculatedColumnFormula>
    </tableColumn>
    <tableColumn id="18" xr3:uid="{FC626577-59B5-481E-930B-8CF26ECA4502}" name="Sub-Category">
      <calculatedColumnFormula>RIGHT(Q2,LEN(Q2)-FIND("/",Q2))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E24F7-19AC-4479-8390-5F2BF129D81F}" name="Table1" displayName="Table1" ref="A1:H13" totalsRowShown="0" headerRowDxfId="0" dataDxfId="1" dataCellStyle="Percent">
  <autoFilter ref="A1:H13" xr:uid="{1224A375-944F-4DBA-94BF-949D69120EF0}"/>
  <tableColumns count="8">
    <tableColumn id="1" xr3:uid="{A2DF211B-6AEE-4806-B239-2C9182C6A362}" name="Goal" dataDxfId="9"/>
    <tableColumn id="2" xr3:uid="{561A7381-79FE-4DDE-B902-432A914C9FE8}" name="Number Sucessful" dataDxfId="8"/>
    <tableColumn id="3" xr3:uid="{1BF4D392-8B56-4B7A-9623-746212949398}" name="Number Failed" dataDxfId="7"/>
    <tableColumn id="4" xr3:uid="{D88D2C9E-7E8F-4591-8AC2-448AB7647507}" name="Number Cancelled" dataDxfId="6"/>
    <tableColumn id="5" xr3:uid="{1A1665B0-2975-400A-AE80-72EDA82C35EA}" name="Total Projects" dataDxfId="5">
      <calculatedColumnFormula>SUM(B2:D2)</calculatedColumnFormula>
    </tableColumn>
    <tableColumn id="6" xr3:uid="{E29BDEE5-DDEB-40CC-89D4-9A5EEA29D03D}" name="Percentage Sucessful" dataDxfId="4" dataCellStyle="Percent">
      <calculatedColumnFormula>B2/E2</calculatedColumnFormula>
    </tableColumn>
    <tableColumn id="7" xr3:uid="{1B0A6DAE-0AF6-46FE-B85D-834098340E87}" name="Percentage Failed" dataDxfId="3" dataCellStyle="Percent">
      <calculatedColumnFormula>C2/E2</calculatedColumnFormula>
    </tableColumn>
    <tableColumn id="8" xr3:uid="{681379BD-F995-4354-AE0B-3AC80577D2CB}" name="Percentage Cancelled" dataDxfId="2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zoomScale="55" zoomScaleNormal="55" workbookViewId="0">
      <selection activeCell="L250" sqref="L250"/>
    </sheetView>
  </sheetViews>
  <sheetFormatPr defaultRowHeight="14.75" x14ac:dyDescent="0.75"/>
  <cols>
    <col min="2" max="2" width="38.40625" style="3" customWidth="1"/>
    <col min="3" max="3" width="40.26953125" style="3" customWidth="1"/>
    <col min="5" max="5" width="16.40625" customWidth="1"/>
    <col min="6" max="7" width="21.26953125" customWidth="1"/>
    <col min="8" max="8" width="17.86328125" customWidth="1"/>
    <col min="9" max="9" width="19.86328125" customWidth="1"/>
    <col min="10" max="10" width="19.26953125" customWidth="1"/>
    <col min="11" max="11" width="19.26953125" style="11" customWidth="1"/>
    <col min="12" max="13" width="17.86328125" customWidth="1"/>
    <col min="14" max="14" width="15.40625" customWidth="1"/>
    <col min="15" max="15" width="24.54296875" customWidth="1"/>
    <col min="16" max="16" width="36.40625" customWidth="1"/>
    <col min="17" max="17" width="41.1328125" customWidth="1"/>
    <col min="18" max="18" width="15.6328125" style="9" customWidth="1"/>
    <col min="19" max="19" width="17.5" customWidth="1"/>
    <col min="20" max="20" width="10.54296875" bestFit="1" customWidth="1"/>
    <col min="21" max="21" width="13.6328125" customWidth="1"/>
  </cols>
  <sheetData>
    <row r="1" spans="1:21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8365</v>
      </c>
      <c r="H1" s="1" t="s">
        <v>8223</v>
      </c>
      <c r="I1" s="1" t="s">
        <v>8245</v>
      </c>
      <c r="J1" s="1" t="s">
        <v>8259</v>
      </c>
      <c r="K1" s="12" t="s">
        <v>8368</v>
      </c>
      <c r="L1" s="1" t="s">
        <v>8260</v>
      </c>
      <c r="M1" s="1" t="s">
        <v>8367</v>
      </c>
      <c r="N1" s="1" t="s">
        <v>8261</v>
      </c>
      <c r="O1" s="1" t="s">
        <v>8262</v>
      </c>
      <c r="P1" s="1" t="s">
        <v>8263</v>
      </c>
      <c r="Q1" s="1" t="s">
        <v>8264</v>
      </c>
      <c r="R1" s="8" t="s">
        <v>8306</v>
      </c>
      <c r="S1" s="1" t="s">
        <v>8307</v>
      </c>
      <c r="T1" s="1" t="s">
        <v>8308</v>
      </c>
      <c r="U1" s="1" t="s">
        <v>8309</v>
      </c>
    </row>
    <row r="2" spans="1:21" ht="44.25" hidden="1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tr">
        <f>Data[[#This Row],[state]]</f>
        <v>successful</v>
      </c>
      <c r="H2" t="s">
        <v>8224</v>
      </c>
      <c r="I2" t="s">
        <v>8246</v>
      </c>
      <c r="J2">
        <v>1437620400</v>
      </c>
      <c r="K2" s="11">
        <f t="shared" ref="K2:K65" si="0">(((J2/60)/60)/24)+DATE(1970,1,1)+(-6/24)</f>
        <v>42207.875</v>
      </c>
      <c r="L2">
        <v>1434931811</v>
      </c>
      <c r="M2" s="11">
        <f t="shared" ref="M2:M65" si="1">(((L2/60)/60)/24)+DATE(1970,1,1)+(-6/24)</f>
        <v>42176.757071759261</v>
      </c>
      <c r="N2" t="b">
        <v>0</v>
      </c>
      <c r="O2">
        <v>182</v>
      </c>
      <c r="P2" t="b">
        <v>1</v>
      </c>
      <c r="Q2" t="s">
        <v>8265</v>
      </c>
      <c r="R2" s="10">
        <f t="shared" ref="R2:R65" si="2">(E2/D2)*100</f>
        <v>136.85882352941178</v>
      </c>
      <c r="S2">
        <f>E2/O2</f>
        <v>63.917582417582416</v>
      </c>
      <c r="T2" t="str">
        <f>LEFT(Q2,FIND("/",Q2)-1)</f>
        <v>film &amp; video</v>
      </c>
      <c r="U2" t="str">
        <f>RIGHT(Q2,LEN(Q2)-FIND("/",Q2))</f>
        <v>television</v>
      </c>
    </row>
    <row r="3" spans="1:21" ht="29.5" hidden="1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tr">
        <f>Data[[#This Row],[state]]</f>
        <v>successful</v>
      </c>
      <c r="H3" t="s">
        <v>8224</v>
      </c>
      <c r="I3" t="s">
        <v>8246</v>
      </c>
      <c r="J3">
        <v>1488464683</v>
      </c>
      <c r="K3" s="11">
        <f t="shared" si="0"/>
        <v>42796.350497685184</v>
      </c>
      <c r="L3">
        <v>1485872683</v>
      </c>
      <c r="M3" s="11">
        <f t="shared" si="1"/>
        <v>42766.350497685184</v>
      </c>
      <c r="N3" t="b">
        <v>0</v>
      </c>
      <c r="O3">
        <v>79</v>
      </c>
      <c r="P3" t="b">
        <v>1</v>
      </c>
      <c r="Q3" t="s">
        <v>8265</v>
      </c>
      <c r="R3" s="10">
        <f t="shared" si="2"/>
        <v>142.60827250608273</v>
      </c>
      <c r="S3">
        <f t="shared" ref="S3:S66" si="3">E3/O3</f>
        <v>185.48101265822785</v>
      </c>
      <c r="T3" t="str">
        <f t="shared" ref="T3:T66" si="4">LEFT(Q3,FIND("/",Q3)-1)</f>
        <v>film &amp; video</v>
      </c>
      <c r="U3" t="str">
        <f t="shared" ref="U3:U66" si="5">RIGHT(Q3,LEN(Q3)-FIND("/",Q3))</f>
        <v>television</v>
      </c>
    </row>
    <row r="4" spans="1:21" ht="44.25" hidden="1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tr">
        <f>Data[[#This Row],[state]]</f>
        <v>successful</v>
      </c>
      <c r="H4" t="s">
        <v>8225</v>
      </c>
      <c r="I4" t="s">
        <v>8247</v>
      </c>
      <c r="J4">
        <v>1455555083</v>
      </c>
      <c r="K4" s="11">
        <f t="shared" si="0"/>
        <v>42415.452349537038</v>
      </c>
      <c r="L4">
        <v>1454691083</v>
      </c>
      <c r="M4" s="11">
        <f t="shared" si="1"/>
        <v>42405.452349537038</v>
      </c>
      <c r="N4" t="b">
        <v>0</v>
      </c>
      <c r="O4">
        <v>35</v>
      </c>
      <c r="P4" t="b">
        <v>1</v>
      </c>
      <c r="Q4" t="s">
        <v>8265</v>
      </c>
      <c r="R4" s="10">
        <f t="shared" si="2"/>
        <v>105</v>
      </c>
      <c r="S4">
        <f t="shared" si="3"/>
        <v>15</v>
      </c>
      <c r="T4" t="str">
        <f t="shared" si="4"/>
        <v>film &amp; video</v>
      </c>
      <c r="U4" t="str">
        <f t="shared" si="5"/>
        <v>television</v>
      </c>
    </row>
    <row r="5" spans="1:21" ht="29.5" hidden="1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tr">
        <f>Data[[#This Row],[state]]</f>
        <v>successful</v>
      </c>
      <c r="H5" t="s">
        <v>8224</v>
      </c>
      <c r="I5" t="s">
        <v>8246</v>
      </c>
      <c r="J5">
        <v>1407414107</v>
      </c>
      <c r="K5" s="11">
        <f t="shared" si="0"/>
        <v>41858.265127314815</v>
      </c>
      <c r="L5">
        <v>1404822107</v>
      </c>
      <c r="M5" s="11">
        <f t="shared" si="1"/>
        <v>41828.265127314815</v>
      </c>
      <c r="N5" t="b">
        <v>0</v>
      </c>
      <c r="O5">
        <v>150</v>
      </c>
      <c r="P5" t="b">
        <v>1</v>
      </c>
      <c r="Q5" t="s">
        <v>8265</v>
      </c>
      <c r="R5" s="10">
        <f t="shared" si="2"/>
        <v>103.89999999999999</v>
      </c>
      <c r="S5">
        <f t="shared" si="3"/>
        <v>69.266666666666666</v>
      </c>
      <c r="T5" t="str">
        <f t="shared" si="4"/>
        <v>film &amp; video</v>
      </c>
      <c r="U5" t="str">
        <f t="shared" si="5"/>
        <v>television</v>
      </c>
    </row>
    <row r="6" spans="1:21" ht="59" hidden="1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tr">
        <f>Data[[#This Row],[state]]</f>
        <v>successful</v>
      </c>
      <c r="H6" t="s">
        <v>8224</v>
      </c>
      <c r="I6" t="s">
        <v>8246</v>
      </c>
      <c r="J6">
        <v>1450555279</v>
      </c>
      <c r="K6" s="11">
        <f t="shared" si="0"/>
        <v>42357.584247685183</v>
      </c>
      <c r="L6">
        <v>1447963279</v>
      </c>
      <c r="M6" s="11">
        <f t="shared" si="1"/>
        <v>42327.584247685183</v>
      </c>
      <c r="N6" t="b">
        <v>0</v>
      </c>
      <c r="O6">
        <v>284</v>
      </c>
      <c r="P6" t="b">
        <v>1</v>
      </c>
      <c r="Q6" t="s">
        <v>8265</v>
      </c>
      <c r="R6" s="10">
        <f t="shared" si="2"/>
        <v>122.99154545454545</v>
      </c>
      <c r="S6">
        <f t="shared" si="3"/>
        <v>190.55028169014085</v>
      </c>
      <c r="T6" t="str">
        <f t="shared" si="4"/>
        <v>film &amp; video</v>
      </c>
      <c r="U6" t="str">
        <f t="shared" si="5"/>
        <v>television</v>
      </c>
    </row>
    <row r="7" spans="1:21" ht="44.25" hidden="1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tr">
        <f>Data[[#This Row],[state]]</f>
        <v>successful</v>
      </c>
      <c r="H7" t="s">
        <v>8224</v>
      </c>
      <c r="I7" t="s">
        <v>8246</v>
      </c>
      <c r="J7">
        <v>1469770500</v>
      </c>
      <c r="K7" s="11">
        <f t="shared" si="0"/>
        <v>42579.982638888891</v>
      </c>
      <c r="L7">
        <v>1468362207</v>
      </c>
      <c r="M7" s="11">
        <f t="shared" si="1"/>
        <v>42563.682951388888</v>
      </c>
      <c r="N7" t="b">
        <v>0</v>
      </c>
      <c r="O7">
        <v>47</v>
      </c>
      <c r="P7" t="b">
        <v>1</v>
      </c>
      <c r="Q7" t="s">
        <v>8265</v>
      </c>
      <c r="R7" s="10">
        <f t="shared" si="2"/>
        <v>109.77744436109028</v>
      </c>
      <c r="S7">
        <f t="shared" si="3"/>
        <v>93.40425531914893</v>
      </c>
      <c r="T7" t="str">
        <f t="shared" si="4"/>
        <v>film &amp; video</v>
      </c>
      <c r="U7" t="str">
        <f t="shared" si="5"/>
        <v>television</v>
      </c>
    </row>
    <row r="8" spans="1:21" ht="44.25" hidden="1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tr">
        <f>Data[[#This Row],[state]]</f>
        <v>successful</v>
      </c>
      <c r="H8" t="s">
        <v>8224</v>
      </c>
      <c r="I8" t="s">
        <v>8246</v>
      </c>
      <c r="J8">
        <v>1402710250</v>
      </c>
      <c r="K8" s="11">
        <f t="shared" si="0"/>
        <v>41803.822337962964</v>
      </c>
      <c r="L8">
        <v>1401846250</v>
      </c>
      <c r="M8" s="11">
        <f t="shared" si="1"/>
        <v>41793.822337962964</v>
      </c>
      <c r="N8" t="b">
        <v>0</v>
      </c>
      <c r="O8">
        <v>58</v>
      </c>
      <c r="P8" t="b">
        <v>1</v>
      </c>
      <c r="Q8" t="s">
        <v>8265</v>
      </c>
      <c r="R8" s="10">
        <f t="shared" si="2"/>
        <v>106.4875</v>
      </c>
      <c r="S8">
        <f t="shared" si="3"/>
        <v>146.87931034482759</v>
      </c>
      <c r="T8" t="str">
        <f t="shared" si="4"/>
        <v>film &amp; video</v>
      </c>
      <c r="U8" t="str">
        <f t="shared" si="5"/>
        <v>television</v>
      </c>
    </row>
    <row r="9" spans="1:21" ht="59" hidden="1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tr">
        <f>Data[[#This Row],[state]]</f>
        <v>successful</v>
      </c>
      <c r="H9" t="s">
        <v>8224</v>
      </c>
      <c r="I9" t="s">
        <v>8246</v>
      </c>
      <c r="J9">
        <v>1467680867</v>
      </c>
      <c r="K9" s="11">
        <f t="shared" si="0"/>
        <v>42555.797071759262</v>
      </c>
      <c r="L9">
        <v>1464224867</v>
      </c>
      <c r="M9" s="11">
        <f t="shared" si="1"/>
        <v>42515.797071759262</v>
      </c>
      <c r="N9" t="b">
        <v>0</v>
      </c>
      <c r="O9">
        <v>57</v>
      </c>
      <c r="P9" t="b">
        <v>1</v>
      </c>
      <c r="Q9" t="s">
        <v>8265</v>
      </c>
      <c r="R9" s="10">
        <f t="shared" si="2"/>
        <v>101.22222222222221</v>
      </c>
      <c r="S9">
        <f t="shared" si="3"/>
        <v>159.82456140350877</v>
      </c>
      <c r="T9" t="str">
        <f t="shared" si="4"/>
        <v>film &amp; video</v>
      </c>
      <c r="U9" t="str">
        <f t="shared" si="5"/>
        <v>television</v>
      </c>
    </row>
    <row r="10" spans="1:21" ht="29.5" hidden="1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tr">
        <f>Data[[#This Row],[state]]</f>
        <v>successful</v>
      </c>
      <c r="H10" t="s">
        <v>8224</v>
      </c>
      <c r="I10" t="s">
        <v>8246</v>
      </c>
      <c r="J10">
        <v>1460754000</v>
      </c>
      <c r="K10" s="11">
        <f t="shared" si="0"/>
        <v>42475.625</v>
      </c>
      <c r="L10">
        <v>1460155212</v>
      </c>
      <c r="M10" s="11">
        <f t="shared" si="1"/>
        <v>42468.69458333333</v>
      </c>
      <c r="N10" t="b">
        <v>0</v>
      </c>
      <c r="O10">
        <v>12</v>
      </c>
      <c r="P10" t="b">
        <v>1</v>
      </c>
      <c r="Q10" t="s">
        <v>8265</v>
      </c>
      <c r="R10" s="10">
        <f t="shared" si="2"/>
        <v>100.04342857142856</v>
      </c>
      <c r="S10">
        <f t="shared" si="3"/>
        <v>291.79333333333335</v>
      </c>
      <c r="T10" t="str">
        <f t="shared" si="4"/>
        <v>film &amp; video</v>
      </c>
      <c r="U10" t="str">
        <f t="shared" si="5"/>
        <v>television</v>
      </c>
    </row>
    <row r="11" spans="1:21" ht="44.25" hidden="1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tr">
        <f>Data[[#This Row],[state]]</f>
        <v>successful</v>
      </c>
      <c r="H11" t="s">
        <v>8224</v>
      </c>
      <c r="I11" t="s">
        <v>8246</v>
      </c>
      <c r="J11">
        <v>1460860144</v>
      </c>
      <c r="K11" s="11">
        <f t="shared" si="0"/>
        <v>42476.853518518517</v>
      </c>
      <c r="L11">
        <v>1458268144</v>
      </c>
      <c r="M11" s="11">
        <f t="shared" si="1"/>
        <v>42446.853518518517</v>
      </c>
      <c r="N11" t="b">
        <v>0</v>
      </c>
      <c r="O11">
        <v>20</v>
      </c>
      <c r="P11" t="b">
        <v>1</v>
      </c>
      <c r="Q11" t="s">
        <v>8265</v>
      </c>
      <c r="R11" s="10">
        <f t="shared" si="2"/>
        <v>125.998</v>
      </c>
      <c r="S11">
        <f t="shared" si="3"/>
        <v>31.499500000000001</v>
      </c>
      <c r="T11" t="str">
        <f t="shared" si="4"/>
        <v>film &amp; video</v>
      </c>
      <c r="U11" t="str">
        <f t="shared" si="5"/>
        <v>television</v>
      </c>
    </row>
    <row r="12" spans="1:21" ht="44.25" hidden="1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tr">
        <f>Data[[#This Row],[state]]</f>
        <v>successful</v>
      </c>
      <c r="H12" t="s">
        <v>8224</v>
      </c>
      <c r="I12" t="s">
        <v>8246</v>
      </c>
      <c r="J12">
        <v>1403660279</v>
      </c>
      <c r="K12" s="11">
        <f t="shared" si="0"/>
        <v>41814.818043981482</v>
      </c>
      <c r="L12">
        <v>1400636279</v>
      </c>
      <c r="M12" s="11">
        <f t="shared" si="1"/>
        <v>41779.818043981482</v>
      </c>
      <c r="N12" t="b">
        <v>0</v>
      </c>
      <c r="O12">
        <v>19</v>
      </c>
      <c r="P12" t="b">
        <v>1</v>
      </c>
      <c r="Q12" t="s">
        <v>8265</v>
      </c>
      <c r="R12" s="10">
        <f t="shared" si="2"/>
        <v>100.49999999999999</v>
      </c>
      <c r="S12">
        <f t="shared" si="3"/>
        <v>158.68421052631578</v>
      </c>
      <c r="T12" t="str">
        <f t="shared" si="4"/>
        <v>film &amp; video</v>
      </c>
      <c r="U12" t="str">
        <f t="shared" si="5"/>
        <v>television</v>
      </c>
    </row>
    <row r="13" spans="1:21" ht="59" hidden="1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tr">
        <f>Data[[#This Row],[state]]</f>
        <v>successful</v>
      </c>
      <c r="H13" t="s">
        <v>8224</v>
      </c>
      <c r="I13" t="s">
        <v>8246</v>
      </c>
      <c r="J13">
        <v>1471834800</v>
      </c>
      <c r="K13" s="11">
        <f t="shared" si="0"/>
        <v>42603.875</v>
      </c>
      <c r="L13">
        <v>1469126462</v>
      </c>
      <c r="M13" s="11">
        <f t="shared" si="1"/>
        <v>42572.528495370367</v>
      </c>
      <c r="N13" t="b">
        <v>0</v>
      </c>
      <c r="O13">
        <v>75</v>
      </c>
      <c r="P13" t="b">
        <v>1</v>
      </c>
      <c r="Q13" t="s">
        <v>8265</v>
      </c>
      <c r="R13" s="10">
        <f t="shared" si="2"/>
        <v>120.5</v>
      </c>
      <c r="S13">
        <f t="shared" si="3"/>
        <v>80.333333333333329</v>
      </c>
      <c r="T13" t="str">
        <f t="shared" si="4"/>
        <v>film &amp; video</v>
      </c>
      <c r="U13" t="str">
        <f t="shared" si="5"/>
        <v>television</v>
      </c>
    </row>
    <row r="14" spans="1:21" ht="59" hidden="1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tr">
        <f>Data[[#This Row],[state]]</f>
        <v>successful</v>
      </c>
      <c r="H14" t="s">
        <v>8224</v>
      </c>
      <c r="I14" t="s">
        <v>8246</v>
      </c>
      <c r="J14">
        <v>1405479600</v>
      </c>
      <c r="K14" s="11">
        <f t="shared" si="0"/>
        <v>41835.875</v>
      </c>
      <c r="L14">
        <v>1401642425</v>
      </c>
      <c r="M14" s="11">
        <f t="shared" si="1"/>
        <v>41791.463252314818</v>
      </c>
      <c r="N14" t="b">
        <v>0</v>
      </c>
      <c r="O14">
        <v>827</v>
      </c>
      <c r="P14" t="b">
        <v>1</v>
      </c>
      <c r="Q14" t="s">
        <v>8265</v>
      </c>
      <c r="R14" s="10">
        <f t="shared" si="2"/>
        <v>165.29333333333335</v>
      </c>
      <c r="S14">
        <f t="shared" si="3"/>
        <v>59.961305925030231</v>
      </c>
      <c r="T14" t="str">
        <f t="shared" si="4"/>
        <v>film &amp; video</v>
      </c>
      <c r="U14" t="str">
        <f t="shared" si="5"/>
        <v>television</v>
      </c>
    </row>
    <row r="15" spans="1:21" ht="44.25" hidden="1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tr">
        <f>Data[[#This Row],[state]]</f>
        <v>successful</v>
      </c>
      <c r="H15" t="s">
        <v>8224</v>
      </c>
      <c r="I15" t="s">
        <v>8246</v>
      </c>
      <c r="J15">
        <v>1466713620</v>
      </c>
      <c r="K15" s="11">
        <f t="shared" si="0"/>
        <v>42544.602083333331</v>
      </c>
      <c r="L15">
        <v>1463588109</v>
      </c>
      <c r="M15" s="11">
        <f t="shared" si="1"/>
        <v>42508.427187499998</v>
      </c>
      <c r="N15" t="b">
        <v>0</v>
      </c>
      <c r="O15">
        <v>51</v>
      </c>
      <c r="P15" t="b">
        <v>1</v>
      </c>
      <c r="Q15" t="s">
        <v>8265</v>
      </c>
      <c r="R15" s="10">
        <f t="shared" si="2"/>
        <v>159.97142857142856</v>
      </c>
      <c r="S15">
        <f t="shared" si="3"/>
        <v>109.78431372549019</v>
      </c>
      <c r="T15" t="str">
        <f t="shared" si="4"/>
        <v>film &amp; video</v>
      </c>
      <c r="U15" t="str">
        <f t="shared" si="5"/>
        <v>television</v>
      </c>
    </row>
    <row r="16" spans="1:21" ht="29.5" hidden="1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tr">
        <f>Data[[#This Row],[state]]</f>
        <v>successful</v>
      </c>
      <c r="H16" t="s">
        <v>8226</v>
      </c>
      <c r="I16" t="s">
        <v>8248</v>
      </c>
      <c r="J16">
        <v>1405259940</v>
      </c>
      <c r="K16" s="11">
        <f t="shared" si="0"/>
        <v>41833.332638888889</v>
      </c>
      <c r="L16">
        <v>1403051888</v>
      </c>
      <c r="M16" s="11">
        <f t="shared" si="1"/>
        <v>41807.77648148148</v>
      </c>
      <c r="N16" t="b">
        <v>0</v>
      </c>
      <c r="O16">
        <v>41</v>
      </c>
      <c r="P16" t="b">
        <v>1</v>
      </c>
      <c r="Q16" t="s">
        <v>8265</v>
      </c>
      <c r="R16" s="10">
        <f t="shared" si="2"/>
        <v>100.93333333333334</v>
      </c>
      <c r="S16">
        <f t="shared" si="3"/>
        <v>147.70731707317074</v>
      </c>
      <c r="T16" t="str">
        <f t="shared" si="4"/>
        <v>film &amp; video</v>
      </c>
      <c r="U16" t="str">
        <f t="shared" si="5"/>
        <v>television</v>
      </c>
    </row>
    <row r="17" spans="1:21" ht="44.25" hidden="1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tr">
        <f>Data[[#This Row],[state]]</f>
        <v>successful</v>
      </c>
      <c r="H17" t="s">
        <v>8227</v>
      </c>
      <c r="I17" t="s">
        <v>8249</v>
      </c>
      <c r="J17">
        <v>1443384840</v>
      </c>
      <c r="K17" s="11">
        <f t="shared" si="0"/>
        <v>42274.593055555553</v>
      </c>
      <c r="L17">
        <v>1441790658</v>
      </c>
      <c r="M17" s="11">
        <f t="shared" si="1"/>
        <v>42256.141875000001</v>
      </c>
      <c r="N17" t="b">
        <v>0</v>
      </c>
      <c r="O17">
        <v>98</v>
      </c>
      <c r="P17" t="b">
        <v>1</v>
      </c>
      <c r="Q17" t="s">
        <v>8265</v>
      </c>
      <c r="R17" s="10">
        <f t="shared" si="2"/>
        <v>106.60000000000001</v>
      </c>
      <c r="S17">
        <f t="shared" si="3"/>
        <v>21.755102040816325</v>
      </c>
      <c r="T17" t="str">
        <f t="shared" si="4"/>
        <v>film &amp; video</v>
      </c>
      <c r="U17" t="str">
        <f t="shared" si="5"/>
        <v>television</v>
      </c>
    </row>
    <row r="18" spans="1:21" ht="59" hidden="1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tr">
        <f>Data[[#This Row],[state]]</f>
        <v>successful</v>
      </c>
      <c r="H18" t="s">
        <v>8224</v>
      </c>
      <c r="I18" t="s">
        <v>8246</v>
      </c>
      <c r="J18">
        <v>1402896600</v>
      </c>
      <c r="K18" s="11">
        <f t="shared" si="0"/>
        <v>41805.979166666664</v>
      </c>
      <c r="L18">
        <v>1398971211</v>
      </c>
      <c r="M18" s="11">
        <f t="shared" si="1"/>
        <v>41760.546423611115</v>
      </c>
      <c r="N18" t="b">
        <v>0</v>
      </c>
      <c r="O18">
        <v>70</v>
      </c>
      <c r="P18" t="b">
        <v>1</v>
      </c>
      <c r="Q18" t="s">
        <v>8265</v>
      </c>
      <c r="R18" s="10">
        <f t="shared" si="2"/>
        <v>100.24166666666667</v>
      </c>
      <c r="S18">
        <f t="shared" si="3"/>
        <v>171.84285714285716</v>
      </c>
      <c r="T18" t="str">
        <f t="shared" si="4"/>
        <v>film &amp; video</v>
      </c>
      <c r="U18" t="str">
        <f t="shared" si="5"/>
        <v>television</v>
      </c>
    </row>
    <row r="19" spans="1:21" ht="44.25" hidden="1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tr">
        <f>Data[[#This Row],[state]]</f>
        <v>successful</v>
      </c>
      <c r="H19" t="s">
        <v>8225</v>
      </c>
      <c r="I19" t="s">
        <v>8247</v>
      </c>
      <c r="J19">
        <v>1415126022</v>
      </c>
      <c r="K19" s="11">
        <f t="shared" si="0"/>
        <v>41947.523402777777</v>
      </c>
      <c r="L19">
        <v>1412530422</v>
      </c>
      <c r="M19" s="11">
        <f t="shared" si="1"/>
        <v>41917.481736111113</v>
      </c>
      <c r="N19" t="b">
        <v>0</v>
      </c>
      <c r="O19">
        <v>36</v>
      </c>
      <c r="P19" t="b">
        <v>1</v>
      </c>
      <c r="Q19" t="s">
        <v>8265</v>
      </c>
      <c r="R19" s="10">
        <f t="shared" si="2"/>
        <v>100.66666666666666</v>
      </c>
      <c r="S19">
        <f t="shared" si="3"/>
        <v>41.944444444444443</v>
      </c>
      <c r="T19" t="str">
        <f t="shared" si="4"/>
        <v>film &amp; video</v>
      </c>
      <c r="U19" t="str">
        <f t="shared" si="5"/>
        <v>television</v>
      </c>
    </row>
    <row r="20" spans="1:21" ht="44.25" hidden="1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tr">
        <f>Data[[#This Row],[state]]</f>
        <v>successful</v>
      </c>
      <c r="H20" t="s">
        <v>8224</v>
      </c>
      <c r="I20" t="s">
        <v>8246</v>
      </c>
      <c r="J20">
        <v>1410958856</v>
      </c>
      <c r="K20" s="11">
        <f t="shared" si="0"/>
        <v>41899.292314814818</v>
      </c>
      <c r="L20">
        <v>1408366856</v>
      </c>
      <c r="M20" s="11">
        <f t="shared" si="1"/>
        <v>41869.292314814818</v>
      </c>
      <c r="N20" t="b">
        <v>0</v>
      </c>
      <c r="O20">
        <v>342</v>
      </c>
      <c r="P20" t="b">
        <v>1</v>
      </c>
      <c r="Q20" t="s">
        <v>8265</v>
      </c>
      <c r="R20" s="10">
        <f t="shared" si="2"/>
        <v>106.32110000000002</v>
      </c>
      <c r="S20">
        <f t="shared" si="3"/>
        <v>93.264122807017543</v>
      </c>
      <c r="T20" t="str">
        <f t="shared" si="4"/>
        <v>film &amp; video</v>
      </c>
      <c r="U20" t="str">
        <f t="shared" si="5"/>
        <v>television</v>
      </c>
    </row>
    <row r="21" spans="1:21" ht="44.25" hidden="1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tr">
        <f>Data[[#This Row],[state]]</f>
        <v>successful</v>
      </c>
      <c r="H21" t="s">
        <v>8224</v>
      </c>
      <c r="I21" t="s">
        <v>8246</v>
      </c>
      <c r="J21">
        <v>1437420934</v>
      </c>
      <c r="K21" s="11">
        <f t="shared" si="0"/>
        <v>42205.566365740742</v>
      </c>
      <c r="L21">
        <v>1434828934</v>
      </c>
      <c r="M21" s="11">
        <f t="shared" si="1"/>
        <v>42175.566365740742</v>
      </c>
      <c r="N21" t="b">
        <v>0</v>
      </c>
      <c r="O21">
        <v>22</v>
      </c>
      <c r="P21" t="b">
        <v>1</v>
      </c>
      <c r="Q21" t="s">
        <v>8265</v>
      </c>
      <c r="R21" s="10">
        <f t="shared" si="2"/>
        <v>145.29411764705881</v>
      </c>
      <c r="S21">
        <f t="shared" si="3"/>
        <v>56.136363636363633</v>
      </c>
      <c r="T21" t="str">
        <f t="shared" si="4"/>
        <v>film &amp; video</v>
      </c>
      <c r="U21" t="str">
        <f t="shared" si="5"/>
        <v>television</v>
      </c>
    </row>
    <row r="22" spans="1:21" ht="44.25" hidden="1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tr">
        <f>Data[[#This Row],[state]]</f>
        <v>successful</v>
      </c>
      <c r="H22" t="s">
        <v>8224</v>
      </c>
      <c r="I22" t="s">
        <v>8246</v>
      </c>
      <c r="J22">
        <v>1442167912</v>
      </c>
      <c r="K22" s="11">
        <f t="shared" si="0"/>
        <v>42260.508240740746</v>
      </c>
      <c r="L22">
        <v>1436983912</v>
      </c>
      <c r="M22" s="11">
        <f t="shared" si="1"/>
        <v>42200.508240740746</v>
      </c>
      <c r="N22" t="b">
        <v>0</v>
      </c>
      <c r="O22">
        <v>25</v>
      </c>
      <c r="P22" t="b">
        <v>1</v>
      </c>
      <c r="Q22" t="s">
        <v>8265</v>
      </c>
      <c r="R22" s="10">
        <f t="shared" si="2"/>
        <v>100.2</v>
      </c>
      <c r="S22">
        <f t="shared" si="3"/>
        <v>80.16</v>
      </c>
      <c r="T22" t="str">
        <f t="shared" si="4"/>
        <v>film &amp; video</v>
      </c>
      <c r="U22" t="str">
        <f t="shared" si="5"/>
        <v>television</v>
      </c>
    </row>
    <row r="23" spans="1:21" ht="44.25" hidden="1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tr">
        <f>Data[[#This Row],[state]]</f>
        <v>successful</v>
      </c>
      <c r="H23" t="s">
        <v>8224</v>
      </c>
      <c r="I23" t="s">
        <v>8246</v>
      </c>
      <c r="J23">
        <v>1411743789</v>
      </c>
      <c r="K23" s="11">
        <f t="shared" si="0"/>
        <v>41908.377187500002</v>
      </c>
      <c r="L23">
        <v>1409151789</v>
      </c>
      <c r="M23" s="11">
        <f t="shared" si="1"/>
        <v>41878.377187500002</v>
      </c>
      <c r="N23" t="b">
        <v>0</v>
      </c>
      <c r="O23">
        <v>101</v>
      </c>
      <c r="P23" t="b">
        <v>1</v>
      </c>
      <c r="Q23" t="s">
        <v>8265</v>
      </c>
      <c r="R23" s="10">
        <f t="shared" si="2"/>
        <v>109.13513513513513</v>
      </c>
      <c r="S23">
        <f t="shared" si="3"/>
        <v>199.9009900990099</v>
      </c>
      <c r="T23" t="str">
        <f t="shared" si="4"/>
        <v>film &amp; video</v>
      </c>
      <c r="U23" t="str">
        <f t="shared" si="5"/>
        <v>television</v>
      </c>
    </row>
    <row r="24" spans="1:21" ht="29.5" hidden="1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tr">
        <f>Data[[#This Row],[state]]</f>
        <v>successful</v>
      </c>
      <c r="H24" t="s">
        <v>8224</v>
      </c>
      <c r="I24" t="s">
        <v>8246</v>
      </c>
      <c r="J24">
        <v>1420099140</v>
      </c>
      <c r="K24" s="11">
        <f t="shared" si="0"/>
        <v>42005.082638888889</v>
      </c>
      <c r="L24">
        <v>1418766740</v>
      </c>
      <c r="M24" s="11">
        <f t="shared" si="1"/>
        <v>41989.66134259259</v>
      </c>
      <c r="N24" t="b">
        <v>0</v>
      </c>
      <c r="O24">
        <v>8</v>
      </c>
      <c r="P24" t="b">
        <v>1</v>
      </c>
      <c r="Q24" t="s">
        <v>8265</v>
      </c>
      <c r="R24" s="10">
        <f t="shared" si="2"/>
        <v>117.14285714285715</v>
      </c>
      <c r="S24">
        <f t="shared" si="3"/>
        <v>51.25</v>
      </c>
      <c r="T24" t="str">
        <f t="shared" si="4"/>
        <v>film &amp; video</v>
      </c>
      <c r="U24" t="str">
        <f t="shared" si="5"/>
        <v>television</v>
      </c>
    </row>
    <row r="25" spans="1:21" ht="44.25" hidden="1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tr">
        <f>Data[[#This Row],[state]]</f>
        <v>successful</v>
      </c>
      <c r="H25" t="s">
        <v>8224</v>
      </c>
      <c r="I25" t="s">
        <v>8246</v>
      </c>
      <c r="J25">
        <v>1430407200</v>
      </c>
      <c r="K25" s="11">
        <f t="shared" si="0"/>
        <v>42124.388888888891</v>
      </c>
      <c r="L25">
        <v>1428086501</v>
      </c>
      <c r="M25" s="11">
        <f t="shared" si="1"/>
        <v>42097.528946759259</v>
      </c>
      <c r="N25" t="b">
        <v>0</v>
      </c>
      <c r="O25">
        <v>23</v>
      </c>
      <c r="P25" t="b">
        <v>1</v>
      </c>
      <c r="Q25" t="s">
        <v>8265</v>
      </c>
      <c r="R25" s="10">
        <f t="shared" si="2"/>
        <v>118.5</v>
      </c>
      <c r="S25">
        <f t="shared" si="3"/>
        <v>103.04347826086956</v>
      </c>
      <c r="T25" t="str">
        <f t="shared" si="4"/>
        <v>film &amp; video</v>
      </c>
      <c r="U25" t="str">
        <f t="shared" si="5"/>
        <v>television</v>
      </c>
    </row>
    <row r="26" spans="1:21" ht="29.5" hidden="1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tr">
        <f>Data[[#This Row],[state]]</f>
        <v>successful</v>
      </c>
      <c r="H26" t="s">
        <v>8224</v>
      </c>
      <c r="I26" t="s">
        <v>8246</v>
      </c>
      <c r="J26">
        <v>1442345940</v>
      </c>
      <c r="K26" s="11">
        <f t="shared" si="0"/>
        <v>42262.568750000006</v>
      </c>
      <c r="L26">
        <v>1439494863</v>
      </c>
      <c r="M26" s="11">
        <f t="shared" si="1"/>
        <v>42229.570173611108</v>
      </c>
      <c r="N26" t="b">
        <v>0</v>
      </c>
      <c r="O26">
        <v>574</v>
      </c>
      <c r="P26" t="b">
        <v>1</v>
      </c>
      <c r="Q26" t="s">
        <v>8265</v>
      </c>
      <c r="R26" s="10">
        <f t="shared" si="2"/>
        <v>108.80768571428572</v>
      </c>
      <c r="S26">
        <f t="shared" si="3"/>
        <v>66.346149825783982</v>
      </c>
      <c r="T26" t="str">
        <f t="shared" si="4"/>
        <v>film &amp; video</v>
      </c>
      <c r="U26" t="str">
        <f t="shared" si="5"/>
        <v>television</v>
      </c>
    </row>
    <row r="27" spans="1:21" ht="44.25" hidden="1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tr">
        <f>Data[[#This Row],[state]]</f>
        <v>successful</v>
      </c>
      <c r="H27" t="s">
        <v>8224</v>
      </c>
      <c r="I27" t="s">
        <v>8246</v>
      </c>
      <c r="J27">
        <v>1452299761</v>
      </c>
      <c r="K27" s="11">
        <f t="shared" si="0"/>
        <v>42377.775011574078</v>
      </c>
      <c r="L27">
        <v>1447115761</v>
      </c>
      <c r="M27" s="11">
        <f t="shared" si="1"/>
        <v>42317.775011574078</v>
      </c>
      <c r="N27" t="b">
        <v>0</v>
      </c>
      <c r="O27">
        <v>14</v>
      </c>
      <c r="P27" t="b">
        <v>1</v>
      </c>
      <c r="Q27" t="s">
        <v>8265</v>
      </c>
      <c r="R27" s="10">
        <f t="shared" si="2"/>
        <v>133.33333333333331</v>
      </c>
      <c r="S27">
        <f t="shared" si="3"/>
        <v>57.142857142857146</v>
      </c>
      <c r="T27" t="str">
        <f t="shared" si="4"/>
        <v>film &amp; video</v>
      </c>
      <c r="U27" t="str">
        <f t="shared" si="5"/>
        <v>television</v>
      </c>
    </row>
    <row r="28" spans="1:21" ht="44.25" hidden="1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tr">
        <f>Data[[#This Row],[state]]</f>
        <v>successful</v>
      </c>
      <c r="H28" t="s">
        <v>8224</v>
      </c>
      <c r="I28" t="s">
        <v>8246</v>
      </c>
      <c r="J28">
        <v>1408278144</v>
      </c>
      <c r="K28" s="11">
        <f t="shared" si="0"/>
        <v>41868.265555555554</v>
      </c>
      <c r="L28">
        <v>1404822144</v>
      </c>
      <c r="M28" s="11">
        <f t="shared" si="1"/>
        <v>41828.265555555554</v>
      </c>
      <c r="N28" t="b">
        <v>0</v>
      </c>
      <c r="O28">
        <v>19</v>
      </c>
      <c r="P28" t="b">
        <v>1</v>
      </c>
      <c r="Q28" t="s">
        <v>8265</v>
      </c>
      <c r="R28" s="10">
        <f t="shared" si="2"/>
        <v>155.20000000000002</v>
      </c>
      <c r="S28">
        <f t="shared" si="3"/>
        <v>102.10526315789474</v>
      </c>
      <c r="T28" t="str">
        <f t="shared" si="4"/>
        <v>film &amp; video</v>
      </c>
      <c r="U28" t="str">
        <f t="shared" si="5"/>
        <v>television</v>
      </c>
    </row>
    <row r="29" spans="1:21" ht="44.25" hidden="1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tr">
        <f>Data[[#This Row],[state]]</f>
        <v>successful</v>
      </c>
      <c r="H29" t="s">
        <v>8228</v>
      </c>
      <c r="I29" t="s">
        <v>8250</v>
      </c>
      <c r="J29">
        <v>1416113833</v>
      </c>
      <c r="K29" s="11">
        <f t="shared" si="0"/>
        <v>41958.956400462965</v>
      </c>
      <c r="L29">
        <v>1413518233</v>
      </c>
      <c r="M29" s="11">
        <f t="shared" si="1"/>
        <v>41928.914733796293</v>
      </c>
      <c r="N29" t="b">
        <v>0</v>
      </c>
      <c r="O29">
        <v>150</v>
      </c>
      <c r="P29" t="b">
        <v>1</v>
      </c>
      <c r="Q29" t="s">
        <v>8265</v>
      </c>
      <c r="R29" s="10">
        <f t="shared" si="2"/>
        <v>111.72500000000001</v>
      </c>
      <c r="S29">
        <f t="shared" si="3"/>
        <v>148.96666666666667</v>
      </c>
      <c r="T29" t="str">
        <f t="shared" si="4"/>
        <v>film &amp; video</v>
      </c>
      <c r="U29" t="str">
        <f t="shared" si="5"/>
        <v>television</v>
      </c>
    </row>
    <row r="30" spans="1:21" ht="29.5" hidden="1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tr">
        <f>Data[[#This Row],[state]]</f>
        <v>successful</v>
      </c>
      <c r="H30" t="s">
        <v>8224</v>
      </c>
      <c r="I30" t="s">
        <v>8246</v>
      </c>
      <c r="J30">
        <v>1450307284</v>
      </c>
      <c r="K30" s="11">
        <f t="shared" si="0"/>
        <v>42354.71393518518</v>
      </c>
      <c r="L30">
        <v>1447715284</v>
      </c>
      <c r="M30" s="11">
        <f t="shared" si="1"/>
        <v>42324.71393518518</v>
      </c>
      <c r="N30" t="b">
        <v>0</v>
      </c>
      <c r="O30">
        <v>71</v>
      </c>
      <c r="P30" t="b">
        <v>1</v>
      </c>
      <c r="Q30" t="s">
        <v>8265</v>
      </c>
      <c r="R30" s="10">
        <f t="shared" si="2"/>
        <v>100.35000000000001</v>
      </c>
      <c r="S30">
        <f t="shared" si="3"/>
        <v>169.6056338028169</v>
      </c>
      <c r="T30" t="str">
        <f t="shared" si="4"/>
        <v>film &amp; video</v>
      </c>
      <c r="U30" t="str">
        <f t="shared" si="5"/>
        <v>television</v>
      </c>
    </row>
    <row r="31" spans="1:21" ht="44.25" hidden="1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tr">
        <f>Data[[#This Row],[state]]</f>
        <v>successful</v>
      </c>
      <c r="H31" t="s">
        <v>8225</v>
      </c>
      <c r="I31" t="s">
        <v>8247</v>
      </c>
      <c r="J31">
        <v>1406045368</v>
      </c>
      <c r="K31" s="11">
        <f t="shared" si="0"/>
        <v>41842.42324074074</v>
      </c>
      <c r="L31">
        <v>1403453368</v>
      </c>
      <c r="M31" s="11">
        <f t="shared" si="1"/>
        <v>41812.42324074074</v>
      </c>
      <c r="N31" t="b">
        <v>0</v>
      </c>
      <c r="O31">
        <v>117</v>
      </c>
      <c r="P31" t="b">
        <v>1</v>
      </c>
      <c r="Q31" t="s">
        <v>8265</v>
      </c>
      <c r="R31" s="10">
        <f t="shared" si="2"/>
        <v>123.33333333333334</v>
      </c>
      <c r="S31">
        <f t="shared" si="3"/>
        <v>31.623931623931625</v>
      </c>
      <c r="T31" t="str">
        <f t="shared" si="4"/>
        <v>film &amp; video</v>
      </c>
      <c r="U31" t="str">
        <f t="shared" si="5"/>
        <v>television</v>
      </c>
    </row>
    <row r="32" spans="1:21" ht="44.25" hidden="1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tr">
        <f>Data[[#This Row],[state]]</f>
        <v>successful</v>
      </c>
      <c r="H32" t="s">
        <v>8224</v>
      </c>
      <c r="I32" t="s">
        <v>8246</v>
      </c>
      <c r="J32">
        <v>1408604515</v>
      </c>
      <c r="K32" s="11">
        <f t="shared" si="0"/>
        <v>41872.042997685188</v>
      </c>
      <c r="L32">
        <v>1406012515</v>
      </c>
      <c r="M32" s="11">
        <f t="shared" si="1"/>
        <v>41842.042997685188</v>
      </c>
      <c r="N32" t="b">
        <v>0</v>
      </c>
      <c r="O32">
        <v>53</v>
      </c>
      <c r="P32" t="b">
        <v>1</v>
      </c>
      <c r="Q32" t="s">
        <v>8265</v>
      </c>
      <c r="R32" s="10">
        <f t="shared" si="2"/>
        <v>101.29975</v>
      </c>
      <c r="S32">
        <f t="shared" si="3"/>
        <v>76.45264150943396</v>
      </c>
      <c r="T32" t="str">
        <f t="shared" si="4"/>
        <v>film &amp; video</v>
      </c>
      <c r="U32" t="str">
        <f t="shared" si="5"/>
        <v>television</v>
      </c>
    </row>
    <row r="33" spans="1:21" ht="44.25" hidden="1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tr">
        <f>Data[[#This Row],[state]]</f>
        <v>successful</v>
      </c>
      <c r="H33" t="s">
        <v>8224</v>
      </c>
      <c r="I33" t="s">
        <v>8246</v>
      </c>
      <c r="J33">
        <v>1453748434</v>
      </c>
      <c r="K33" s="11">
        <f t="shared" si="0"/>
        <v>42394.54206018518</v>
      </c>
      <c r="L33">
        <v>1452193234</v>
      </c>
      <c r="M33" s="11">
        <f t="shared" si="1"/>
        <v>42376.54206018518</v>
      </c>
      <c r="N33" t="b">
        <v>0</v>
      </c>
      <c r="O33">
        <v>1</v>
      </c>
      <c r="P33" t="b">
        <v>1</v>
      </c>
      <c r="Q33" t="s">
        <v>8265</v>
      </c>
      <c r="R33" s="10">
        <f t="shared" si="2"/>
        <v>100</v>
      </c>
      <c r="S33">
        <f t="shared" si="3"/>
        <v>13</v>
      </c>
      <c r="T33" t="str">
        <f t="shared" si="4"/>
        <v>film &amp; video</v>
      </c>
      <c r="U33" t="str">
        <f t="shared" si="5"/>
        <v>television</v>
      </c>
    </row>
    <row r="34" spans="1:21" ht="59" hidden="1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tr">
        <f>Data[[#This Row],[state]]</f>
        <v>successful</v>
      </c>
      <c r="H34" t="s">
        <v>8224</v>
      </c>
      <c r="I34" t="s">
        <v>8246</v>
      </c>
      <c r="J34">
        <v>1463111940</v>
      </c>
      <c r="K34" s="11">
        <f t="shared" si="0"/>
        <v>42502.915972222225</v>
      </c>
      <c r="L34">
        <v>1459523017</v>
      </c>
      <c r="M34" s="11">
        <f t="shared" si="1"/>
        <v>42461.377511574072</v>
      </c>
      <c r="N34" t="b">
        <v>0</v>
      </c>
      <c r="O34">
        <v>89</v>
      </c>
      <c r="P34" t="b">
        <v>1</v>
      </c>
      <c r="Q34" t="s">
        <v>8265</v>
      </c>
      <c r="R34" s="10">
        <f t="shared" si="2"/>
        <v>100.24604569420035</v>
      </c>
      <c r="S34">
        <f t="shared" si="3"/>
        <v>320.44943820224717</v>
      </c>
      <c r="T34" t="str">
        <f t="shared" si="4"/>
        <v>film &amp; video</v>
      </c>
      <c r="U34" t="str">
        <f t="shared" si="5"/>
        <v>television</v>
      </c>
    </row>
    <row r="35" spans="1:21" ht="44.25" hidden="1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tr">
        <f>Data[[#This Row],[state]]</f>
        <v>successful</v>
      </c>
      <c r="H35" t="s">
        <v>8224</v>
      </c>
      <c r="I35" t="s">
        <v>8246</v>
      </c>
      <c r="J35">
        <v>1447001501</v>
      </c>
      <c r="K35" s="11">
        <f t="shared" si="0"/>
        <v>42316.452557870376</v>
      </c>
      <c r="L35">
        <v>1444405901</v>
      </c>
      <c r="M35" s="11">
        <f t="shared" si="1"/>
        <v>42286.410891203705</v>
      </c>
      <c r="N35" t="b">
        <v>0</v>
      </c>
      <c r="O35">
        <v>64</v>
      </c>
      <c r="P35" t="b">
        <v>1</v>
      </c>
      <c r="Q35" t="s">
        <v>8265</v>
      </c>
      <c r="R35" s="10">
        <f t="shared" si="2"/>
        <v>102.0952380952381</v>
      </c>
      <c r="S35">
        <f t="shared" si="3"/>
        <v>83.75</v>
      </c>
      <c r="T35" t="str">
        <f t="shared" si="4"/>
        <v>film &amp; video</v>
      </c>
      <c r="U35" t="str">
        <f t="shared" si="5"/>
        <v>television</v>
      </c>
    </row>
    <row r="36" spans="1:21" ht="44.25" hidden="1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tr">
        <f>Data[[#This Row],[state]]</f>
        <v>successful</v>
      </c>
      <c r="H36" t="s">
        <v>8224</v>
      </c>
      <c r="I36" t="s">
        <v>8246</v>
      </c>
      <c r="J36">
        <v>1407224601</v>
      </c>
      <c r="K36" s="11">
        <f t="shared" si="0"/>
        <v>41856.071770833332</v>
      </c>
      <c r="L36">
        <v>1405928601</v>
      </c>
      <c r="M36" s="11">
        <f t="shared" si="1"/>
        <v>41841.071770833332</v>
      </c>
      <c r="N36" t="b">
        <v>0</v>
      </c>
      <c r="O36">
        <v>68</v>
      </c>
      <c r="P36" t="b">
        <v>1</v>
      </c>
      <c r="Q36" t="s">
        <v>8265</v>
      </c>
      <c r="R36" s="10">
        <f t="shared" si="2"/>
        <v>130.46153846153845</v>
      </c>
      <c r="S36">
        <f t="shared" si="3"/>
        <v>49.882352941176471</v>
      </c>
      <c r="T36" t="str">
        <f t="shared" si="4"/>
        <v>film &amp; video</v>
      </c>
      <c r="U36" t="str">
        <f t="shared" si="5"/>
        <v>television</v>
      </c>
    </row>
    <row r="37" spans="1:21" ht="44.25" hidden="1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tr">
        <f>Data[[#This Row],[state]]</f>
        <v>successful</v>
      </c>
      <c r="H37" t="s">
        <v>8224</v>
      </c>
      <c r="I37" t="s">
        <v>8246</v>
      </c>
      <c r="J37">
        <v>1430179200</v>
      </c>
      <c r="K37" s="11">
        <f t="shared" si="0"/>
        <v>42121.75</v>
      </c>
      <c r="L37">
        <v>1428130814</v>
      </c>
      <c r="M37" s="11">
        <f t="shared" si="1"/>
        <v>42098.041828703703</v>
      </c>
      <c r="N37" t="b">
        <v>0</v>
      </c>
      <c r="O37">
        <v>28</v>
      </c>
      <c r="P37" t="b">
        <v>1</v>
      </c>
      <c r="Q37" t="s">
        <v>8265</v>
      </c>
      <c r="R37" s="10">
        <f t="shared" si="2"/>
        <v>166.5</v>
      </c>
      <c r="S37">
        <f t="shared" si="3"/>
        <v>59.464285714285715</v>
      </c>
      <c r="T37" t="str">
        <f t="shared" si="4"/>
        <v>film &amp; video</v>
      </c>
      <c r="U37" t="str">
        <f t="shared" si="5"/>
        <v>television</v>
      </c>
    </row>
    <row r="38" spans="1:21" ht="29.5" hidden="1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tr">
        <f>Data[[#This Row],[state]]</f>
        <v>successful</v>
      </c>
      <c r="H38" t="s">
        <v>8224</v>
      </c>
      <c r="I38" t="s">
        <v>8246</v>
      </c>
      <c r="J38">
        <v>1428128525</v>
      </c>
      <c r="K38" s="11">
        <f t="shared" si="0"/>
        <v>42098.015335648146</v>
      </c>
      <c r="L38">
        <v>1425540125</v>
      </c>
      <c r="M38" s="11">
        <f t="shared" si="1"/>
        <v>42068.057002314818</v>
      </c>
      <c r="N38" t="b">
        <v>0</v>
      </c>
      <c r="O38">
        <v>44</v>
      </c>
      <c r="P38" t="b">
        <v>1</v>
      </c>
      <c r="Q38" t="s">
        <v>8265</v>
      </c>
      <c r="R38" s="10">
        <f t="shared" si="2"/>
        <v>142.15</v>
      </c>
      <c r="S38">
        <f t="shared" si="3"/>
        <v>193.84090909090909</v>
      </c>
      <c r="T38" t="str">
        <f t="shared" si="4"/>
        <v>film &amp; video</v>
      </c>
      <c r="U38" t="str">
        <f t="shared" si="5"/>
        <v>television</v>
      </c>
    </row>
    <row r="39" spans="1:21" ht="44.25" hidden="1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tr">
        <f>Data[[#This Row],[state]]</f>
        <v>successful</v>
      </c>
      <c r="H39" t="s">
        <v>8224</v>
      </c>
      <c r="I39" t="s">
        <v>8246</v>
      </c>
      <c r="J39">
        <v>1425055079</v>
      </c>
      <c r="K39" s="11">
        <f t="shared" si="0"/>
        <v>42062.443043981482</v>
      </c>
      <c r="L39">
        <v>1422463079</v>
      </c>
      <c r="M39" s="11">
        <f t="shared" si="1"/>
        <v>42032.443043981482</v>
      </c>
      <c r="N39" t="b">
        <v>0</v>
      </c>
      <c r="O39">
        <v>253</v>
      </c>
      <c r="P39" t="b">
        <v>1</v>
      </c>
      <c r="Q39" t="s">
        <v>8265</v>
      </c>
      <c r="R39" s="10">
        <f t="shared" si="2"/>
        <v>183.44090909090909</v>
      </c>
      <c r="S39">
        <f t="shared" si="3"/>
        <v>159.51383399209487</v>
      </c>
      <c r="T39" t="str">
        <f t="shared" si="4"/>
        <v>film &amp; video</v>
      </c>
      <c r="U39" t="str">
        <f t="shared" si="5"/>
        <v>television</v>
      </c>
    </row>
    <row r="40" spans="1:21" ht="44.25" hidden="1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tr">
        <f>Data[[#This Row],[state]]</f>
        <v>successful</v>
      </c>
      <c r="H40" t="s">
        <v>8224</v>
      </c>
      <c r="I40" t="s">
        <v>8246</v>
      </c>
      <c r="J40">
        <v>1368235344</v>
      </c>
      <c r="K40" s="11">
        <f t="shared" si="0"/>
        <v>41404.807222222218</v>
      </c>
      <c r="L40">
        <v>1365643344</v>
      </c>
      <c r="M40" s="11">
        <f t="shared" si="1"/>
        <v>41374.807222222218</v>
      </c>
      <c r="N40" t="b">
        <v>0</v>
      </c>
      <c r="O40">
        <v>66</v>
      </c>
      <c r="P40" t="b">
        <v>1</v>
      </c>
      <c r="Q40" t="s">
        <v>8265</v>
      </c>
      <c r="R40" s="10">
        <f t="shared" si="2"/>
        <v>110.04</v>
      </c>
      <c r="S40">
        <f t="shared" si="3"/>
        <v>41.68181818181818</v>
      </c>
      <c r="T40" t="str">
        <f t="shared" si="4"/>
        <v>film &amp; video</v>
      </c>
      <c r="U40" t="str">
        <f t="shared" si="5"/>
        <v>television</v>
      </c>
    </row>
    <row r="41" spans="1:21" ht="59" hidden="1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tr">
        <f>Data[[#This Row],[state]]</f>
        <v>successful</v>
      </c>
      <c r="H41" t="s">
        <v>8225</v>
      </c>
      <c r="I41" t="s">
        <v>8247</v>
      </c>
      <c r="J41">
        <v>1401058740</v>
      </c>
      <c r="K41" s="11">
        <f t="shared" si="0"/>
        <v>41784.707638888889</v>
      </c>
      <c r="L41">
        <v>1398388068</v>
      </c>
      <c r="M41" s="11">
        <f t="shared" si="1"/>
        <v>41753.797083333331</v>
      </c>
      <c r="N41" t="b">
        <v>0</v>
      </c>
      <c r="O41">
        <v>217</v>
      </c>
      <c r="P41" t="b">
        <v>1</v>
      </c>
      <c r="Q41" t="s">
        <v>8265</v>
      </c>
      <c r="R41" s="10">
        <f t="shared" si="2"/>
        <v>130.98000000000002</v>
      </c>
      <c r="S41">
        <f t="shared" si="3"/>
        <v>150.89861751152074</v>
      </c>
      <c r="T41" t="str">
        <f t="shared" si="4"/>
        <v>film &amp; video</v>
      </c>
      <c r="U41" t="str">
        <f t="shared" si="5"/>
        <v>television</v>
      </c>
    </row>
    <row r="42" spans="1:21" ht="59" hidden="1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tr">
        <f>Data[[#This Row],[state]]</f>
        <v>successful</v>
      </c>
      <c r="H42" t="s">
        <v>8224</v>
      </c>
      <c r="I42" t="s">
        <v>8246</v>
      </c>
      <c r="J42">
        <v>1403150400</v>
      </c>
      <c r="K42" s="11">
        <f t="shared" si="0"/>
        <v>41808.916666666664</v>
      </c>
      <c r="L42">
        <v>1401426488</v>
      </c>
      <c r="M42" s="11">
        <f t="shared" si="1"/>
        <v>41788.96398148148</v>
      </c>
      <c r="N42" t="b">
        <v>0</v>
      </c>
      <c r="O42">
        <v>16</v>
      </c>
      <c r="P42" t="b">
        <v>1</v>
      </c>
      <c r="Q42" t="s">
        <v>8265</v>
      </c>
      <c r="R42" s="10">
        <f t="shared" si="2"/>
        <v>101.35000000000001</v>
      </c>
      <c r="S42">
        <f t="shared" si="3"/>
        <v>126.6875</v>
      </c>
      <c r="T42" t="str">
        <f t="shared" si="4"/>
        <v>film &amp; video</v>
      </c>
      <c r="U42" t="str">
        <f t="shared" si="5"/>
        <v>television</v>
      </c>
    </row>
    <row r="43" spans="1:21" ht="44.25" hidden="1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tr">
        <f>Data[[#This Row],[state]]</f>
        <v>successful</v>
      </c>
      <c r="H43" t="s">
        <v>8224</v>
      </c>
      <c r="I43" t="s">
        <v>8246</v>
      </c>
      <c r="J43">
        <v>1412516354</v>
      </c>
      <c r="K43" s="11">
        <f t="shared" si="0"/>
        <v>41917.318912037037</v>
      </c>
      <c r="L43">
        <v>1409924354</v>
      </c>
      <c r="M43" s="11">
        <f t="shared" si="1"/>
        <v>41887.318912037037</v>
      </c>
      <c r="N43" t="b">
        <v>0</v>
      </c>
      <c r="O43">
        <v>19</v>
      </c>
      <c r="P43" t="b">
        <v>1</v>
      </c>
      <c r="Q43" t="s">
        <v>8265</v>
      </c>
      <c r="R43" s="10">
        <f t="shared" si="2"/>
        <v>100</v>
      </c>
      <c r="S43">
        <f t="shared" si="3"/>
        <v>105.26315789473684</v>
      </c>
      <c r="T43" t="str">
        <f t="shared" si="4"/>
        <v>film &amp; video</v>
      </c>
      <c r="U43" t="str">
        <f t="shared" si="5"/>
        <v>television</v>
      </c>
    </row>
    <row r="44" spans="1:21" ht="44.25" hidden="1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tr">
        <f>Data[[#This Row],[state]]</f>
        <v>successful</v>
      </c>
      <c r="H44" t="s">
        <v>8224</v>
      </c>
      <c r="I44" t="s">
        <v>8246</v>
      </c>
      <c r="J44">
        <v>1419780026</v>
      </c>
      <c r="K44" s="11">
        <f t="shared" si="0"/>
        <v>42001.389189814814</v>
      </c>
      <c r="L44">
        <v>1417188026</v>
      </c>
      <c r="M44" s="11">
        <f t="shared" si="1"/>
        <v>41971.389189814814</v>
      </c>
      <c r="N44" t="b">
        <v>0</v>
      </c>
      <c r="O44">
        <v>169</v>
      </c>
      <c r="P44" t="b">
        <v>1</v>
      </c>
      <c r="Q44" t="s">
        <v>8265</v>
      </c>
      <c r="R44" s="10">
        <f t="shared" si="2"/>
        <v>141.85714285714286</v>
      </c>
      <c r="S44">
        <f t="shared" si="3"/>
        <v>117.51479289940828</v>
      </c>
      <c r="T44" t="str">
        <f t="shared" si="4"/>
        <v>film &amp; video</v>
      </c>
      <c r="U44" t="str">
        <f t="shared" si="5"/>
        <v>television</v>
      </c>
    </row>
    <row r="45" spans="1:21" ht="44.25" hidden="1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tr">
        <f>Data[[#This Row],[state]]</f>
        <v>successful</v>
      </c>
      <c r="H45" t="s">
        <v>8224</v>
      </c>
      <c r="I45" t="s">
        <v>8246</v>
      </c>
      <c r="J45">
        <v>1405209600</v>
      </c>
      <c r="K45" s="11">
        <f t="shared" si="0"/>
        <v>41832.75</v>
      </c>
      <c r="L45">
        <v>1402599486</v>
      </c>
      <c r="M45" s="11">
        <f t="shared" si="1"/>
        <v>41802.540347222224</v>
      </c>
      <c r="N45" t="b">
        <v>0</v>
      </c>
      <c r="O45">
        <v>263</v>
      </c>
      <c r="P45" t="b">
        <v>1</v>
      </c>
      <c r="Q45" t="s">
        <v>8265</v>
      </c>
      <c r="R45" s="10">
        <f t="shared" si="2"/>
        <v>308.65999999999997</v>
      </c>
      <c r="S45">
        <f t="shared" si="3"/>
        <v>117.36121673003802</v>
      </c>
      <c r="T45" t="str">
        <f t="shared" si="4"/>
        <v>film &amp; video</v>
      </c>
      <c r="U45" t="str">
        <f t="shared" si="5"/>
        <v>television</v>
      </c>
    </row>
    <row r="46" spans="1:21" ht="44.25" hidden="1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tr">
        <f>Data[[#This Row],[state]]</f>
        <v>successful</v>
      </c>
      <c r="H46" t="s">
        <v>8224</v>
      </c>
      <c r="I46" t="s">
        <v>8246</v>
      </c>
      <c r="J46">
        <v>1412648537</v>
      </c>
      <c r="K46" s="11">
        <f t="shared" si="0"/>
        <v>41918.848807870374</v>
      </c>
      <c r="L46">
        <v>1408760537</v>
      </c>
      <c r="M46" s="11">
        <f t="shared" si="1"/>
        <v>41873.848807870374</v>
      </c>
      <c r="N46" t="b">
        <v>0</v>
      </c>
      <c r="O46">
        <v>15</v>
      </c>
      <c r="P46" t="b">
        <v>1</v>
      </c>
      <c r="Q46" t="s">
        <v>8265</v>
      </c>
      <c r="R46" s="10">
        <f t="shared" si="2"/>
        <v>100</v>
      </c>
      <c r="S46">
        <f t="shared" si="3"/>
        <v>133.33333333333334</v>
      </c>
      <c r="T46" t="str">
        <f t="shared" si="4"/>
        <v>film &amp; video</v>
      </c>
      <c r="U46" t="str">
        <f t="shared" si="5"/>
        <v>television</v>
      </c>
    </row>
    <row r="47" spans="1:21" ht="44.25" hidden="1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tr">
        <f>Data[[#This Row],[state]]</f>
        <v>successful</v>
      </c>
      <c r="H47" t="s">
        <v>8224</v>
      </c>
      <c r="I47" t="s">
        <v>8246</v>
      </c>
      <c r="J47">
        <v>1461769107</v>
      </c>
      <c r="K47" s="11">
        <f t="shared" si="0"/>
        <v>42487.373923611114</v>
      </c>
      <c r="L47">
        <v>1459177107</v>
      </c>
      <c r="M47" s="11">
        <f t="shared" si="1"/>
        <v>42457.373923611114</v>
      </c>
      <c r="N47" t="b">
        <v>0</v>
      </c>
      <c r="O47">
        <v>61</v>
      </c>
      <c r="P47" t="b">
        <v>1</v>
      </c>
      <c r="Q47" t="s">
        <v>8265</v>
      </c>
      <c r="R47" s="10">
        <f t="shared" si="2"/>
        <v>120</v>
      </c>
      <c r="S47">
        <f t="shared" si="3"/>
        <v>98.360655737704917</v>
      </c>
      <c r="T47" t="str">
        <f t="shared" si="4"/>
        <v>film &amp; video</v>
      </c>
      <c r="U47" t="str">
        <f t="shared" si="5"/>
        <v>television</v>
      </c>
    </row>
    <row r="48" spans="1:21" ht="44.25" hidden="1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tr">
        <f>Data[[#This Row],[state]]</f>
        <v>successful</v>
      </c>
      <c r="H48" t="s">
        <v>8226</v>
      </c>
      <c r="I48" t="s">
        <v>8248</v>
      </c>
      <c r="J48">
        <v>1450220974</v>
      </c>
      <c r="K48" s="11">
        <f t="shared" si="0"/>
        <v>42353.714976851858</v>
      </c>
      <c r="L48">
        <v>1447628974</v>
      </c>
      <c r="M48" s="11">
        <f t="shared" si="1"/>
        <v>42323.714976851858</v>
      </c>
      <c r="N48" t="b">
        <v>0</v>
      </c>
      <c r="O48">
        <v>45</v>
      </c>
      <c r="P48" t="b">
        <v>1</v>
      </c>
      <c r="Q48" t="s">
        <v>8265</v>
      </c>
      <c r="R48" s="10">
        <f t="shared" si="2"/>
        <v>104.16666666666667</v>
      </c>
      <c r="S48">
        <f t="shared" si="3"/>
        <v>194.44444444444446</v>
      </c>
      <c r="T48" t="str">
        <f t="shared" si="4"/>
        <v>film &amp; video</v>
      </c>
      <c r="U48" t="str">
        <f t="shared" si="5"/>
        <v>television</v>
      </c>
    </row>
    <row r="49" spans="1:21" ht="59" hidden="1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tr">
        <f>Data[[#This Row],[state]]</f>
        <v>successful</v>
      </c>
      <c r="H49" t="s">
        <v>8224</v>
      </c>
      <c r="I49" t="s">
        <v>8246</v>
      </c>
      <c r="J49">
        <v>1419021607</v>
      </c>
      <c r="K49" s="11">
        <f t="shared" si="0"/>
        <v>41992.611192129625</v>
      </c>
      <c r="L49">
        <v>1413834007</v>
      </c>
      <c r="M49" s="11">
        <f t="shared" si="1"/>
        <v>41932.569525462961</v>
      </c>
      <c r="N49" t="b">
        <v>0</v>
      </c>
      <c r="O49">
        <v>70</v>
      </c>
      <c r="P49" t="b">
        <v>1</v>
      </c>
      <c r="Q49" t="s">
        <v>8265</v>
      </c>
      <c r="R49" s="10">
        <f t="shared" si="2"/>
        <v>107.61100000000002</v>
      </c>
      <c r="S49">
        <f t="shared" si="3"/>
        <v>76.865000000000009</v>
      </c>
      <c r="T49" t="str">
        <f t="shared" si="4"/>
        <v>film &amp; video</v>
      </c>
      <c r="U49" t="str">
        <f t="shared" si="5"/>
        <v>television</v>
      </c>
    </row>
    <row r="50" spans="1:21" ht="44.25" hidden="1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tr">
        <f>Data[[#This Row],[state]]</f>
        <v>successful</v>
      </c>
      <c r="H50" t="s">
        <v>8225</v>
      </c>
      <c r="I50" t="s">
        <v>8247</v>
      </c>
      <c r="J50">
        <v>1425211200</v>
      </c>
      <c r="K50" s="11">
        <f t="shared" si="0"/>
        <v>42064.25</v>
      </c>
      <c r="L50">
        <v>1422534260</v>
      </c>
      <c r="M50" s="11">
        <f t="shared" si="1"/>
        <v>42033.266898148147</v>
      </c>
      <c r="N50" t="b">
        <v>0</v>
      </c>
      <c r="O50">
        <v>38</v>
      </c>
      <c r="P50" t="b">
        <v>1</v>
      </c>
      <c r="Q50" t="s">
        <v>8265</v>
      </c>
      <c r="R50" s="10">
        <f t="shared" si="2"/>
        <v>107.94999999999999</v>
      </c>
      <c r="S50">
        <f t="shared" si="3"/>
        <v>56.815789473684212</v>
      </c>
      <c r="T50" t="str">
        <f t="shared" si="4"/>
        <v>film &amp; video</v>
      </c>
      <c r="U50" t="str">
        <f t="shared" si="5"/>
        <v>television</v>
      </c>
    </row>
    <row r="51" spans="1:21" hidden="1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tr">
        <f>Data[[#This Row],[state]]</f>
        <v>successful</v>
      </c>
      <c r="H51" t="s">
        <v>8224</v>
      </c>
      <c r="I51" t="s">
        <v>8246</v>
      </c>
      <c r="J51">
        <v>1445660045</v>
      </c>
      <c r="K51" s="11">
        <f t="shared" si="0"/>
        <v>42300.926446759258</v>
      </c>
      <c r="L51">
        <v>1443068045</v>
      </c>
      <c r="M51" s="11">
        <f t="shared" si="1"/>
        <v>42270.926446759258</v>
      </c>
      <c r="N51" t="b">
        <v>0</v>
      </c>
      <c r="O51">
        <v>87</v>
      </c>
      <c r="P51" t="b">
        <v>1</v>
      </c>
      <c r="Q51" t="s">
        <v>8265</v>
      </c>
      <c r="R51" s="10">
        <f t="shared" si="2"/>
        <v>100</v>
      </c>
      <c r="S51">
        <f t="shared" si="3"/>
        <v>137.93103448275863</v>
      </c>
      <c r="T51" t="str">
        <f t="shared" si="4"/>
        <v>film &amp; video</v>
      </c>
      <c r="U51" t="str">
        <f t="shared" si="5"/>
        <v>television</v>
      </c>
    </row>
    <row r="52" spans="1:21" ht="44.25" hidden="1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tr">
        <f>Data[[#This Row],[state]]</f>
        <v>successful</v>
      </c>
      <c r="H52" t="s">
        <v>8225</v>
      </c>
      <c r="I52" t="s">
        <v>8247</v>
      </c>
      <c r="J52">
        <v>1422637200</v>
      </c>
      <c r="K52" s="11">
        <f t="shared" si="0"/>
        <v>42034.458333333328</v>
      </c>
      <c r="L52">
        <v>1419271458</v>
      </c>
      <c r="M52" s="11">
        <f t="shared" si="1"/>
        <v>41995.502986111111</v>
      </c>
      <c r="N52" t="b">
        <v>0</v>
      </c>
      <c r="O52">
        <v>22</v>
      </c>
      <c r="P52" t="b">
        <v>1</v>
      </c>
      <c r="Q52" t="s">
        <v>8265</v>
      </c>
      <c r="R52" s="10">
        <f t="shared" si="2"/>
        <v>100</v>
      </c>
      <c r="S52">
        <f t="shared" si="3"/>
        <v>27.272727272727273</v>
      </c>
      <c r="T52" t="str">
        <f t="shared" si="4"/>
        <v>film &amp; video</v>
      </c>
      <c r="U52" t="str">
        <f t="shared" si="5"/>
        <v>television</v>
      </c>
    </row>
    <row r="53" spans="1:21" ht="44.25" hidden="1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tr">
        <f>Data[[#This Row],[state]]</f>
        <v>successful</v>
      </c>
      <c r="H53" t="s">
        <v>8224</v>
      </c>
      <c r="I53" t="s">
        <v>8246</v>
      </c>
      <c r="J53">
        <v>1439245037</v>
      </c>
      <c r="K53" s="11">
        <f t="shared" si="0"/>
        <v>42226.678668981483</v>
      </c>
      <c r="L53">
        <v>1436653037</v>
      </c>
      <c r="M53" s="11">
        <f t="shared" si="1"/>
        <v>42196.678668981483</v>
      </c>
      <c r="N53" t="b">
        <v>0</v>
      </c>
      <c r="O53">
        <v>119</v>
      </c>
      <c r="P53" t="b">
        <v>1</v>
      </c>
      <c r="Q53" t="s">
        <v>8265</v>
      </c>
      <c r="R53" s="10">
        <f t="shared" si="2"/>
        <v>128.0181818181818</v>
      </c>
      <c r="S53">
        <f t="shared" si="3"/>
        <v>118.33613445378151</v>
      </c>
      <c r="T53" t="str">
        <f t="shared" si="4"/>
        <v>film &amp; video</v>
      </c>
      <c r="U53" t="str">
        <f t="shared" si="5"/>
        <v>television</v>
      </c>
    </row>
    <row r="54" spans="1:21" ht="44.25" hidden="1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tr">
        <f>Data[[#This Row],[state]]</f>
        <v>successful</v>
      </c>
      <c r="H54" t="s">
        <v>8224</v>
      </c>
      <c r="I54" t="s">
        <v>8246</v>
      </c>
      <c r="J54">
        <v>1405615846</v>
      </c>
      <c r="K54" s="11">
        <f t="shared" si="0"/>
        <v>41837.451921296299</v>
      </c>
      <c r="L54">
        <v>1403023846</v>
      </c>
      <c r="M54" s="11">
        <f t="shared" si="1"/>
        <v>41807.451921296299</v>
      </c>
      <c r="N54" t="b">
        <v>0</v>
      </c>
      <c r="O54">
        <v>52</v>
      </c>
      <c r="P54" t="b">
        <v>1</v>
      </c>
      <c r="Q54" t="s">
        <v>8265</v>
      </c>
      <c r="R54" s="10">
        <f t="shared" si="2"/>
        <v>116.21</v>
      </c>
      <c r="S54">
        <f t="shared" si="3"/>
        <v>223.48076923076923</v>
      </c>
      <c r="T54" t="str">
        <f t="shared" si="4"/>
        <v>film &amp; video</v>
      </c>
      <c r="U54" t="str">
        <f t="shared" si="5"/>
        <v>television</v>
      </c>
    </row>
    <row r="55" spans="1:21" ht="29.5" hidden="1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tr">
        <f>Data[[#This Row],[state]]</f>
        <v>successful</v>
      </c>
      <c r="H55" t="s">
        <v>8224</v>
      </c>
      <c r="I55" t="s">
        <v>8246</v>
      </c>
      <c r="J55">
        <v>1396648800</v>
      </c>
      <c r="K55" s="11">
        <f t="shared" si="0"/>
        <v>41733.666666666664</v>
      </c>
      <c r="L55">
        <v>1395407445</v>
      </c>
      <c r="M55" s="11">
        <f t="shared" si="1"/>
        <v>41719.299131944441</v>
      </c>
      <c r="N55" t="b">
        <v>0</v>
      </c>
      <c r="O55">
        <v>117</v>
      </c>
      <c r="P55" t="b">
        <v>1</v>
      </c>
      <c r="Q55" t="s">
        <v>8265</v>
      </c>
      <c r="R55" s="10">
        <f t="shared" si="2"/>
        <v>109.63333333333334</v>
      </c>
      <c r="S55">
        <f t="shared" si="3"/>
        <v>28.111111111111111</v>
      </c>
      <c r="T55" t="str">
        <f t="shared" si="4"/>
        <v>film &amp; video</v>
      </c>
      <c r="U55" t="str">
        <f t="shared" si="5"/>
        <v>television</v>
      </c>
    </row>
    <row r="56" spans="1:21" ht="59" hidden="1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tr">
        <f>Data[[#This Row],[state]]</f>
        <v>successful</v>
      </c>
      <c r="H56" t="s">
        <v>8224</v>
      </c>
      <c r="I56" t="s">
        <v>8246</v>
      </c>
      <c r="J56">
        <v>1451063221</v>
      </c>
      <c r="K56" s="11">
        <f t="shared" si="0"/>
        <v>42363.463206018518</v>
      </c>
      <c r="L56">
        <v>1448471221</v>
      </c>
      <c r="M56" s="11">
        <f t="shared" si="1"/>
        <v>42333.463206018518</v>
      </c>
      <c r="N56" t="b">
        <v>0</v>
      </c>
      <c r="O56">
        <v>52</v>
      </c>
      <c r="P56" t="b">
        <v>1</v>
      </c>
      <c r="Q56" t="s">
        <v>8265</v>
      </c>
      <c r="R56" s="10">
        <f t="shared" si="2"/>
        <v>101</v>
      </c>
      <c r="S56">
        <f t="shared" si="3"/>
        <v>194.23076923076923</v>
      </c>
      <c r="T56" t="str">
        <f t="shared" si="4"/>
        <v>film &amp; video</v>
      </c>
      <c r="U56" t="str">
        <f t="shared" si="5"/>
        <v>television</v>
      </c>
    </row>
    <row r="57" spans="1:21" ht="44.25" hidden="1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tr">
        <f>Data[[#This Row],[state]]</f>
        <v>successful</v>
      </c>
      <c r="H57" t="s">
        <v>8224</v>
      </c>
      <c r="I57" t="s">
        <v>8246</v>
      </c>
      <c r="J57">
        <v>1464390916</v>
      </c>
      <c r="K57" s="11">
        <f t="shared" si="0"/>
        <v>42517.718935185185</v>
      </c>
      <c r="L57">
        <v>1462576516</v>
      </c>
      <c r="M57" s="11">
        <f t="shared" si="1"/>
        <v>42496.718935185185</v>
      </c>
      <c r="N57" t="b">
        <v>0</v>
      </c>
      <c r="O57">
        <v>86</v>
      </c>
      <c r="P57" t="b">
        <v>1</v>
      </c>
      <c r="Q57" t="s">
        <v>8265</v>
      </c>
      <c r="R57" s="10">
        <f t="shared" si="2"/>
        <v>128.95348837209301</v>
      </c>
      <c r="S57">
        <f t="shared" si="3"/>
        <v>128.95348837209303</v>
      </c>
      <c r="T57" t="str">
        <f t="shared" si="4"/>
        <v>film &amp; video</v>
      </c>
      <c r="U57" t="str">
        <f t="shared" si="5"/>
        <v>television</v>
      </c>
    </row>
    <row r="58" spans="1:21" ht="29.5" hidden="1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tr">
        <f>Data[[#This Row],[state]]</f>
        <v>successful</v>
      </c>
      <c r="H58" t="s">
        <v>8225</v>
      </c>
      <c r="I58" t="s">
        <v>8247</v>
      </c>
      <c r="J58">
        <v>1433779200</v>
      </c>
      <c r="K58" s="11">
        <f t="shared" si="0"/>
        <v>42163.416666666672</v>
      </c>
      <c r="L58">
        <v>1432559424</v>
      </c>
      <c r="M58" s="11">
        <f t="shared" si="1"/>
        <v>42149.298888888887</v>
      </c>
      <c r="N58" t="b">
        <v>0</v>
      </c>
      <c r="O58">
        <v>174</v>
      </c>
      <c r="P58" t="b">
        <v>1</v>
      </c>
      <c r="Q58" t="s">
        <v>8265</v>
      </c>
      <c r="R58" s="10">
        <f t="shared" si="2"/>
        <v>107.26249999999999</v>
      </c>
      <c r="S58">
        <f t="shared" si="3"/>
        <v>49.316091954022987</v>
      </c>
      <c r="T58" t="str">
        <f t="shared" si="4"/>
        <v>film &amp; video</v>
      </c>
      <c r="U58" t="str">
        <f t="shared" si="5"/>
        <v>television</v>
      </c>
    </row>
    <row r="59" spans="1:21" ht="44.25" hidden="1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tr">
        <f>Data[[#This Row],[state]]</f>
        <v>successful</v>
      </c>
      <c r="H59" t="s">
        <v>8224</v>
      </c>
      <c r="I59" t="s">
        <v>8246</v>
      </c>
      <c r="J59">
        <v>1429991962</v>
      </c>
      <c r="K59" s="11">
        <f t="shared" si="0"/>
        <v>42119.58289351852</v>
      </c>
      <c r="L59">
        <v>1427399962</v>
      </c>
      <c r="M59" s="11">
        <f t="shared" si="1"/>
        <v>42089.58289351852</v>
      </c>
      <c r="N59" t="b">
        <v>0</v>
      </c>
      <c r="O59">
        <v>69</v>
      </c>
      <c r="P59" t="b">
        <v>1</v>
      </c>
      <c r="Q59" t="s">
        <v>8265</v>
      </c>
      <c r="R59" s="10">
        <f t="shared" si="2"/>
        <v>101.89999999999999</v>
      </c>
      <c r="S59">
        <f t="shared" si="3"/>
        <v>221.52173913043478</v>
      </c>
      <c r="T59" t="str">
        <f t="shared" si="4"/>
        <v>film &amp; video</v>
      </c>
      <c r="U59" t="str">
        <f t="shared" si="5"/>
        <v>television</v>
      </c>
    </row>
    <row r="60" spans="1:21" ht="44.25" hidden="1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tr">
        <f>Data[[#This Row],[state]]</f>
        <v>successful</v>
      </c>
      <c r="H60" t="s">
        <v>8224</v>
      </c>
      <c r="I60" t="s">
        <v>8246</v>
      </c>
      <c r="J60">
        <v>1416423172</v>
      </c>
      <c r="K60" s="11">
        <f t="shared" si="0"/>
        <v>41962.536712962959</v>
      </c>
      <c r="L60">
        <v>1413827572</v>
      </c>
      <c r="M60" s="11">
        <f t="shared" si="1"/>
        <v>41932.495046296295</v>
      </c>
      <c r="N60" t="b">
        <v>0</v>
      </c>
      <c r="O60">
        <v>75</v>
      </c>
      <c r="P60" t="b">
        <v>1</v>
      </c>
      <c r="Q60" t="s">
        <v>8265</v>
      </c>
      <c r="R60" s="10">
        <f t="shared" si="2"/>
        <v>102.91</v>
      </c>
      <c r="S60">
        <f t="shared" si="3"/>
        <v>137.21333333333334</v>
      </c>
      <c r="T60" t="str">
        <f t="shared" si="4"/>
        <v>film &amp; video</v>
      </c>
      <c r="U60" t="str">
        <f t="shared" si="5"/>
        <v>television</v>
      </c>
    </row>
    <row r="61" spans="1:21" ht="44.25" hidden="1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tr">
        <f>Data[[#This Row],[state]]</f>
        <v>successful</v>
      </c>
      <c r="H61" t="s">
        <v>8224</v>
      </c>
      <c r="I61" t="s">
        <v>8246</v>
      </c>
      <c r="J61">
        <v>1442264400</v>
      </c>
      <c r="K61" s="11">
        <f t="shared" si="0"/>
        <v>42261.625</v>
      </c>
      <c r="L61">
        <v>1439530776</v>
      </c>
      <c r="M61" s="11">
        <f t="shared" si="1"/>
        <v>42229.98583333334</v>
      </c>
      <c r="N61" t="b">
        <v>0</v>
      </c>
      <c r="O61">
        <v>33</v>
      </c>
      <c r="P61" t="b">
        <v>1</v>
      </c>
      <c r="Q61" t="s">
        <v>8265</v>
      </c>
      <c r="R61" s="10">
        <f t="shared" si="2"/>
        <v>100.12570000000001</v>
      </c>
      <c r="S61">
        <f t="shared" si="3"/>
        <v>606.82242424242418</v>
      </c>
      <c r="T61" t="str">
        <f t="shared" si="4"/>
        <v>film &amp; video</v>
      </c>
      <c r="U61" t="str">
        <f t="shared" si="5"/>
        <v>television</v>
      </c>
    </row>
    <row r="62" spans="1:21" ht="44.25" hidden="1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tr">
        <f>Data[[#This Row],[state]]</f>
        <v>successful</v>
      </c>
      <c r="H62" t="s">
        <v>8225</v>
      </c>
      <c r="I62" t="s">
        <v>8247</v>
      </c>
      <c r="J62">
        <v>1395532800</v>
      </c>
      <c r="K62" s="11">
        <f t="shared" si="0"/>
        <v>41720.75</v>
      </c>
      <c r="L62">
        <v>1393882717</v>
      </c>
      <c r="M62" s="11">
        <f t="shared" si="1"/>
        <v>41701.651817129627</v>
      </c>
      <c r="N62" t="b">
        <v>0</v>
      </c>
      <c r="O62">
        <v>108</v>
      </c>
      <c r="P62" t="b">
        <v>1</v>
      </c>
      <c r="Q62" t="s">
        <v>8266</v>
      </c>
      <c r="R62" s="10">
        <f t="shared" si="2"/>
        <v>103.29622222222221</v>
      </c>
      <c r="S62">
        <f t="shared" si="3"/>
        <v>43.040092592592593</v>
      </c>
      <c r="T62" t="str">
        <f t="shared" si="4"/>
        <v>film &amp; video</v>
      </c>
      <c r="U62" t="str">
        <f t="shared" si="5"/>
        <v>shorts</v>
      </c>
    </row>
    <row r="63" spans="1:21" ht="44.25" hidden="1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tr">
        <f>Data[[#This Row],[state]]</f>
        <v>successful</v>
      </c>
      <c r="H63" t="s">
        <v>8224</v>
      </c>
      <c r="I63" t="s">
        <v>8246</v>
      </c>
      <c r="J63">
        <v>1370547157</v>
      </c>
      <c r="K63" s="11">
        <f t="shared" si="0"/>
        <v>41431.564317129632</v>
      </c>
      <c r="L63">
        <v>1368646357</v>
      </c>
      <c r="M63" s="11">
        <f t="shared" si="1"/>
        <v>41409.564317129632</v>
      </c>
      <c r="N63" t="b">
        <v>0</v>
      </c>
      <c r="O63">
        <v>23</v>
      </c>
      <c r="P63" t="b">
        <v>1</v>
      </c>
      <c r="Q63" t="s">
        <v>8266</v>
      </c>
      <c r="R63" s="10">
        <f t="shared" si="2"/>
        <v>148.30000000000001</v>
      </c>
      <c r="S63">
        <f t="shared" si="3"/>
        <v>322.39130434782606</v>
      </c>
      <c r="T63" t="str">
        <f t="shared" si="4"/>
        <v>film &amp; video</v>
      </c>
      <c r="U63" t="str">
        <f t="shared" si="5"/>
        <v>shorts</v>
      </c>
    </row>
    <row r="64" spans="1:21" ht="44.25" hidden="1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tr">
        <f>Data[[#This Row],[state]]</f>
        <v>successful</v>
      </c>
      <c r="H64" t="s">
        <v>8224</v>
      </c>
      <c r="I64" t="s">
        <v>8246</v>
      </c>
      <c r="J64">
        <v>1362337878</v>
      </c>
      <c r="K64" s="11">
        <f t="shared" si="0"/>
        <v>41336.549513888887</v>
      </c>
      <c r="L64">
        <v>1360177878</v>
      </c>
      <c r="M64" s="11">
        <f t="shared" si="1"/>
        <v>41311.549513888887</v>
      </c>
      <c r="N64" t="b">
        <v>0</v>
      </c>
      <c r="O64">
        <v>48</v>
      </c>
      <c r="P64" t="b">
        <v>1</v>
      </c>
      <c r="Q64" t="s">
        <v>8266</v>
      </c>
      <c r="R64" s="10">
        <f t="shared" si="2"/>
        <v>154.73333333333332</v>
      </c>
      <c r="S64">
        <f t="shared" si="3"/>
        <v>96.708333333333329</v>
      </c>
      <c r="T64" t="str">
        <f t="shared" si="4"/>
        <v>film &amp; video</v>
      </c>
      <c r="U64" t="str">
        <f t="shared" si="5"/>
        <v>shorts</v>
      </c>
    </row>
    <row r="65" spans="1:21" ht="44.25" hidden="1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tr">
        <f>Data[[#This Row],[state]]</f>
        <v>successful</v>
      </c>
      <c r="H65" t="s">
        <v>8224</v>
      </c>
      <c r="I65" t="s">
        <v>8246</v>
      </c>
      <c r="J65">
        <v>1388206740</v>
      </c>
      <c r="K65" s="11">
        <f t="shared" si="0"/>
        <v>41635.957638888889</v>
      </c>
      <c r="L65">
        <v>1386194013</v>
      </c>
      <c r="M65" s="11">
        <f t="shared" si="1"/>
        <v>41612.662187499998</v>
      </c>
      <c r="N65" t="b">
        <v>0</v>
      </c>
      <c r="O65">
        <v>64</v>
      </c>
      <c r="P65" t="b">
        <v>1</v>
      </c>
      <c r="Q65" t="s">
        <v>8266</v>
      </c>
      <c r="R65" s="10">
        <f t="shared" si="2"/>
        <v>113.51849999999999</v>
      </c>
      <c r="S65">
        <f t="shared" si="3"/>
        <v>35.474531249999998</v>
      </c>
      <c r="T65" t="str">
        <f t="shared" si="4"/>
        <v>film &amp; video</v>
      </c>
      <c r="U65" t="str">
        <f t="shared" si="5"/>
        <v>shorts</v>
      </c>
    </row>
    <row r="66" spans="1:21" ht="44.25" hidden="1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tr">
        <f>Data[[#This Row],[state]]</f>
        <v>successful</v>
      </c>
      <c r="H66" t="s">
        <v>8224</v>
      </c>
      <c r="I66" t="s">
        <v>8246</v>
      </c>
      <c r="J66">
        <v>1373243181</v>
      </c>
      <c r="K66" s="11">
        <f t="shared" ref="K66:K129" si="6">(((J66/60)/60)/24)+DATE(1970,1,1)+(-6/24)</f>
        <v>41462.76829861111</v>
      </c>
      <c r="L66">
        <v>1370651181</v>
      </c>
      <c r="M66" s="11">
        <f t="shared" ref="M66:M129" si="7">(((L66/60)/60)/24)+DATE(1970,1,1)+(-6/24)</f>
        <v>41432.76829861111</v>
      </c>
      <c r="N66" t="b">
        <v>0</v>
      </c>
      <c r="O66">
        <v>24</v>
      </c>
      <c r="P66" t="b">
        <v>1</v>
      </c>
      <c r="Q66" t="s">
        <v>8266</v>
      </c>
      <c r="R66" s="10">
        <f t="shared" ref="R66:R129" si="8">(E66/D66)*100</f>
        <v>173.33333333333334</v>
      </c>
      <c r="S66">
        <f t="shared" si="3"/>
        <v>86.666666666666671</v>
      </c>
      <c r="T66" t="str">
        <f t="shared" si="4"/>
        <v>film &amp; video</v>
      </c>
      <c r="U66" t="str">
        <f t="shared" si="5"/>
        <v>shorts</v>
      </c>
    </row>
    <row r="67" spans="1:21" ht="44.25" hidden="1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tr">
        <f>Data[[#This Row],[state]]</f>
        <v>successful</v>
      </c>
      <c r="H67" t="s">
        <v>8229</v>
      </c>
      <c r="I67" t="s">
        <v>8251</v>
      </c>
      <c r="J67">
        <v>1407736740</v>
      </c>
      <c r="K67" s="11">
        <f t="shared" si="6"/>
        <v>41861.999305555553</v>
      </c>
      <c r="L67">
        <v>1405453354</v>
      </c>
      <c r="M67" s="11">
        <f t="shared" si="7"/>
        <v>41835.571226851855</v>
      </c>
      <c r="N67" t="b">
        <v>0</v>
      </c>
      <c r="O67">
        <v>57</v>
      </c>
      <c r="P67" t="b">
        <v>1</v>
      </c>
      <c r="Q67" t="s">
        <v>8266</v>
      </c>
      <c r="R67" s="10">
        <f t="shared" si="8"/>
        <v>107.52857142857141</v>
      </c>
      <c r="S67">
        <f t="shared" ref="S67:S130" si="9">E67/O67</f>
        <v>132.05263157894737</v>
      </c>
      <c r="T67" t="str">
        <f t="shared" ref="T67:T130" si="10">LEFT(Q67,FIND("/",Q67)-1)</f>
        <v>film &amp; video</v>
      </c>
      <c r="U67" t="str">
        <f t="shared" ref="U67:U130" si="11">RIGHT(Q67,LEN(Q67)-FIND("/",Q67))</f>
        <v>shorts</v>
      </c>
    </row>
    <row r="68" spans="1:21" ht="29.5" hidden="1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tr">
        <f>Data[[#This Row],[state]]</f>
        <v>successful</v>
      </c>
      <c r="H68" t="s">
        <v>8224</v>
      </c>
      <c r="I68" t="s">
        <v>8246</v>
      </c>
      <c r="J68">
        <v>1468873420</v>
      </c>
      <c r="K68" s="11">
        <f t="shared" si="6"/>
        <v>42569.599768518514</v>
      </c>
      <c r="L68">
        <v>1466281420</v>
      </c>
      <c r="M68" s="11">
        <f t="shared" si="7"/>
        <v>42539.599768518514</v>
      </c>
      <c r="N68" t="b">
        <v>0</v>
      </c>
      <c r="O68">
        <v>26</v>
      </c>
      <c r="P68" t="b">
        <v>1</v>
      </c>
      <c r="Q68" t="s">
        <v>8266</v>
      </c>
      <c r="R68" s="10">
        <f t="shared" si="8"/>
        <v>118.6</v>
      </c>
      <c r="S68">
        <f t="shared" si="9"/>
        <v>91.230769230769226</v>
      </c>
      <c r="T68" t="str">
        <f t="shared" si="10"/>
        <v>film &amp; video</v>
      </c>
      <c r="U68" t="str">
        <f t="shared" si="11"/>
        <v>shorts</v>
      </c>
    </row>
    <row r="69" spans="1:21" ht="44.25" hidden="1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tr">
        <f>Data[[#This Row],[state]]</f>
        <v>successful</v>
      </c>
      <c r="H69" t="s">
        <v>8224</v>
      </c>
      <c r="I69" t="s">
        <v>8246</v>
      </c>
      <c r="J69">
        <v>1342360804</v>
      </c>
      <c r="K69" s="11">
        <f t="shared" si="6"/>
        <v>41105.333379629628</v>
      </c>
      <c r="L69">
        <v>1339768804</v>
      </c>
      <c r="M69" s="11">
        <f t="shared" si="7"/>
        <v>41075.333379629628</v>
      </c>
      <c r="N69" t="b">
        <v>0</v>
      </c>
      <c r="O69">
        <v>20</v>
      </c>
      <c r="P69" t="b">
        <v>1</v>
      </c>
      <c r="Q69" t="s">
        <v>8266</v>
      </c>
      <c r="R69" s="10">
        <f t="shared" si="8"/>
        <v>116.25000000000001</v>
      </c>
      <c r="S69">
        <f t="shared" si="9"/>
        <v>116.25</v>
      </c>
      <c r="T69" t="str">
        <f t="shared" si="10"/>
        <v>film &amp; video</v>
      </c>
      <c r="U69" t="str">
        <f t="shared" si="11"/>
        <v>shorts</v>
      </c>
    </row>
    <row r="70" spans="1:21" ht="59" hidden="1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tr">
        <f>Data[[#This Row],[state]]</f>
        <v>successful</v>
      </c>
      <c r="H70" t="s">
        <v>8225</v>
      </c>
      <c r="I70" t="s">
        <v>8247</v>
      </c>
      <c r="J70">
        <v>1393162791</v>
      </c>
      <c r="K70" s="11">
        <f t="shared" si="6"/>
        <v>41693.319340277776</v>
      </c>
      <c r="L70">
        <v>1390570791</v>
      </c>
      <c r="M70" s="11">
        <f t="shared" si="7"/>
        <v>41663.319340277776</v>
      </c>
      <c r="N70" t="b">
        <v>0</v>
      </c>
      <c r="O70">
        <v>36</v>
      </c>
      <c r="P70" t="b">
        <v>1</v>
      </c>
      <c r="Q70" t="s">
        <v>8266</v>
      </c>
      <c r="R70" s="10">
        <f t="shared" si="8"/>
        <v>127.16666666666667</v>
      </c>
      <c r="S70">
        <f t="shared" si="9"/>
        <v>21.194444444444443</v>
      </c>
      <c r="T70" t="str">
        <f t="shared" si="10"/>
        <v>film &amp; video</v>
      </c>
      <c r="U70" t="str">
        <f t="shared" si="11"/>
        <v>shorts</v>
      </c>
    </row>
    <row r="71" spans="1:21" ht="44.25" hidden="1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tr">
        <f>Data[[#This Row],[state]]</f>
        <v>successful</v>
      </c>
      <c r="H71" t="s">
        <v>8224</v>
      </c>
      <c r="I71" t="s">
        <v>8246</v>
      </c>
      <c r="J71">
        <v>1317538740</v>
      </c>
      <c r="K71" s="11">
        <f t="shared" si="6"/>
        <v>40818.040972222225</v>
      </c>
      <c r="L71">
        <v>1314765025</v>
      </c>
      <c r="M71" s="11">
        <f t="shared" si="7"/>
        <v>40785.937789351854</v>
      </c>
      <c r="N71" t="b">
        <v>0</v>
      </c>
      <c r="O71">
        <v>178</v>
      </c>
      <c r="P71" t="b">
        <v>1</v>
      </c>
      <c r="Q71" t="s">
        <v>8266</v>
      </c>
      <c r="R71" s="10">
        <f t="shared" si="8"/>
        <v>110.9423</v>
      </c>
      <c r="S71">
        <f t="shared" si="9"/>
        <v>62.327134831460668</v>
      </c>
      <c r="T71" t="str">
        <f t="shared" si="10"/>
        <v>film &amp; video</v>
      </c>
      <c r="U71" t="str">
        <f t="shared" si="11"/>
        <v>shorts</v>
      </c>
    </row>
    <row r="72" spans="1:21" ht="44.25" hidden="1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tr">
        <f>Data[[#This Row],[state]]</f>
        <v>successful</v>
      </c>
      <c r="H72" t="s">
        <v>8224</v>
      </c>
      <c r="I72" t="s">
        <v>8246</v>
      </c>
      <c r="J72">
        <v>1315171845</v>
      </c>
      <c r="K72" s="11">
        <f t="shared" si="6"/>
        <v>40790.646354166667</v>
      </c>
      <c r="L72">
        <v>1309987845</v>
      </c>
      <c r="M72" s="11">
        <f t="shared" si="7"/>
        <v>40730.646354166667</v>
      </c>
      <c r="N72" t="b">
        <v>0</v>
      </c>
      <c r="O72">
        <v>17</v>
      </c>
      <c r="P72" t="b">
        <v>1</v>
      </c>
      <c r="Q72" t="s">
        <v>8266</v>
      </c>
      <c r="R72" s="10">
        <f t="shared" si="8"/>
        <v>127.2</v>
      </c>
      <c r="S72">
        <f t="shared" si="9"/>
        <v>37.411764705882355</v>
      </c>
      <c r="T72" t="str">
        <f t="shared" si="10"/>
        <v>film &amp; video</v>
      </c>
      <c r="U72" t="str">
        <f t="shared" si="11"/>
        <v>shorts</v>
      </c>
    </row>
    <row r="73" spans="1:21" ht="44.25" hidden="1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tr">
        <f>Data[[#This Row],[state]]</f>
        <v>successful</v>
      </c>
      <c r="H73" t="s">
        <v>8224</v>
      </c>
      <c r="I73" t="s">
        <v>8246</v>
      </c>
      <c r="J73">
        <v>1338186657</v>
      </c>
      <c r="K73" s="11">
        <f t="shared" si="6"/>
        <v>41057.021493055552</v>
      </c>
      <c r="L73">
        <v>1333002657</v>
      </c>
      <c r="M73" s="11">
        <f t="shared" si="7"/>
        <v>40997.021493055552</v>
      </c>
      <c r="N73" t="b">
        <v>0</v>
      </c>
      <c r="O73">
        <v>32</v>
      </c>
      <c r="P73" t="b">
        <v>1</v>
      </c>
      <c r="Q73" t="s">
        <v>8266</v>
      </c>
      <c r="R73" s="10">
        <f t="shared" si="8"/>
        <v>123.94444444444443</v>
      </c>
      <c r="S73">
        <f t="shared" si="9"/>
        <v>69.71875</v>
      </c>
      <c r="T73" t="str">
        <f t="shared" si="10"/>
        <v>film &amp; video</v>
      </c>
      <c r="U73" t="str">
        <f t="shared" si="11"/>
        <v>shorts</v>
      </c>
    </row>
    <row r="74" spans="1:21" ht="44.25" hidden="1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tr">
        <f>Data[[#This Row],[state]]</f>
        <v>successful</v>
      </c>
      <c r="H74" t="s">
        <v>8224</v>
      </c>
      <c r="I74" t="s">
        <v>8246</v>
      </c>
      <c r="J74">
        <v>1352937600</v>
      </c>
      <c r="K74" s="11">
        <f t="shared" si="6"/>
        <v>41227.75</v>
      </c>
      <c r="L74">
        <v>1351210481</v>
      </c>
      <c r="M74" s="11">
        <f t="shared" si="7"/>
        <v>41207.760196759256</v>
      </c>
      <c r="N74" t="b">
        <v>0</v>
      </c>
      <c r="O74">
        <v>41</v>
      </c>
      <c r="P74" t="b">
        <v>1</v>
      </c>
      <c r="Q74" t="s">
        <v>8266</v>
      </c>
      <c r="R74" s="10">
        <f t="shared" si="8"/>
        <v>108.40909090909091</v>
      </c>
      <c r="S74">
        <f t="shared" si="9"/>
        <v>58.170731707317074</v>
      </c>
      <c r="T74" t="str">
        <f t="shared" si="10"/>
        <v>film &amp; video</v>
      </c>
      <c r="U74" t="str">
        <f t="shared" si="11"/>
        <v>shorts</v>
      </c>
    </row>
    <row r="75" spans="1:21" ht="44.25" hidden="1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tr">
        <f>Data[[#This Row],[state]]</f>
        <v>successful</v>
      </c>
      <c r="H75" t="s">
        <v>8224</v>
      </c>
      <c r="I75" t="s">
        <v>8246</v>
      </c>
      <c r="J75">
        <v>1304395140</v>
      </c>
      <c r="K75" s="11">
        <f t="shared" si="6"/>
        <v>40665.915972222225</v>
      </c>
      <c r="L75">
        <v>1297620584</v>
      </c>
      <c r="M75" s="11">
        <f t="shared" si="7"/>
        <v>40587.50675925926</v>
      </c>
      <c r="N75" t="b">
        <v>0</v>
      </c>
      <c r="O75">
        <v>18</v>
      </c>
      <c r="P75" t="b">
        <v>1</v>
      </c>
      <c r="Q75" t="s">
        <v>8266</v>
      </c>
      <c r="R75" s="10">
        <f t="shared" si="8"/>
        <v>100</v>
      </c>
      <c r="S75">
        <f t="shared" si="9"/>
        <v>50</v>
      </c>
      <c r="T75" t="str">
        <f t="shared" si="10"/>
        <v>film &amp; video</v>
      </c>
      <c r="U75" t="str">
        <f t="shared" si="11"/>
        <v>shorts</v>
      </c>
    </row>
    <row r="76" spans="1:21" ht="44.25" hidden="1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tr">
        <f>Data[[#This Row],[state]]</f>
        <v>successful</v>
      </c>
      <c r="H76" t="s">
        <v>8230</v>
      </c>
      <c r="I76" t="s">
        <v>8249</v>
      </c>
      <c r="J76">
        <v>1453376495</v>
      </c>
      <c r="K76" s="11">
        <f t="shared" si="6"/>
        <v>42390.237210648149</v>
      </c>
      <c r="L76">
        <v>1450784495</v>
      </c>
      <c r="M76" s="11">
        <f t="shared" si="7"/>
        <v>42360.237210648149</v>
      </c>
      <c r="N76" t="b">
        <v>0</v>
      </c>
      <c r="O76">
        <v>29</v>
      </c>
      <c r="P76" t="b">
        <v>1</v>
      </c>
      <c r="Q76" t="s">
        <v>8266</v>
      </c>
      <c r="R76" s="10">
        <f t="shared" si="8"/>
        <v>112.93199999999999</v>
      </c>
      <c r="S76">
        <f t="shared" si="9"/>
        <v>19.471034482758618</v>
      </c>
      <c r="T76" t="str">
        <f t="shared" si="10"/>
        <v>film &amp; video</v>
      </c>
      <c r="U76" t="str">
        <f t="shared" si="11"/>
        <v>shorts</v>
      </c>
    </row>
    <row r="77" spans="1:21" ht="44.25" hidden="1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tr">
        <f>Data[[#This Row],[state]]</f>
        <v>successful</v>
      </c>
      <c r="H77" t="s">
        <v>8224</v>
      </c>
      <c r="I77" t="s">
        <v>8246</v>
      </c>
      <c r="J77">
        <v>1366693272</v>
      </c>
      <c r="K77" s="11">
        <f t="shared" si="6"/>
        <v>41386.959166666667</v>
      </c>
      <c r="L77">
        <v>1364101272</v>
      </c>
      <c r="M77" s="11">
        <f t="shared" si="7"/>
        <v>41356.959166666667</v>
      </c>
      <c r="N77" t="b">
        <v>0</v>
      </c>
      <c r="O77">
        <v>47</v>
      </c>
      <c r="P77" t="b">
        <v>1</v>
      </c>
      <c r="Q77" t="s">
        <v>8266</v>
      </c>
      <c r="R77" s="10">
        <f t="shared" si="8"/>
        <v>115.42857142857143</v>
      </c>
      <c r="S77">
        <f t="shared" si="9"/>
        <v>85.957446808510639</v>
      </c>
      <c r="T77" t="str">
        <f t="shared" si="10"/>
        <v>film &amp; video</v>
      </c>
      <c r="U77" t="str">
        <f t="shared" si="11"/>
        <v>shorts</v>
      </c>
    </row>
    <row r="78" spans="1:21" ht="44.25" hidden="1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tr">
        <f>Data[[#This Row],[state]]</f>
        <v>successful</v>
      </c>
      <c r="H78" t="s">
        <v>8224</v>
      </c>
      <c r="I78" t="s">
        <v>8246</v>
      </c>
      <c r="J78">
        <v>1325007358</v>
      </c>
      <c r="K78" s="11">
        <f t="shared" si="6"/>
        <v>40904.483310185184</v>
      </c>
      <c r="L78">
        <v>1319819758</v>
      </c>
      <c r="M78" s="11">
        <f t="shared" si="7"/>
        <v>40844.441643518519</v>
      </c>
      <c r="N78" t="b">
        <v>0</v>
      </c>
      <c r="O78">
        <v>15</v>
      </c>
      <c r="P78" t="b">
        <v>1</v>
      </c>
      <c r="Q78" t="s">
        <v>8266</v>
      </c>
      <c r="R78" s="10">
        <f t="shared" si="8"/>
        <v>153.33333333333334</v>
      </c>
      <c r="S78">
        <f t="shared" si="9"/>
        <v>30.666666666666668</v>
      </c>
      <c r="T78" t="str">
        <f t="shared" si="10"/>
        <v>film &amp; video</v>
      </c>
      <c r="U78" t="str">
        <f t="shared" si="11"/>
        <v>shorts</v>
      </c>
    </row>
    <row r="79" spans="1:21" ht="44.25" hidden="1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tr">
        <f>Data[[#This Row],[state]]</f>
        <v>successful</v>
      </c>
      <c r="H79" t="s">
        <v>8224</v>
      </c>
      <c r="I79" t="s">
        <v>8246</v>
      </c>
      <c r="J79">
        <v>1337569140</v>
      </c>
      <c r="K79" s="11">
        <f t="shared" si="6"/>
        <v>41049.874305555553</v>
      </c>
      <c r="L79">
        <v>1332991717</v>
      </c>
      <c r="M79" s="11">
        <f t="shared" si="7"/>
        <v>40996.894872685189</v>
      </c>
      <c r="N79" t="b">
        <v>0</v>
      </c>
      <c r="O79">
        <v>26</v>
      </c>
      <c r="P79" t="b">
        <v>1</v>
      </c>
      <c r="Q79" t="s">
        <v>8266</v>
      </c>
      <c r="R79" s="10">
        <f t="shared" si="8"/>
        <v>392.5</v>
      </c>
      <c r="S79">
        <f t="shared" si="9"/>
        <v>60.384615384615387</v>
      </c>
      <c r="T79" t="str">
        <f t="shared" si="10"/>
        <v>film &amp; video</v>
      </c>
      <c r="U79" t="str">
        <f t="shared" si="11"/>
        <v>shorts</v>
      </c>
    </row>
    <row r="80" spans="1:21" ht="88.5" hidden="1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tr">
        <f>Data[[#This Row],[state]]</f>
        <v>successful</v>
      </c>
      <c r="H80" t="s">
        <v>8230</v>
      </c>
      <c r="I80" t="s">
        <v>8249</v>
      </c>
      <c r="J80">
        <v>1472751121</v>
      </c>
      <c r="K80" s="11">
        <f t="shared" si="6"/>
        <v>42614.480567129634</v>
      </c>
      <c r="L80">
        <v>1471887121</v>
      </c>
      <c r="M80" s="11">
        <f t="shared" si="7"/>
        <v>42604.480567129634</v>
      </c>
      <c r="N80" t="b">
        <v>0</v>
      </c>
      <c r="O80">
        <v>35</v>
      </c>
      <c r="P80" t="b">
        <v>1</v>
      </c>
      <c r="Q80" t="s">
        <v>8266</v>
      </c>
      <c r="R80" s="10">
        <f t="shared" si="8"/>
        <v>2702</v>
      </c>
      <c r="S80">
        <f t="shared" si="9"/>
        <v>38.6</v>
      </c>
      <c r="T80" t="str">
        <f t="shared" si="10"/>
        <v>film &amp; video</v>
      </c>
      <c r="U80" t="str">
        <f t="shared" si="11"/>
        <v>shorts</v>
      </c>
    </row>
    <row r="81" spans="1:21" ht="44.25" hidden="1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tr">
        <f>Data[[#This Row],[state]]</f>
        <v>successful</v>
      </c>
      <c r="H81" t="s">
        <v>8225</v>
      </c>
      <c r="I81" t="s">
        <v>8247</v>
      </c>
      <c r="J81">
        <v>1398451093</v>
      </c>
      <c r="K81" s="11">
        <f t="shared" si="6"/>
        <v>41754.526539351849</v>
      </c>
      <c r="L81">
        <v>1395859093</v>
      </c>
      <c r="M81" s="11">
        <f t="shared" si="7"/>
        <v>41724.526539351849</v>
      </c>
      <c r="N81" t="b">
        <v>0</v>
      </c>
      <c r="O81">
        <v>41</v>
      </c>
      <c r="P81" t="b">
        <v>1</v>
      </c>
      <c r="Q81" t="s">
        <v>8266</v>
      </c>
      <c r="R81" s="10">
        <f t="shared" si="8"/>
        <v>127</v>
      </c>
      <c r="S81">
        <f t="shared" si="9"/>
        <v>40.268292682926827</v>
      </c>
      <c r="T81" t="str">
        <f t="shared" si="10"/>
        <v>film &amp; video</v>
      </c>
      <c r="U81" t="str">
        <f t="shared" si="11"/>
        <v>shorts</v>
      </c>
    </row>
    <row r="82" spans="1:21" ht="44.25" hidden="1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tr">
        <f>Data[[#This Row],[state]]</f>
        <v>successful</v>
      </c>
      <c r="H82" t="s">
        <v>8224</v>
      </c>
      <c r="I82" t="s">
        <v>8246</v>
      </c>
      <c r="J82">
        <v>1386640856</v>
      </c>
      <c r="K82" s="11">
        <f t="shared" si="6"/>
        <v>41617.833981481483</v>
      </c>
      <c r="L82">
        <v>1383616856</v>
      </c>
      <c r="M82" s="11">
        <f t="shared" si="7"/>
        <v>41582.833981481483</v>
      </c>
      <c r="N82" t="b">
        <v>0</v>
      </c>
      <c r="O82">
        <v>47</v>
      </c>
      <c r="P82" t="b">
        <v>1</v>
      </c>
      <c r="Q82" t="s">
        <v>8266</v>
      </c>
      <c r="R82" s="10">
        <f t="shared" si="8"/>
        <v>107.25</v>
      </c>
      <c r="S82">
        <f t="shared" si="9"/>
        <v>273.82978723404256</v>
      </c>
      <c r="T82" t="str">
        <f t="shared" si="10"/>
        <v>film &amp; video</v>
      </c>
      <c r="U82" t="str">
        <f t="shared" si="11"/>
        <v>shorts</v>
      </c>
    </row>
    <row r="83" spans="1:21" ht="44.25" hidden="1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tr">
        <f>Data[[#This Row],[state]]</f>
        <v>successful</v>
      </c>
      <c r="H83" t="s">
        <v>8224</v>
      </c>
      <c r="I83" t="s">
        <v>8246</v>
      </c>
      <c r="J83">
        <v>1342234920</v>
      </c>
      <c r="K83" s="11">
        <f t="shared" si="6"/>
        <v>41103.876388888886</v>
      </c>
      <c r="L83">
        <v>1341892127</v>
      </c>
      <c r="M83" s="11">
        <f t="shared" si="7"/>
        <v>41099.908877314818</v>
      </c>
      <c r="N83" t="b">
        <v>0</v>
      </c>
      <c r="O83">
        <v>28</v>
      </c>
      <c r="P83" t="b">
        <v>1</v>
      </c>
      <c r="Q83" t="s">
        <v>8266</v>
      </c>
      <c r="R83" s="10">
        <f t="shared" si="8"/>
        <v>198</v>
      </c>
      <c r="S83">
        <f t="shared" si="9"/>
        <v>53.035714285714285</v>
      </c>
      <c r="T83" t="str">
        <f t="shared" si="10"/>
        <v>film &amp; video</v>
      </c>
      <c r="U83" t="str">
        <f t="shared" si="11"/>
        <v>shorts</v>
      </c>
    </row>
    <row r="84" spans="1:21" ht="44.25" hidden="1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tr">
        <f>Data[[#This Row],[state]]</f>
        <v>successful</v>
      </c>
      <c r="H84" t="s">
        <v>8224</v>
      </c>
      <c r="I84" t="s">
        <v>8246</v>
      </c>
      <c r="J84">
        <v>1318189261</v>
      </c>
      <c r="K84" s="11">
        <f t="shared" si="6"/>
        <v>40825.570150462961</v>
      </c>
      <c r="L84">
        <v>1315597261</v>
      </c>
      <c r="M84" s="11">
        <f t="shared" si="7"/>
        <v>40795.570150462961</v>
      </c>
      <c r="N84" t="b">
        <v>0</v>
      </c>
      <c r="O84">
        <v>100</v>
      </c>
      <c r="P84" t="b">
        <v>1</v>
      </c>
      <c r="Q84" t="s">
        <v>8266</v>
      </c>
      <c r="R84" s="10">
        <f t="shared" si="8"/>
        <v>100.01249999999999</v>
      </c>
      <c r="S84">
        <f t="shared" si="9"/>
        <v>40.005000000000003</v>
      </c>
      <c r="T84" t="str">
        <f t="shared" si="10"/>
        <v>film &amp; video</v>
      </c>
      <c r="U84" t="str">
        <f t="shared" si="11"/>
        <v>shorts</v>
      </c>
    </row>
    <row r="85" spans="1:21" ht="44.25" hidden="1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tr">
        <f>Data[[#This Row],[state]]</f>
        <v>successful</v>
      </c>
      <c r="H85" t="s">
        <v>8225</v>
      </c>
      <c r="I85" t="s">
        <v>8247</v>
      </c>
      <c r="J85">
        <v>1424604600</v>
      </c>
      <c r="K85" s="11">
        <f t="shared" si="6"/>
        <v>42057.229166666672</v>
      </c>
      <c r="L85">
        <v>1423320389</v>
      </c>
      <c r="M85" s="11">
        <f t="shared" si="7"/>
        <v>42042.365613425922</v>
      </c>
      <c r="N85" t="b">
        <v>0</v>
      </c>
      <c r="O85">
        <v>13</v>
      </c>
      <c r="P85" t="b">
        <v>1</v>
      </c>
      <c r="Q85" t="s">
        <v>8266</v>
      </c>
      <c r="R85" s="10">
        <f t="shared" si="8"/>
        <v>102.49999999999999</v>
      </c>
      <c r="S85">
        <f t="shared" si="9"/>
        <v>15.76923076923077</v>
      </c>
      <c r="T85" t="str">
        <f t="shared" si="10"/>
        <v>film &amp; video</v>
      </c>
      <c r="U85" t="str">
        <f t="shared" si="11"/>
        <v>shorts</v>
      </c>
    </row>
    <row r="86" spans="1:21" ht="44.25" hidden="1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tr">
        <f>Data[[#This Row],[state]]</f>
        <v>successful</v>
      </c>
      <c r="H86" t="s">
        <v>8224</v>
      </c>
      <c r="I86" t="s">
        <v>8246</v>
      </c>
      <c r="J86">
        <v>1305483086</v>
      </c>
      <c r="K86" s="11">
        <f t="shared" si="6"/>
        <v>40678.507939814815</v>
      </c>
      <c r="L86">
        <v>1302891086</v>
      </c>
      <c r="M86" s="11">
        <f t="shared" si="7"/>
        <v>40648.507939814815</v>
      </c>
      <c r="N86" t="b">
        <v>0</v>
      </c>
      <c r="O86">
        <v>7</v>
      </c>
      <c r="P86" t="b">
        <v>1</v>
      </c>
      <c r="Q86" t="s">
        <v>8266</v>
      </c>
      <c r="R86" s="10">
        <f t="shared" si="8"/>
        <v>100</v>
      </c>
      <c r="S86">
        <f t="shared" si="9"/>
        <v>71.428571428571431</v>
      </c>
      <c r="T86" t="str">
        <f t="shared" si="10"/>
        <v>film &amp; video</v>
      </c>
      <c r="U86" t="str">
        <f t="shared" si="11"/>
        <v>shorts</v>
      </c>
    </row>
    <row r="87" spans="1:21" ht="44.25" hidden="1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tr">
        <f>Data[[#This Row],[state]]</f>
        <v>successful</v>
      </c>
      <c r="H87" t="s">
        <v>8224</v>
      </c>
      <c r="I87" t="s">
        <v>8246</v>
      </c>
      <c r="J87">
        <v>1316746837</v>
      </c>
      <c r="K87" s="11">
        <f t="shared" si="6"/>
        <v>40808.875428240739</v>
      </c>
      <c r="L87">
        <v>1314154837</v>
      </c>
      <c r="M87" s="11">
        <f t="shared" si="7"/>
        <v>40778.875428240739</v>
      </c>
      <c r="N87" t="b">
        <v>0</v>
      </c>
      <c r="O87">
        <v>21</v>
      </c>
      <c r="P87" t="b">
        <v>1</v>
      </c>
      <c r="Q87" t="s">
        <v>8266</v>
      </c>
      <c r="R87" s="10">
        <f t="shared" si="8"/>
        <v>125.49999999999999</v>
      </c>
      <c r="S87">
        <f t="shared" si="9"/>
        <v>71.714285714285708</v>
      </c>
      <c r="T87" t="str">
        <f t="shared" si="10"/>
        <v>film &amp; video</v>
      </c>
      <c r="U87" t="str">
        <f t="shared" si="11"/>
        <v>shorts</v>
      </c>
    </row>
    <row r="88" spans="1:21" ht="59" hidden="1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tr">
        <f>Data[[#This Row],[state]]</f>
        <v>successful</v>
      </c>
      <c r="H88" t="s">
        <v>8230</v>
      </c>
      <c r="I88" t="s">
        <v>8249</v>
      </c>
      <c r="J88">
        <v>1451226045</v>
      </c>
      <c r="K88" s="11">
        <f t="shared" si="6"/>
        <v>42365.34774305555</v>
      </c>
      <c r="L88">
        <v>1444828845</v>
      </c>
      <c r="M88" s="11">
        <f t="shared" si="7"/>
        <v>42291.306076388893</v>
      </c>
      <c r="N88" t="b">
        <v>0</v>
      </c>
      <c r="O88">
        <v>17</v>
      </c>
      <c r="P88" t="b">
        <v>1</v>
      </c>
      <c r="Q88" t="s">
        <v>8266</v>
      </c>
      <c r="R88" s="10">
        <f t="shared" si="8"/>
        <v>106.46666666666667</v>
      </c>
      <c r="S88">
        <f t="shared" si="9"/>
        <v>375.76470588235293</v>
      </c>
      <c r="T88" t="str">
        <f t="shared" si="10"/>
        <v>film &amp; video</v>
      </c>
      <c r="U88" t="str">
        <f t="shared" si="11"/>
        <v>shorts</v>
      </c>
    </row>
    <row r="89" spans="1:21" ht="44.25" hidden="1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tr">
        <f>Data[[#This Row],[state]]</f>
        <v>successful</v>
      </c>
      <c r="H89" t="s">
        <v>8224</v>
      </c>
      <c r="I89" t="s">
        <v>8246</v>
      </c>
      <c r="J89">
        <v>1275529260</v>
      </c>
      <c r="K89" s="11">
        <f t="shared" si="6"/>
        <v>40331.820138888892</v>
      </c>
      <c r="L89">
        <v>1274705803</v>
      </c>
      <c r="M89" s="11">
        <f t="shared" si="7"/>
        <v>40322.28938657407</v>
      </c>
      <c r="N89" t="b">
        <v>0</v>
      </c>
      <c r="O89">
        <v>25</v>
      </c>
      <c r="P89" t="b">
        <v>1</v>
      </c>
      <c r="Q89" t="s">
        <v>8266</v>
      </c>
      <c r="R89" s="10">
        <f t="shared" si="8"/>
        <v>104.60000000000001</v>
      </c>
      <c r="S89">
        <f t="shared" si="9"/>
        <v>104.6</v>
      </c>
      <c r="T89" t="str">
        <f t="shared" si="10"/>
        <v>film &amp; video</v>
      </c>
      <c r="U89" t="str">
        <f t="shared" si="11"/>
        <v>shorts</v>
      </c>
    </row>
    <row r="90" spans="1:21" ht="59" hidden="1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tr">
        <f>Data[[#This Row],[state]]</f>
        <v>successful</v>
      </c>
      <c r="H90" t="s">
        <v>8224</v>
      </c>
      <c r="I90" t="s">
        <v>8246</v>
      </c>
      <c r="J90">
        <v>1403452131</v>
      </c>
      <c r="K90" s="11">
        <f t="shared" si="6"/>
        <v>41812.40892361111</v>
      </c>
      <c r="L90">
        <v>1401205731</v>
      </c>
      <c r="M90" s="11">
        <f t="shared" si="7"/>
        <v>41786.40892361111</v>
      </c>
      <c r="N90" t="b">
        <v>0</v>
      </c>
      <c r="O90">
        <v>60</v>
      </c>
      <c r="P90" t="b">
        <v>1</v>
      </c>
      <c r="Q90" t="s">
        <v>8266</v>
      </c>
      <c r="R90" s="10">
        <f t="shared" si="8"/>
        <v>102.85714285714285</v>
      </c>
      <c r="S90">
        <f t="shared" si="9"/>
        <v>60</v>
      </c>
      <c r="T90" t="str">
        <f t="shared" si="10"/>
        <v>film &amp; video</v>
      </c>
      <c r="U90" t="str">
        <f t="shared" si="11"/>
        <v>shorts</v>
      </c>
    </row>
    <row r="91" spans="1:21" ht="44.25" hidden="1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tr">
        <f>Data[[#This Row],[state]]</f>
        <v>successful</v>
      </c>
      <c r="H91" t="s">
        <v>8224</v>
      </c>
      <c r="I91" t="s">
        <v>8246</v>
      </c>
      <c r="J91">
        <v>1370196192</v>
      </c>
      <c r="K91" s="11">
        <f t="shared" si="6"/>
        <v>41427.502222222225</v>
      </c>
      <c r="L91">
        <v>1368036192</v>
      </c>
      <c r="M91" s="11">
        <f t="shared" si="7"/>
        <v>41402.502222222225</v>
      </c>
      <c r="N91" t="b">
        <v>0</v>
      </c>
      <c r="O91">
        <v>56</v>
      </c>
      <c r="P91" t="b">
        <v>1</v>
      </c>
      <c r="Q91" t="s">
        <v>8266</v>
      </c>
      <c r="R91" s="10">
        <f t="shared" si="8"/>
        <v>115.06666666666668</v>
      </c>
      <c r="S91">
        <f t="shared" si="9"/>
        <v>123.28571428571429</v>
      </c>
      <c r="T91" t="str">
        <f t="shared" si="10"/>
        <v>film &amp; video</v>
      </c>
      <c r="U91" t="str">
        <f t="shared" si="11"/>
        <v>shorts</v>
      </c>
    </row>
    <row r="92" spans="1:21" ht="29.5" hidden="1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tr">
        <f>Data[[#This Row],[state]]</f>
        <v>successful</v>
      </c>
      <c r="H92" t="s">
        <v>8224</v>
      </c>
      <c r="I92" t="s">
        <v>8246</v>
      </c>
      <c r="J92">
        <v>1310454499</v>
      </c>
      <c r="K92" s="11">
        <f t="shared" si="6"/>
        <v>40736.047442129631</v>
      </c>
      <c r="L92">
        <v>1307862499</v>
      </c>
      <c r="M92" s="11">
        <f t="shared" si="7"/>
        <v>40706.047442129631</v>
      </c>
      <c r="N92" t="b">
        <v>0</v>
      </c>
      <c r="O92">
        <v>16</v>
      </c>
      <c r="P92" t="b">
        <v>1</v>
      </c>
      <c r="Q92" t="s">
        <v>8266</v>
      </c>
      <c r="R92" s="10">
        <f t="shared" si="8"/>
        <v>100.4</v>
      </c>
      <c r="S92">
        <f t="shared" si="9"/>
        <v>31.375</v>
      </c>
      <c r="T92" t="str">
        <f t="shared" si="10"/>
        <v>film &amp; video</v>
      </c>
      <c r="U92" t="str">
        <f t="shared" si="11"/>
        <v>shorts</v>
      </c>
    </row>
    <row r="93" spans="1:21" ht="44.25" hidden="1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tr">
        <f>Data[[#This Row],[state]]</f>
        <v>successful</v>
      </c>
      <c r="H93" t="s">
        <v>8224</v>
      </c>
      <c r="I93" t="s">
        <v>8246</v>
      </c>
      <c r="J93">
        <v>1305625164</v>
      </c>
      <c r="K93" s="11">
        <f t="shared" si="6"/>
        <v>40680.152361111112</v>
      </c>
      <c r="L93">
        <v>1300354764</v>
      </c>
      <c r="M93" s="11">
        <f t="shared" si="7"/>
        <v>40619.152361111112</v>
      </c>
      <c r="N93" t="b">
        <v>0</v>
      </c>
      <c r="O93">
        <v>46</v>
      </c>
      <c r="P93" t="b">
        <v>1</v>
      </c>
      <c r="Q93" t="s">
        <v>8266</v>
      </c>
      <c r="R93" s="10">
        <f t="shared" si="8"/>
        <v>120</v>
      </c>
      <c r="S93">
        <f t="shared" si="9"/>
        <v>78.260869565217391</v>
      </c>
      <c r="T93" t="str">
        <f t="shared" si="10"/>
        <v>film &amp; video</v>
      </c>
      <c r="U93" t="str">
        <f t="shared" si="11"/>
        <v>shorts</v>
      </c>
    </row>
    <row r="94" spans="1:21" ht="44.25" hidden="1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tr">
        <f>Data[[#This Row],[state]]</f>
        <v>successful</v>
      </c>
      <c r="H94" t="s">
        <v>8229</v>
      </c>
      <c r="I94" t="s">
        <v>8251</v>
      </c>
      <c r="J94">
        <v>1485936000</v>
      </c>
      <c r="K94" s="11">
        <f t="shared" si="6"/>
        <v>42767.083333333328</v>
      </c>
      <c r="L94">
        <v>1481949983</v>
      </c>
      <c r="M94" s="11">
        <f t="shared" si="7"/>
        <v>42720.948877314819</v>
      </c>
      <c r="N94" t="b">
        <v>0</v>
      </c>
      <c r="O94">
        <v>43</v>
      </c>
      <c r="P94" t="b">
        <v>1</v>
      </c>
      <c r="Q94" t="s">
        <v>8266</v>
      </c>
      <c r="R94" s="10">
        <f t="shared" si="8"/>
        <v>105.2</v>
      </c>
      <c r="S94">
        <f t="shared" si="9"/>
        <v>122.32558139534883</v>
      </c>
      <c r="T94" t="str">
        <f t="shared" si="10"/>
        <v>film &amp; video</v>
      </c>
      <c r="U94" t="str">
        <f t="shared" si="11"/>
        <v>shorts</v>
      </c>
    </row>
    <row r="95" spans="1:21" ht="59" hidden="1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tr">
        <f>Data[[#This Row],[state]]</f>
        <v>successful</v>
      </c>
      <c r="H95" t="s">
        <v>8224</v>
      </c>
      <c r="I95" t="s">
        <v>8246</v>
      </c>
      <c r="J95">
        <v>1341349200</v>
      </c>
      <c r="K95" s="11">
        <f t="shared" si="6"/>
        <v>41093.625</v>
      </c>
      <c r="L95">
        <v>1338928537</v>
      </c>
      <c r="M95" s="11">
        <f t="shared" si="7"/>
        <v>41065.608067129629</v>
      </c>
      <c r="N95" t="b">
        <v>0</v>
      </c>
      <c r="O95">
        <v>15</v>
      </c>
      <c r="P95" t="b">
        <v>1</v>
      </c>
      <c r="Q95" t="s">
        <v>8266</v>
      </c>
      <c r="R95" s="10">
        <f t="shared" si="8"/>
        <v>110.60000000000001</v>
      </c>
      <c r="S95">
        <f t="shared" si="9"/>
        <v>73.733333333333334</v>
      </c>
      <c r="T95" t="str">
        <f t="shared" si="10"/>
        <v>film &amp; video</v>
      </c>
      <c r="U95" t="str">
        <f t="shared" si="11"/>
        <v>shorts</v>
      </c>
    </row>
    <row r="96" spans="1:21" ht="44.25" hidden="1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tr">
        <f>Data[[#This Row],[state]]</f>
        <v>successful</v>
      </c>
      <c r="H96" t="s">
        <v>8225</v>
      </c>
      <c r="I96" t="s">
        <v>8247</v>
      </c>
      <c r="J96">
        <v>1396890822</v>
      </c>
      <c r="K96" s="11">
        <f t="shared" si="6"/>
        <v>41736.467847222222</v>
      </c>
      <c r="L96">
        <v>1395162822</v>
      </c>
      <c r="M96" s="11">
        <f t="shared" si="7"/>
        <v>41716.467847222222</v>
      </c>
      <c r="N96" t="b">
        <v>0</v>
      </c>
      <c r="O96">
        <v>12</v>
      </c>
      <c r="P96" t="b">
        <v>1</v>
      </c>
      <c r="Q96" t="s">
        <v>8266</v>
      </c>
      <c r="R96" s="10">
        <f t="shared" si="8"/>
        <v>104</v>
      </c>
      <c r="S96">
        <f t="shared" si="9"/>
        <v>21.666666666666668</v>
      </c>
      <c r="T96" t="str">
        <f t="shared" si="10"/>
        <v>film &amp; video</v>
      </c>
      <c r="U96" t="str">
        <f t="shared" si="11"/>
        <v>shorts</v>
      </c>
    </row>
    <row r="97" spans="1:21" ht="44.25" hidden="1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tr">
        <f>Data[[#This Row],[state]]</f>
        <v>successful</v>
      </c>
      <c r="H97" t="s">
        <v>8224</v>
      </c>
      <c r="I97" t="s">
        <v>8246</v>
      </c>
      <c r="J97">
        <v>1330214841</v>
      </c>
      <c r="K97" s="11">
        <f t="shared" si="6"/>
        <v>40964.755104166667</v>
      </c>
      <c r="L97">
        <v>1327622841</v>
      </c>
      <c r="M97" s="11">
        <f t="shared" si="7"/>
        <v>40934.755104166667</v>
      </c>
      <c r="N97" t="b">
        <v>0</v>
      </c>
      <c r="O97">
        <v>21</v>
      </c>
      <c r="P97" t="b">
        <v>1</v>
      </c>
      <c r="Q97" t="s">
        <v>8266</v>
      </c>
      <c r="R97" s="10">
        <f t="shared" si="8"/>
        <v>131.42857142857142</v>
      </c>
      <c r="S97">
        <f t="shared" si="9"/>
        <v>21.904761904761905</v>
      </c>
      <c r="T97" t="str">
        <f t="shared" si="10"/>
        <v>film &amp; video</v>
      </c>
      <c r="U97" t="str">
        <f t="shared" si="11"/>
        <v>shorts</v>
      </c>
    </row>
    <row r="98" spans="1:21" ht="59" hidden="1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tr">
        <f>Data[[#This Row],[state]]</f>
        <v>successful</v>
      </c>
      <c r="H98" t="s">
        <v>8224</v>
      </c>
      <c r="I98" t="s">
        <v>8246</v>
      </c>
      <c r="J98">
        <v>1280631600</v>
      </c>
      <c r="K98" s="11">
        <f t="shared" si="6"/>
        <v>40390.875</v>
      </c>
      <c r="L98">
        <v>1274889241</v>
      </c>
      <c r="M98" s="11">
        <f t="shared" si="7"/>
        <v>40324.412511574075</v>
      </c>
      <c r="N98" t="b">
        <v>0</v>
      </c>
      <c r="O98">
        <v>34</v>
      </c>
      <c r="P98" t="b">
        <v>1</v>
      </c>
      <c r="Q98" t="s">
        <v>8266</v>
      </c>
      <c r="R98" s="10">
        <f t="shared" si="8"/>
        <v>114.66666666666667</v>
      </c>
      <c r="S98">
        <f t="shared" si="9"/>
        <v>50.588235294117645</v>
      </c>
      <c r="T98" t="str">
        <f t="shared" si="10"/>
        <v>film &amp; video</v>
      </c>
      <c r="U98" t="str">
        <f t="shared" si="11"/>
        <v>shorts</v>
      </c>
    </row>
    <row r="99" spans="1:21" ht="44.25" hidden="1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tr">
        <f>Data[[#This Row],[state]]</f>
        <v>successful</v>
      </c>
      <c r="H99" t="s">
        <v>8224</v>
      </c>
      <c r="I99" t="s">
        <v>8246</v>
      </c>
      <c r="J99">
        <v>1310440482</v>
      </c>
      <c r="K99" s="11">
        <f t="shared" si="6"/>
        <v>40735.885208333333</v>
      </c>
      <c r="L99">
        <v>1307848482</v>
      </c>
      <c r="M99" s="11">
        <f t="shared" si="7"/>
        <v>40705.885208333333</v>
      </c>
      <c r="N99" t="b">
        <v>0</v>
      </c>
      <c r="O99">
        <v>8</v>
      </c>
      <c r="P99" t="b">
        <v>1</v>
      </c>
      <c r="Q99" t="s">
        <v>8266</v>
      </c>
      <c r="R99" s="10">
        <f t="shared" si="8"/>
        <v>106.25</v>
      </c>
      <c r="S99">
        <f t="shared" si="9"/>
        <v>53.125</v>
      </c>
      <c r="T99" t="str">
        <f t="shared" si="10"/>
        <v>film &amp; video</v>
      </c>
      <c r="U99" t="str">
        <f t="shared" si="11"/>
        <v>shorts</v>
      </c>
    </row>
    <row r="100" spans="1:21" ht="44.25" hidden="1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tr">
        <f>Data[[#This Row],[state]]</f>
        <v>successful</v>
      </c>
      <c r="H100" t="s">
        <v>8224</v>
      </c>
      <c r="I100" t="s">
        <v>8246</v>
      </c>
      <c r="J100">
        <v>1354923000</v>
      </c>
      <c r="K100" s="11">
        <f t="shared" si="6"/>
        <v>41250.729166666664</v>
      </c>
      <c r="L100">
        <v>1351796674</v>
      </c>
      <c r="M100" s="11">
        <f t="shared" si="7"/>
        <v>41214.54483796296</v>
      </c>
      <c r="N100" t="b">
        <v>0</v>
      </c>
      <c r="O100">
        <v>60</v>
      </c>
      <c r="P100" t="b">
        <v>1</v>
      </c>
      <c r="Q100" t="s">
        <v>8266</v>
      </c>
      <c r="R100" s="10">
        <f t="shared" si="8"/>
        <v>106.25</v>
      </c>
      <c r="S100">
        <f t="shared" si="9"/>
        <v>56.666666666666664</v>
      </c>
      <c r="T100" t="str">
        <f t="shared" si="10"/>
        <v>film &amp; video</v>
      </c>
      <c r="U100" t="str">
        <f t="shared" si="11"/>
        <v>shorts</v>
      </c>
    </row>
    <row r="101" spans="1:21" ht="29.5" hidden="1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tr">
        <f>Data[[#This Row],[state]]</f>
        <v>successful</v>
      </c>
      <c r="H101" t="s">
        <v>8224</v>
      </c>
      <c r="I101" t="s">
        <v>8246</v>
      </c>
      <c r="J101">
        <v>1390426799</v>
      </c>
      <c r="K101" s="11">
        <f t="shared" si="6"/>
        <v>41661.652766203704</v>
      </c>
      <c r="L101">
        <v>1387834799</v>
      </c>
      <c r="M101" s="11">
        <f t="shared" si="7"/>
        <v>41631.652766203704</v>
      </c>
      <c r="N101" t="b">
        <v>0</v>
      </c>
      <c r="O101">
        <v>39</v>
      </c>
      <c r="P101" t="b">
        <v>1</v>
      </c>
      <c r="Q101" t="s">
        <v>8266</v>
      </c>
      <c r="R101" s="10">
        <f t="shared" si="8"/>
        <v>106.01933333333334</v>
      </c>
      <c r="S101">
        <f t="shared" si="9"/>
        <v>40.776666666666664</v>
      </c>
      <c r="T101" t="str">
        <f t="shared" si="10"/>
        <v>film &amp; video</v>
      </c>
      <c r="U101" t="str">
        <f t="shared" si="11"/>
        <v>shorts</v>
      </c>
    </row>
    <row r="102" spans="1:21" ht="44.25" hidden="1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tr">
        <f>Data[[#This Row],[state]]</f>
        <v>successful</v>
      </c>
      <c r="H102" t="s">
        <v>8224</v>
      </c>
      <c r="I102" t="s">
        <v>8246</v>
      </c>
      <c r="J102">
        <v>1352055886</v>
      </c>
      <c r="K102" s="11">
        <f t="shared" si="6"/>
        <v>41217.544976851852</v>
      </c>
      <c r="L102">
        <v>1350324286</v>
      </c>
      <c r="M102" s="11">
        <f t="shared" si="7"/>
        <v>41197.503310185188</v>
      </c>
      <c r="N102" t="b">
        <v>0</v>
      </c>
      <c r="O102">
        <v>26</v>
      </c>
      <c r="P102" t="b">
        <v>1</v>
      </c>
      <c r="Q102" t="s">
        <v>8266</v>
      </c>
      <c r="R102" s="10">
        <f t="shared" si="8"/>
        <v>100</v>
      </c>
      <c r="S102">
        <f t="shared" si="9"/>
        <v>192.30769230769232</v>
      </c>
      <c r="T102" t="str">
        <f t="shared" si="10"/>
        <v>film &amp; video</v>
      </c>
      <c r="U102" t="str">
        <f t="shared" si="11"/>
        <v>shorts</v>
      </c>
    </row>
    <row r="103" spans="1:21" ht="44.25" hidden="1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tr">
        <f>Data[[#This Row],[state]]</f>
        <v>successful</v>
      </c>
      <c r="H103" t="s">
        <v>8224</v>
      </c>
      <c r="I103" t="s">
        <v>8246</v>
      </c>
      <c r="J103">
        <v>1359052710</v>
      </c>
      <c r="K103" s="11">
        <f t="shared" si="6"/>
        <v>41298.526736111111</v>
      </c>
      <c r="L103">
        <v>1356979110</v>
      </c>
      <c r="M103" s="11">
        <f t="shared" si="7"/>
        <v>41274.526736111111</v>
      </c>
      <c r="N103" t="b">
        <v>0</v>
      </c>
      <c r="O103">
        <v>35</v>
      </c>
      <c r="P103" t="b">
        <v>1</v>
      </c>
      <c r="Q103" t="s">
        <v>8266</v>
      </c>
      <c r="R103" s="10">
        <f t="shared" si="8"/>
        <v>100</v>
      </c>
      <c r="S103">
        <f t="shared" si="9"/>
        <v>100</v>
      </c>
      <c r="T103" t="str">
        <f t="shared" si="10"/>
        <v>film &amp; video</v>
      </c>
      <c r="U103" t="str">
        <f t="shared" si="11"/>
        <v>shorts</v>
      </c>
    </row>
    <row r="104" spans="1:21" ht="44.25" hidden="1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tr">
        <f>Data[[#This Row],[state]]</f>
        <v>successful</v>
      </c>
      <c r="H104" t="s">
        <v>8224</v>
      </c>
      <c r="I104" t="s">
        <v>8246</v>
      </c>
      <c r="J104">
        <v>1293073733</v>
      </c>
      <c r="K104" s="11">
        <f t="shared" si="6"/>
        <v>40534.881168981483</v>
      </c>
      <c r="L104">
        <v>1290481733</v>
      </c>
      <c r="M104" s="11">
        <f t="shared" si="7"/>
        <v>40504.881168981483</v>
      </c>
      <c r="N104" t="b">
        <v>0</v>
      </c>
      <c r="O104">
        <v>65</v>
      </c>
      <c r="P104" t="b">
        <v>1</v>
      </c>
      <c r="Q104" t="s">
        <v>8266</v>
      </c>
      <c r="R104" s="10">
        <f t="shared" si="8"/>
        <v>127.75000000000001</v>
      </c>
      <c r="S104">
        <f t="shared" si="9"/>
        <v>117.92307692307692</v>
      </c>
      <c r="T104" t="str">
        <f t="shared" si="10"/>
        <v>film &amp; video</v>
      </c>
      <c r="U104" t="str">
        <f t="shared" si="11"/>
        <v>shorts</v>
      </c>
    </row>
    <row r="105" spans="1:21" ht="44.25" hidden="1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tr">
        <f>Data[[#This Row],[state]]</f>
        <v>successful</v>
      </c>
      <c r="H105" t="s">
        <v>8225</v>
      </c>
      <c r="I105" t="s">
        <v>8247</v>
      </c>
      <c r="J105">
        <v>1394220030</v>
      </c>
      <c r="K105" s="11">
        <f t="shared" si="6"/>
        <v>41705.555902777778</v>
      </c>
      <c r="L105">
        <v>1392232830</v>
      </c>
      <c r="M105" s="11">
        <f t="shared" si="7"/>
        <v>41682.555902777778</v>
      </c>
      <c r="N105" t="b">
        <v>0</v>
      </c>
      <c r="O105">
        <v>49</v>
      </c>
      <c r="P105" t="b">
        <v>1</v>
      </c>
      <c r="Q105" t="s">
        <v>8266</v>
      </c>
      <c r="R105" s="10">
        <f t="shared" si="8"/>
        <v>105.15384615384616</v>
      </c>
      <c r="S105">
        <f t="shared" si="9"/>
        <v>27.897959183673468</v>
      </c>
      <c r="T105" t="str">
        <f t="shared" si="10"/>
        <v>film &amp; video</v>
      </c>
      <c r="U105" t="str">
        <f t="shared" si="11"/>
        <v>shorts</v>
      </c>
    </row>
    <row r="106" spans="1:21" ht="29.5" hidden="1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tr">
        <f>Data[[#This Row],[state]]</f>
        <v>successful</v>
      </c>
      <c r="H106" t="s">
        <v>8224</v>
      </c>
      <c r="I106" t="s">
        <v>8246</v>
      </c>
      <c r="J106">
        <v>1301792400</v>
      </c>
      <c r="K106" s="11">
        <f t="shared" si="6"/>
        <v>40635.791666666664</v>
      </c>
      <c r="L106">
        <v>1299775266</v>
      </c>
      <c r="M106" s="11">
        <f t="shared" si="7"/>
        <v>40612.445208333331</v>
      </c>
      <c r="N106" t="b">
        <v>0</v>
      </c>
      <c r="O106">
        <v>10</v>
      </c>
      <c r="P106" t="b">
        <v>1</v>
      </c>
      <c r="Q106" t="s">
        <v>8266</v>
      </c>
      <c r="R106" s="10">
        <f t="shared" si="8"/>
        <v>120</v>
      </c>
      <c r="S106">
        <f t="shared" si="9"/>
        <v>60</v>
      </c>
      <c r="T106" t="str">
        <f t="shared" si="10"/>
        <v>film &amp; video</v>
      </c>
      <c r="U106" t="str">
        <f t="shared" si="11"/>
        <v>shorts</v>
      </c>
    </row>
    <row r="107" spans="1:21" ht="44.25" hidden="1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tr">
        <f>Data[[#This Row],[state]]</f>
        <v>successful</v>
      </c>
      <c r="H107" t="s">
        <v>8224</v>
      </c>
      <c r="I107" t="s">
        <v>8246</v>
      </c>
      <c r="J107">
        <v>1463184000</v>
      </c>
      <c r="K107" s="11">
        <f t="shared" si="6"/>
        <v>42503.75</v>
      </c>
      <c r="L107">
        <v>1461605020</v>
      </c>
      <c r="M107" s="11">
        <f t="shared" si="7"/>
        <v>42485.474768518514</v>
      </c>
      <c r="N107" t="b">
        <v>0</v>
      </c>
      <c r="O107">
        <v>60</v>
      </c>
      <c r="P107" t="b">
        <v>1</v>
      </c>
      <c r="Q107" t="s">
        <v>8266</v>
      </c>
      <c r="R107" s="10">
        <f t="shared" si="8"/>
        <v>107.40909090909089</v>
      </c>
      <c r="S107">
        <f t="shared" si="9"/>
        <v>39.383333333333333</v>
      </c>
      <c r="T107" t="str">
        <f t="shared" si="10"/>
        <v>film &amp; video</v>
      </c>
      <c r="U107" t="str">
        <f t="shared" si="11"/>
        <v>shorts</v>
      </c>
    </row>
    <row r="108" spans="1:21" hidden="1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tr">
        <f>Data[[#This Row],[state]]</f>
        <v>successful</v>
      </c>
      <c r="H108" t="s">
        <v>8224</v>
      </c>
      <c r="I108" t="s">
        <v>8246</v>
      </c>
      <c r="J108">
        <v>1333391901</v>
      </c>
      <c r="K108" s="11">
        <f t="shared" si="6"/>
        <v>41001.526631944449</v>
      </c>
      <c r="L108">
        <v>1332182301</v>
      </c>
      <c r="M108" s="11">
        <f t="shared" si="7"/>
        <v>40987.526631944449</v>
      </c>
      <c r="N108" t="b">
        <v>0</v>
      </c>
      <c r="O108">
        <v>27</v>
      </c>
      <c r="P108" t="b">
        <v>1</v>
      </c>
      <c r="Q108" t="s">
        <v>8266</v>
      </c>
      <c r="R108" s="10">
        <f t="shared" si="8"/>
        <v>100.49999999999999</v>
      </c>
      <c r="S108">
        <f t="shared" si="9"/>
        <v>186.11111111111111</v>
      </c>
      <c r="T108" t="str">
        <f t="shared" si="10"/>
        <v>film &amp; video</v>
      </c>
      <c r="U108" t="str">
        <f t="shared" si="11"/>
        <v>shorts</v>
      </c>
    </row>
    <row r="109" spans="1:21" ht="44.25" hidden="1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tr">
        <f>Data[[#This Row],[state]]</f>
        <v>successful</v>
      </c>
      <c r="H109" t="s">
        <v>8224</v>
      </c>
      <c r="I109" t="s">
        <v>8246</v>
      </c>
      <c r="J109">
        <v>1303688087</v>
      </c>
      <c r="K109" s="11">
        <f t="shared" si="6"/>
        <v>40657.732488425929</v>
      </c>
      <c r="L109">
        <v>1301787287</v>
      </c>
      <c r="M109" s="11">
        <f t="shared" si="7"/>
        <v>40635.732488425929</v>
      </c>
      <c r="N109" t="b">
        <v>0</v>
      </c>
      <c r="O109">
        <v>69</v>
      </c>
      <c r="P109" t="b">
        <v>1</v>
      </c>
      <c r="Q109" t="s">
        <v>8266</v>
      </c>
      <c r="R109" s="10">
        <f t="shared" si="8"/>
        <v>102.46666666666667</v>
      </c>
      <c r="S109">
        <f t="shared" si="9"/>
        <v>111.37681159420291</v>
      </c>
      <c r="T109" t="str">
        <f t="shared" si="10"/>
        <v>film &amp; video</v>
      </c>
      <c r="U109" t="str">
        <f t="shared" si="11"/>
        <v>shorts</v>
      </c>
    </row>
    <row r="110" spans="1:21" ht="44.25" hidden="1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tr">
        <f>Data[[#This Row],[state]]</f>
        <v>successful</v>
      </c>
      <c r="H110" t="s">
        <v>8224</v>
      </c>
      <c r="I110" t="s">
        <v>8246</v>
      </c>
      <c r="J110">
        <v>1370011370</v>
      </c>
      <c r="K110" s="11">
        <f t="shared" si="6"/>
        <v>41425.363078703704</v>
      </c>
      <c r="L110">
        <v>1364827370</v>
      </c>
      <c r="M110" s="11">
        <f t="shared" si="7"/>
        <v>41365.363078703704</v>
      </c>
      <c r="N110" t="b">
        <v>0</v>
      </c>
      <c r="O110">
        <v>47</v>
      </c>
      <c r="P110" t="b">
        <v>1</v>
      </c>
      <c r="Q110" t="s">
        <v>8266</v>
      </c>
      <c r="R110" s="10">
        <f t="shared" si="8"/>
        <v>246.66666666666669</v>
      </c>
      <c r="S110">
        <f t="shared" si="9"/>
        <v>78.723404255319153</v>
      </c>
      <c r="T110" t="str">
        <f t="shared" si="10"/>
        <v>film &amp; video</v>
      </c>
      <c r="U110" t="str">
        <f t="shared" si="11"/>
        <v>shorts</v>
      </c>
    </row>
    <row r="111" spans="1:21" ht="44.25" hidden="1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tr">
        <f>Data[[#This Row],[state]]</f>
        <v>successful</v>
      </c>
      <c r="H111" t="s">
        <v>8224</v>
      </c>
      <c r="I111" t="s">
        <v>8246</v>
      </c>
      <c r="J111">
        <v>1298680630</v>
      </c>
      <c r="K111" s="11">
        <f t="shared" si="6"/>
        <v>40599.775810185187</v>
      </c>
      <c r="L111">
        <v>1296088630</v>
      </c>
      <c r="M111" s="11">
        <f t="shared" si="7"/>
        <v>40569.775810185187</v>
      </c>
      <c r="N111" t="b">
        <v>0</v>
      </c>
      <c r="O111">
        <v>47</v>
      </c>
      <c r="P111" t="b">
        <v>1</v>
      </c>
      <c r="Q111" t="s">
        <v>8266</v>
      </c>
      <c r="R111" s="10">
        <f t="shared" si="8"/>
        <v>219.49999999999997</v>
      </c>
      <c r="S111">
        <f t="shared" si="9"/>
        <v>46.702127659574465</v>
      </c>
      <c r="T111" t="str">
        <f t="shared" si="10"/>
        <v>film &amp; video</v>
      </c>
      <c r="U111" t="str">
        <f t="shared" si="11"/>
        <v>shorts</v>
      </c>
    </row>
    <row r="112" spans="1:21" ht="44.25" hidden="1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tr">
        <f>Data[[#This Row],[state]]</f>
        <v>successful</v>
      </c>
      <c r="H112" t="s">
        <v>8224</v>
      </c>
      <c r="I112" t="s">
        <v>8246</v>
      </c>
      <c r="J112">
        <v>1384408740</v>
      </c>
      <c r="K112" s="11">
        <f t="shared" si="6"/>
        <v>41591.999305555553</v>
      </c>
      <c r="L112">
        <v>1381445253</v>
      </c>
      <c r="M112" s="11">
        <f t="shared" si="7"/>
        <v>41557.699687500004</v>
      </c>
      <c r="N112" t="b">
        <v>0</v>
      </c>
      <c r="O112">
        <v>26</v>
      </c>
      <c r="P112" t="b">
        <v>1</v>
      </c>
      <c r="Q112" t="s">
        <v>8266</v>
      </c>
      <c r="R112" s="10">
        <f t="shared" si="8"/>
        <v>130.76923076923077</v>
      </c>
      <c r="S112">
        <f t="shared" si="9"/>
        <v>65.384615384615387</v>
      </c>
      <c r="T112" t="str">
        <f t="shared" si="10"/>
        <v>film &amp; video</v>
      </c>
      <c r="U112" t="str">
        <f t="shared" si="11"/>
        <v>shorts</v>
      </c>
    </row>
    <row r="113" spans="1:21" ht="44.25" hidden="1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tr">
        <f>Data[[#This Row],[state]]</f>
        <v>successful</v>
      </c>
      <c r="H113" t="s">
        <v>8226</v>
      </c>
      <c r="I113" t="s">
        <v>8248</v>
      </c>
      <c r="J113">
        <v>1433059187</v>
      </c>
      <c r="K113" s="11">
        <f t="shared" si="6"/>
        <v>42155.083182870367</v>
      </c>
      <c r="L113">
        <v>1430467187</v>
      </c>
      <c r="M113" s="11">
        <f t="shared" si="7"/>
        <v>42125.083182870367</v>
      </c>
      <c r="N113" t="b">
        <v>0</v>
      </c>
      <c r="O113">
        <v>53</v>
      </c>
      <c r="P113" t="b">
        <v>1</v>
      </c>
      <c r="Q113" t="s">
        <v>8266</v>
      </c>
      <c r="R113" s="10">
        <f t="shared" si="8"/>
        <v>154.57142857142858</v>
      </c>
      <c r="S113">
        <f t="shared" si="9"/>
        <v>102.0754716981132</v>
      </c>
      <c r="T113" t="str">
        <f t="shared" si="10"/>
        <v>film &amp; video</v>
      </c>
      <c r="U113" t="str">
        <f t="shared" si="11"/>
        <v>shorts</v>
      </c>
    </row>
    <row r="114" spans="1:21" ht="44.25" hidden="1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tr">
        <f>Data[[#This Row],[state]]</f>
        <v>successful</v>
      </c>
      <c r="H114" t="s">
        <v>8224</v>
      </c>
      <c r="I114" t="s">
        <v>8246</v>
      </c>
      <c r="J114">
        <v>1397354400</v>
      </c>
      <c r="K114" s="11">
        <f t="shared" si="6"/>
        <v>41741.833333333336</v>
      </c>
      <c r="L114">
        <v>1395277318</v>
      </c>
      <c r="M114" s="11">
        <f t="shared" si="7"/>
        <v>41717.793032407404</v>
      </c>
      <c r="N114" t="b">
        <v>0</v>
      </c>
      <c r="O114">
        <v>81</v>
      </c>
      <c r="P114" t="b">
        <v>1</v>
      </c>
      <c r="Q114" t="s">
        <v>8266</v>
      </c>
      <c r="R114" s="10">
        <f t="shared" si="8"/>
        <v>104</v>
      </c>
      <c r="S114">
        <f t="shared" si="9"/>
        <v>64.197530864197532</v>
      </c>
      <c r="T114" t="str">
        <f t="shared" si="10"/>
        <v>film &amp; video</v>
      </c>
      <c r="U114" t="str">
        <f t="shared" si="11"/>
        <v>shorts</v>
      </c>
    </row>
    <row r="115" spans="1:21" ht="29.5" hidden="1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tr">
        <f>Data[[#This Row],[state]]</f>
        <v>successful</v>
      </c>
      <c r="H115" t="s">
        <v>8224</v>
      </c>
      <c r="I115" t="s">
        <v>8246</v>
      </c>
      <c r="J115">
        <v>1312642800</v>
      </c>
      <c r="K115" s="11">
        <f t="shared" si="6"/>
        <v>40761.375</v>
      </c>
      <c r="L115">
        <v>1311963128</v>
      </c>
      <c r="M115" s="11">
        <f t="shared" si="7"/>
        <v>40753.508425925924</v>
      </c>
      <c r="N115" t="b">
        <v>0</v>
      </c>
      <c r="O115">
        <v>78</v>
      </c>
      <c r="P115" t="b">
        <v>1</v>
      </c>
      <c r="Q115" t="s">
        <v>8266</v>
      </c>
      <c r="R115" s="10">
        <f t="shared" si="8"/>
        <v>141</v>
      </c>
      <c r="S115">
        <f t="shared" si="9"/>
        <v>90.384615384615387</v>
      </c>
      <c r="T115" t="str">
        <f t="shared" si="10"/>
        <v>film &amp; video</v>
      </c>
      <c r="U115" t="str">
        <f t="shared" si="11"/>
        <v>shorts</v>
      </c>
    </row>
    <row r="116" spans="1:21" ht="44.25" hidden="1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tr">
        <f>Data[[#This Row],[state]]</f>
        <v>successful</v>
      </c>
      <c r="H116" t="s">
        <v>8224</v>
      </c>
      <c r="I116" t="s">
        <v>8246</v>
      </c>
      <c r="J116">
        <v>1326436488</v>
      </c>
      <c r="K116" s="11">
        <f t="shared" si="6"/>
        <v>40921.02416666667</v>
      </c>
      <c r="L116">
        <v>1321252488</v>
      </c>
      <c r="M116" s="11">
        <f t="shared" si="7"/>
        <v>40861.02416666667</v>
      </c>
      <c r="N116" t="b">
        <v>0</v>
      </c>
      <c r="O116">
        <v>35</v>
      </c>
      <c r="P116" t="b">
        <v>1</v>
      </c>
      <c r="Q116" t="s">
        <v>8266</v>
      </c>
      <c r="R116" s="10">
        <f t="shared" si="8"/>
        <v>103.33333333333334</v>
      </c>
      <c r="S116">
        <f t="shared" si="9"/>
        <v>88.571428571428569</v>
      </c>
      <c r="T116" t="str">
        <f t="shared" si="10"/>
        <v>film &amp; video</v>
      </c>
      <c r="U116" t="str">
        <f t="shared" si="11"/>
        <v>shorts</v>
      </c>
    </row>
    <row r="117" spans="1:21" hidden="1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tr">
        <f>Data[[#This Row],[state]]</f>
        <v>successful</v>
      </c>
      <c r="H117" t="s">
        <v>8224</v>
      </c>
      <c r="I117" t="s">
        <v>8246</v>
      </c>
      <c r="J117">
        <v>1328377444</v>
      </c>
      <c r="K117" s="11">
        <f t="shared" si="6"/>
        <v>40943.488935185182</v>
      </c>
      <c r="L117">
        <v>1326217444</v>
      </c>
      <c r="M117" s="11">
        <f t="shared" si="7"/>
        <v>40918.488935185182</v>
      </c>
      <c r="N117" t="b">
        <v>0</v>
      </c>
      <c r="O117">
        <v>22</v>
      </c>
      <c r="P117" t="b">
        <v>1</v>
      </c>
      <c r="Q117" t="s">
        <v>8266</v>
      </c>
      <c r="R117" s="10">
        <f t="shared" si="8"/>
        <v>140.44444444444443</v>
      </c>
      <c r="S117">
        <f t="shared" si="9"/>
        <v>28.727272727272727</v>
      </c>
      <c r="T117" t="str">
        <f t="shared" si="10"/>
        <v>film &amp; video</v>
      </c>
      <c r="U117" t="str">
        <f t="shared" si="11"/>
        <v>shorts</v>
      </c>
    </row>
    <row r="118" spans="1:21" ht="44.25" hidden="1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tr">
        <f>Data[[#This Row],[state]]</f>
        <v>successful</v>
      </c>
      <c r="H118" t="s">
        <v>8224</v>
      </c>
      <c r="I118" t="s">
        <v>8246</v>
      </c>
      <c r="J118">
        <v>1302260155</v>
      </c>
      <c r="K118" s="11">
        <f t="shared" si="6"/>
        <v>40641.205497685187</v>
      </c>
      <c r="L118">
        <v>1298289355</v>
      </c>
      <c r="M118" s="11">
        <f t="shared" si="7"/>
        <v>40595.247164351851</v>
      </c>
      <c r="N118" t="b">
        <v>0</v>
      </c>
      <c r="O118">
        <v>57</v>
      </c>
      <c r="P118" t="b">
        <v>1</v>
      </c>
      <c r="Q118" t="s">
        <v>8266</v>
      </c>
      <c r="R118" s="10">
        <f t="shared" si="8"/>
        <v>113.65714285714286</v>
      </c>
      <c r="S118">
        <f t="shared" si="9"/>
        <v>69.78947368421052</v>
      </c>
      <c r="T118" t="str">
        <f t="shared" si="10"/>
        <v>film &amp; video</v>
      </c>
      <c r="U118" t="str">
        <f t="shared" si="11"/>
        <v>shorts</v>
      </c>
    </row>
    <row r="119" spans="1:21" ht="59" hidden="1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tr">
        <f>Data[[#This Row],[state]]</f>
        <v>successful</v>
      </c>
      <c r="H119" t="s">
        <v>8224</v>
      </c>
      <c r="I119" t="s">
        <v>8246</v>
      </c>
      <c r="J119">
        <v>1276110000</v>
      </c>
      <c r="K119" s="11">
        <f t="shared" si="6"/>
        <v>40338.541666666664</v>
      </c>
      <c r="L119">
        <v>1268337744</v>
      </c>
      <c r="M119" s="11">
        <f t="shared" si="7"/>
        <v>40248.584999999999</v>
      </c>
      <c r="N119" t="b">
        <v>0</v>
      </c>
      <c r="O119">
        <v>27</v>
      </c>
      <c r="P119" t="b">
        <v>1</v>
      </c>
      <c r="Q119" t="s">
        <v>8266</v>
      </c>
      <c r="R119" s="10">
        <f t="shared" si="8"/>
        <v>100.49377777777779</v>
      </c>
      <c r="S119">
        <f t="shared" si="9"/>
        <v>167.48962962962963</v>
      </c>
      <c r="T119" t="str">
        <f t="shared" si="10"/>
        <v>film &amp; video</v>
      </c>
      <c r="U119" t="str">
        <f t="shared" si="11"/>
        <v>shorts</v>
      </c>
    </row>
    <row r="120" spans="1:21" ht="29.5" hidden="1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tr">
        <f>Data[[#This Row],[state]]</f>
        <v>successful</v>
      </c>
      <c r="H120" t="s">
        <v>8224</v>
      </c>
      <c r="I120" t="s">
        <v>8246</v>
      </c>
      <c r="J120">
        <v>1311902236</v>
      </c>
      <c r="K120" s="11">
        <f t="shared" si="6"/>
        <v>40752.803657407407</v>
      </c>
      <c r="L120">
        <v>1309310236</v>
      </c>
      <c r="M120" s="11">
        <f t="shared" si="7"/>
        <v>40722.803657407407</v>
      </c>
      <c r="N120" t="b">
        <v>0</v>
      </c>
      <c r="O120">
        <v>39</v>
      </c>
      <c r="P120" t="b">
        <v>1</v>
      </c>
      <c r="Q120" t="s">
        <v>8266</v>
      </c>
      <c r="R120" s="10">
        <f t="shared" si="8"/>
        <v>113.03159999999998</v>
      </c>
      <c r="S120">
        <f t="shared" si="9"/>
        <v>144.91230769230768</v>
      </c>
      <c r="T120" t="str">
        <f t="shared" si="10"/>
        <v>film &amp; video</v>
      </c>
      <c r="U120" t="str">
        <f t="shared" si="11"/>
        <v>shorts</v>
      </c>
    </row>
    <row r="121" spans="1:21" ht="44.25" hidden="1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tr">
        <f>Data[[#This Row],[state]]</f>
        <v>successful</v>
      </c>
      <c r="H121" t="s">
        <v>8224</v>
      </c>
      <c r="I121" t="s">
        <v>8246</v>
      </c>
      <c r="J121">
        <v>1313276400</v>
      </c>
      <c r="K121" s="11">
        <f t="shared" si="6"/>
        <v>40768.708333333336</v>
      </c>
      <c r="L121">
        <v>1310693986</v>
      </c>
      <c r="M121" s="11">
        <f t="shared" si="7"/>
        <v>40738.819282407407</v>
      </c>
      <c r="N121" t="b">
        <v>0</v>
      </c>
      <c r="O121">
        <v>37</v>
      </c>
      <c r="P121" t="b">
        <v>1</v>
      </c>
      <c r="Q121" t="s">
        <v>8266</v>
      </c>
      <c r="R121" s="10">
        <f t="shared" si="8"/>
        <v>104.55692307692308</v>
      </c>
      <c r="S121">
        <f t="shared" si="9"/>
        <v>91.840540540540545</v>
      </c>
      <c r="T121" t="str">
        <f t="shared" si="10"/>
        <v>film &amp; video</v>
      </c>
      <c r="U121" t="str">
        <f t="shared" si="11"/>
        <v>shorts</v>
      </c>
    </row>
    <row r="122" spans="1:21" ht="59" hidden="1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tr">
        <f>Data[[#This Row],[state]]</f>
        <v>canceled</v>
      </c>
      <c r="H122" t="s">
        <v>8231</v>
      </c>
      <c r="I122" t="s">
        <v>8252</v>
      </c>
      <c r="J122">
        <v>1475457107</v>
      </c>
      <c r="K122" s="11">
        <f t="shared" si="6"/>
        <v>42645.799849537041</v>
      </c>
      <c r="L122">
        <v>1472865107</v>
      </c>
      <c r="M122" s="11">
        <f t="shared" si="7"/>
        <v>42615.799849537041</v>
      </c>
      <c r="N122" t="b">
        <v>0</v>
      </c>
      <c r="O122">
        <v>1</v>
      </c>
      <c r="P122" t="b">
        <v>0</v>
      </c>
      <c r="Q122" t="s">
        <v>8267</v>
      </c>
      <c r="R122" s="10">
        <f t="shared" si="8"/>
        <v>1.4285714285714287E-2</v>
      </c>
      <c r="S122">
        <f t="shared" si="9"/>
        <v>10</v>
      </c>
      <c r="T122" t="str">
        <f t="shared" si="10"/>
        <v>film &amp; video</v>
      </c>
      <c r="U122" t="str">
        <f t="shared" si="11"/>
        <v>science fiction</v>
      </c>
    </row>
    <row r="123" spans="1:21" ht="59" hidden="1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tr">
        <f>Data[[#This Row],[state]]</f>
        <v>canceled</v>
      </c>
      <c r="H123" t="s">
        <v>8224</v>
      </c>
      <c r="I123" t="s">
        <v>8246</v>
      </c>
      <c r="J123">
        <v>1429352160</v>
      </c>
      <c r="K123" s="11">
        <f t="shared" si="6"/>
        <v>42112.177777777775</v>
      </c>
      <c r="L123">
        <v>1427993710</v>
      </c>
      <c r="M123" s="11">
        <f t="shared" si="7"/>
        <v>42096.454976851848</v>
      </c>
      <c r="N123" t="b">
        <v>0</v>
      </c>
      <c r="O123">
        <v>1</v>
      </c>
      <c r="P123" t="b">
        <v>0</v>
      </c>
      <c r="Q123" t="s">
        <v>8267</v>
      </c>
      <c r="R123" s="10">
        <f t="shared" si="8"/>
        <v>3.3333333333333333E-2</v>
      </c>
      <c r="S123">
        <f t="shared" si="9"/>
        <v>1</v>
      </c>
      <c r="T123" t="str">
        <f t="shared" si="10"/>
        <v>film &amp; video</v>
      </c>
      <c r="U123" t="str">
        <f t="shared" si="11"/>
        <v>science fiction</v>
      </c>
    </row>
    <row r="124" spans="1:21" ht="29.5" hidden="1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tr">
        <f>Data[[#This Row],[state]]</f>
        <v>canceled</v>
      </c>
      <c r="H124" t="s">
        <v>8224</v>
      </c>
      <c r="I124" t="s">
        <v>8246</v>
      </c>
      <c r="J124">
        <v>1476094907</v>
      </c>
      <c r="K124" s="11">
        <f t="shared" si="6"/>
        <v>42653.181793981479</v>
      </c>
      <c r="L124">
        <v>1470910907</v>
      </c>
      <c r="M124" s="11">
        <f t="shared" si="7"/>
        <v>42593.181793981479</v>
      </c>
      <c r="N124" t="b">
        <v>0</v>
      </c>
      <c r="O124">
        <v>0</v>
      </c>
      <c r="P124" t="b">
        <v>0</v>
      </c>
      <c r="Q124" t="s">
        <v>8267</v>
      </c>
      <c r="R124" s="10">
        <f t="shared" si="8"/>
        <v>0</v>
      </c>
      <c r="S124" t="e">
        <f t="shared" si="9"/>
        <v>#DIV/0!</v>
      </c>
      <c r="T124" t="str">
        <f t="shared" si="10"/>
        <v>film &amp; video</v>
      </c>
      <c r="U124" t="str">
        <f t="shared" si="11"/>
        <v>science fiction</v>
      </c>
    </row>
    <row r="125" spans="1:21" ht="59" hidden="1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tr">
        <f>Data[[#This Row],[state]]</f>
        <v>canceled</v>
      </c>
      <c r="H125" t="s">
        <v>8224</v>
      </c>
      <c r="I125" t="s">
        <v>8246</v>
      </c>
      <c r="J125">
        <v>1414533600</v>
      </c>
      <c r="K125" s="11">
        <f t="shared" si="6"/>
        <v>41940.666666666664</v>
      </c>
      <c r="L125">
        <v>1411411564</v>
      </c>
      <c r="M125" s="11">
        <f t="shared" si="7"/>
        <v>41904.531990740739</v>
      </c>
      <c r="N125" t="b">
        <v>0</v>
      </c>
      <c r="O125">
        <v>6</v>
      </c>
      <c r="P125" t="b">
        <v>0</v>
      </c>
      <c r="Q125" t="s">
        <v>8267</v>
      </c>
      <c r="R125" s="10">
        <f t="shared" si="8"/>
        <v>0.27454545454545454</v>
      </c>
      <c r="S125">
        <f t="shared" si="9"/>
        <v>25.166666666666668</v>
      </c>
      <c r="T125" t="str">
        <f t="shared" si="10"/>
        <v>film &amp; video</v>
      </c>
      <c r="U125" t="str">
        <f t="shared" si="11"/>
        <v>science fiction</v>
      </c>
    </row>
    <row r="126" spans="1:21" ht="44.25" hidden="1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tr">
        <f>Data[[#This Row],[state]]</f>
        <v>canceled</v>
      </c>
      <c r="H126" t="s">
        <v>8224</v>
      </c>
      <c r="I126" t="s">
        <v>8246</v>
      </c>
      <c r="J126">
        <v>1431728242</v>
      </c>
      <c r="K126" s="11">
        <f t="shared" si="6"/>
        <v>42139.678726851853</v>
      </c>
      <c r="L126">
        <v>1429568242</v>
      </c>
      <c r="M126" s="11">
        <f t="shared" si="7"/>
        <v>42114.678726851853</v>
      </c>
      <c r="N126" t="b">
        <v>0</v>
      </c>
      <c r="O126">
        <v>0</v>
      </c>
      <c r="P126" t="b">
        <v>0</v>
      </c>
      <c r="Q126" t="s">
        <v>8267</v>
      </c>
      <c r="R126" s="10">
        <f t="shared" si="8"/>
        <v>0</v>
      </c>
      <c r="S126" t="e">
        <f t="shared" si="9"/>
        <v>#DIV/0!</v>
      </c>
      <c r="T126" t="str">
        <f t="shared" si="10"/>
        <v>film &amp; video</v>
      </c>
      <c r="U126" t="str">
        <f t="shared" si="11"/>
        <v>science fiction</v>
      </c>
    </row>
    <row r="127" spans="1:21" ht="44.25" hidden="1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tr">
        <f>Data[[#This Row],[state]]</f>
        <v>canceled</v>
      </c>
      <c r="H127" t="s">
        <v>8229</v>
      </c>
      <c r="I127" t="s">
        <v>8251</v>
      </c>
      <c r="J127">
        <v>1486165880</v>
      </c>
      <c r="K127" s="11">
        <f t="shared" si="6"/>
        <v>42769.743981481486</v>
      </c>
      <c r="L127">
        <v>1480981880</v>
      </c>
      <c r="M127" s="11">
        <f t="shared" si="7"/>
        <v>42709.743981481486</v>
      </c>
      <c r="N127" t="b">
        <v>0</v>
      </c>
      <c r="O127">
        <v>6</v>
      </c>
      <c r="P127" t="b">
        <v>0</v>
      </c>
      <c r="Q127" t="s">
        <v>8267</v>
      </c>
      <c r="R127" s="10">
        <f t="shared" si="8"/>
        <v>14.000000000000002</v>
      </c>
      <c r="S127">
        <f t="shared" si="9"/>
        <v>11.666666666666666</v>
      </c>
      <c r="T127" t="str">
        <f t="shared" si="10"/>
        <v>film &amp; video</v>
      </c>
      <c r="U127" t="str">
        <f t="shared" si="11"/>
        <v>science fiction</v>
      </c>
    </row>
    <row r="128" spans="1:21" ht="44.25" hidden="1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tr">
        <f>Data[[#This Row],[state]]</f>
        <v>canceled</v>
      </c>
      <c r="H128" t="s">
        <v>8224</v>
      </c>
      <c r="I128" t="s">
        <v>8246</v>
      </c>
      <c r="J128">
        <v>1433988000</v>
      </c>
      <c r="K128" s="11">
        <f t="shared" si="6"/>
        <v>42165.833333333328</v>
      </c>
      <c r="L128">
        <v>1431353337</v>
      </c>
      <c r="M128" s="11">
        <f t="shared" si="7"/>
        <v>42135.339548611111</v>
      </c>
      <c r="N128" t="b">
        <v>0</v>
      </c>
      <c r="O128">
        <v>13</v>
      </c>
      <c r="P128" t="b">
        <v>0</v>
      </c>
      <c r="Q128" t="s">
        <v>8267</v>
      </c>
      <c r="R128" s="10">
        <f t="shared" si="8"/>
        <v>5.548</v>
      </c>
      <c r="S128">
        <f t="shared" si="9"/>
        <v>106.69230769230769</v>
      </c>
      <c r="T128" t="str">
        <f t="shared" si="10"/>
        <v>film &amp; video</v>
      </c>
      <c r="U128" t="str">
        <f t="shared" si="11"/>
        <v>science fiction</v>
      </c>
    </row>
    <row r="129" spans="1:21" ht="44.25" hidden="1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tr">
        <f>Data[[#This Row],[state]]</f>
        <v>canceled</v>
      </c>
      <c r="H129" t="s">
        <v>8224</v>
      </c>
      <c r="I129" t="s">
        <v>8246</v>
      </c>
      <c r="J129">
        <v>1428069541</v>
      </c>
      <c r="K129" s="11">
        <f t="shared" si="6"/>
        <v>42097.332650462966</v>
      </c>
      <c r="L129">
        <v>1425481141</v>
      </c>
      <c r="M129" s="11">
        <f t="shared" si="7"/>
        <v>42067.37431712963</v>
      </c>
      <c r="N129" t="b">
        <v>0</v>
      </c>
      <c r="O129">
        <v>4</v>
      </c>
      <c r="P129" t="b">
        <v>0</v>
      </c>
      <c r="Q129" t="s">
        <v>8267</v>
      </c>
      <c r="R129" s="10">
        <f t="shared" si="8"/>
        <v>2.375</v>
      </c>
      <c r="S129">
        <f t="shared" si="9"/>
        <v>47.5</v>
      </c>
      <c r="T129" t="str">
        <f t="shared" si="10"/>
        <v>film &amp; video</v>
      </c>
      <c r="U129" t="str">
        <f t="shared" si="11"/>
        <v>science fiction</v>
      </c>
    </row>
    <row r="130" spans="1:21" ht="29.5" hidden="1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tr">
        <f>Data[[#This Row],[state]]</f>
        <v>canceled</v>
      </c>
      <c r="H130" t="s">
        <v>8224</v>
      </c>
      <c r="I130" t="s">
        <v>8246</v>
      </c>
      <c r="J130">
        <v>1476941293</v>
      </c>
      <c r="K130" s="11">
        <f t="shared" ref="K130:K193" si="12">(((J130/60)/60)/24)+DATE(1970,1,1)+(-6/24)</f>
        <v>42662.97792824074</v>
      </c>
      <c r="L130">
        <v>1473917293</v>
      </c>
      <c r="M130" s="11">
        <f t="shared" ref="M130:M193" si="13">(((L130/60)/60)/24)+DATE(1970,1,1)+(-6/24)</f>
        <v>42627.97792824074</v>
      </c>
      <c r="N130" t="b">
        <v>0</v>
      </c>
      <c r="O130">
        <v>6</v>
      </c>
      <c r="P130" t="b">
        <v>0</v>
      </c>
      <c r="Q130" t="s">
        <v>8267</v>
      </c>
      <c r="R130" s="10">
        <f t="shared" ref="R130:R193" si="14">(E130/D130)*100</f>
        <v>1.867</v>
      </c>
      <c r="S130">
        <f t="shared" si="9"/>
        <v>311.16666666666669</v>
      </c>
      <c r="T130" t="str">
        <f t="shared" si="10"/>
        <v>film &amp; video</v>
      </c>
      <c r="U130" t="str">
        <f t="shared" si="11"/>
        <v>science fiction</v>
      </c>
    </row>
    <row r="131" spans="1:21" ht="59" hidden="1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tr">
        <f>Data[[#This Row],[state]]</f>
        <v>canceled</v>
      </c>
      <c r="H131" t="s">
        <v>8224</v>
      </c>
      <c r="I131" t="s">
        <v>8246</v>
      </c>
      <c r="J131">
        <v>1414708183</v>
      </c>
      <c r="K131" s="11">
        <f t="shared" si="12"/>
        <v>41942.687303240738</v>
      </c>
      <c r="L131">
        <v>1409524183</v>
      </c>
      <c r="M131" s="11">
        <f t="shared" si="13"/>
        <v>41882.687303240738</v>
      </c>
      <c r="N131" t="b">
        <v>0</v>
      </c>
      <c r="O131">
        <v>0</v>
      </c>
      <c r="P131" t="b">
        <v>0</v>
      </c>
      <c r="Q131" t="s">
        <v>8267</v>
      </c>
      <c r="R131" s="10">
        <f t="shared" si="14"/>
        <v>0</v>
      </c>
      <c r="S131" t="e">
        <f t="shared" ref="S131:S194" si="15">E131/O131</f>
        <v>#DIV/0!</v>
      </c>
      <c r="T131" t="str">
        <f t="shared" ref="T131:T194" si="16">LEFT(Q131,FIND("/",Q131)-1)</f>
        <v>film &amp; video</v>
      </c>
      <c r="U131" t="str">
        <f t="shared" ref="U131:U194" si="17">RIGHT(Q131,LEN(Q131)-FIND("/",Q131))</f>
        <v>science fiction</v>
      </c>
    </row>
    <row r="132" spans="1:21" ht="44.25" hidden="1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tr">
        <f>Data[[#This Row],[state]]</f>
        <v>canceled</v>
      </c>
      <c r="H132" t="s">
        <v>8225</v>
      </c>
      <c r="I132" t="s">
        <v>8247</v>
      </c>
      <c r="J132">
        <v>1402949760</v>
      </c>
      <c r="K132" s="11">
        <f t="shared" si="12"/>
        <v>41806.594444444447</v>
      </c>
      <c r="L132">
        <v>1400536692</v>
      </c>
      <c r="M132" s="11">
        <f t="shared" si="13"/>
        <v>41778.665416666663</v>
      </c>
      <c r="N132" t="b">
        <v>0</v>
      </c>
      <c r="O132">
        <v>0</v>
      </c>
      <c r="P132" t="b">
        <v>0</v>
      </c>
      <c r="Q132" t="s">
        <v>8267</v>
      </c>
      <c r="R132" s="10">
        <f t="shared" si="14"/>
        <v>0</v>
      </c>
      <c r="S132" t="e">
        <f t="shared" si="15"/>
        <v>#DIV/0!</v>
      </c>
      <c r="T132" t="str">
        <f t="shared" si="16"/>
        <v>film &amp; video</v>
      </c>
      <c r="U132" t="str">
        <f t="shared" si="17"/>
        <v>science fiction</v>
      </c>
    </row>
    <row r="133" spans="1:21" hidden="1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tr">
        <f>Data[[#This Row],[state]]</f>
        <v>canceled</v>
      </c>
      <c r="H133" t="s">
        <v>8224</v>
      </c>
      <c r="I133" t="s">
        <v>8246</v>
      </c>
      <c r="J133">
        <v>1467763200</v>
      </c>
      <c r="K133" s="11">
        <f t="shared" si="12"/>
        <v>42556.75</v>
      </c>
      <c r="L133">
        <v>1466453161</v>
      </c>
      <c r="M133" s="11">
        <f t="shared" si="13"/>
        <v>42541.587511574078</v>
      </c>
      <c r="N133" t="b">
        <v>0</v>
      </c>
      <c r="O133">
        <v>0</v>
      </c>
      <c r="P133" t="b">
        <v>0</v>
      </c>
      <c r="Q133" t="s">
        <v>8267</v>
      </c>
      <c r="R133" s="10">
        <f t="shared" si="14"/>
        <v>0</v>
      </c>
      <c r="S133" t="e">
        <f t="shared" si="15"/>
        <v>#DIV/0!</v>
      </c>
      <c r="T133" t="str">
        <f t="shared" si="16"/>
        <v>film &amp; video</v>
      </c>
      <c r="U133" t="str">
        <f t="shared" si="17"/>
        <v>science fiction</v>
      </c>
    </row>
    <row r="134" spans="1:21" ht="59" hidden="1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tr">
        <f>Data[[#This Row],[state]]</f>
        <v>canceled</v>
      </c>
      <c r="H134" t="s">
        <v>8224</v>
      </c>
      <c r="I134" t="s">
        <v>8246</v>
      </c>
      <c r="J134">
        <v>1415392207</v>
      </c>
      <c r="K134" s="11">
        <f t="shared" si="12"/>
        <v>41950.604247685187</v>
      </c>
      <c r="L134">
        <v>1411500607</v>
      </c>
      <c r="M134" s="11">
        <f t="shared" si="13"/>
        <v>41905.562581018516</v>
      </c>
      <c r="N134" t="b">
        <v>0</v>
      </c>
      <c r="O134">
        <v>81</v>
      </c>
      <c r="P134" t="b">
        <v>0</v>
      </c>
      <c r="Q134" t="s">
        <v>8267</v>
      </c>
      <c r="R134" s="10">
        <f t="shared" si="14"/>
        <v>9.5687499999999996</v>
      </c>
      <c r="S134">
        <f t="shared" si="15"/>
        <v>94.506172839506178</v>
      </c>
      <c r="T134" t="str">
        <f t="shared" si="16"/>
        <v>film &amp; video</v>
      </c>
      <c r="U134" t="str">
        <f t="shared" si="17"/>
        <v>science fiction</v>
      </c>
    </row>
    <row r="135" spans="1:21" ht="29.5" hidden="1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tr">
        <f>Data[[#This Row],[state]]</f>
        <v>canceled</v>
      </c>
      <c r="H135" t="s">
        <v>8224</v>
      </c>
      <c r="I135" t="s">
        <v>8246</v>
      </c>
      <c r="J135">
        <v>1464715860</v>
      </c>
      <c r="K135" s="11">
        <f t="shared" si="12"/>
        <v>42521.479861111111</v>
      </c>
      <c r="L135">
        <v>1462130584</v>
      </c>
      <c r="M135" s="11">
        <f t="shared" si="13"/>
        <v>42491.55768518518</v>
      </c>
      <c r="N135" t="b">
        <v>0</v>
      </c>
      <c r="O135">
        <v>0</v>
      </c>
      <c r="P135" t="b">
        <v>0</v>
      </c>
      <c r="Q135" t="s">
        <v>8267</v>
      </c>
      <c r="R135" s="10">
        <f t="shared" si="14"/>
        <v>0</v>
      </c>
      <c r="S135" t="e">
        <f t="shared" si="15"/>
        <v>#DIV/0!</v>
      </c>
      <c r="T135" t="str">
        <f t="shared" si="16"/>
        <v>film &amp; video</v>
      </c>
      <c r="U135" t="str">
        <f t="shared" si="17"/>
        <v>science fiction</v>
      </c>
    </row>
    <row r="136" spans="1:21" ht="29.5" hidden="1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tr">
        <f>Data[[#This Row],[state]]</f>
        <v>canceled</v>
      </c>
      <c r="H136" t="s">
        <v>8224</v>
      </c>
      <c r="I136" t="s">
        <v>8246</v>
      </c>
      <c r="J136">
        <v>1441386000</v>
      </c>
      <c r="K136" s="11">
        <f t="shared" si="12"/>
        <v>42251.458333333328</v>
      </c>
      <c r="L136">
        <v>1438811418</v>
      </c>
      <c r="M136" s="11">
        <f t="shared" si="13"/>
        <v>42221.659930555557</v>
      </c>
      <c r="N136" t="b">
        <v>0</v>
      </c>
      <c r="O136">
        <v>0</v>
      </c>
      <c r="P136" t="b">
        <v>0</v>
      </c>
      <c r="Q136" t="s">
        <v>8267</v>
      </c>
      <c r="R136" s="10">
        <f t="shared" si="14"/>
        <v>0</v>
      </c>
      <c r="S136" t="e">
        <f t="shared" si="15"/>
        <v>#DIV/0!</v>
      </c>
      <c r="T136" t="str">
        <f t="shared" si="16"/>
        <v>film &amp; video</v>
      </c>
      <c r="U136" t="str">
        <f t="shared" si="17"/>
        <v>science fiction</v>
      </c>
    </row>
    <row r="137" spans="1:21" ht="44.25" hidden="1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tr">
        <f>Data[[#This Row],[state]]</f>
        <v>canceled</v>
      </c>
      <c r="H137" t="s">
        <v>8224</v>
      </c>
      <c r="I137" t="s">
        <v>8246</v>
      </c>
      <c r="J137">
        <v>1404241200</v>
      </c>
      <c r="K137" s="11">
        <f t="shared" si="12"/>
        <v>41821.541666666664</v>
      </c>
      <c r="L137">
        <v>1401354597</v>
      </c>
      <c r="M137" s="11">
        <f t="shared" si="13"/>
        <v>41788.131909722222</v>
      </c>
      <c r="N137" t="b">
        <v>0</v>
      </c>
      <c r="O137">
        <v>5</v>
      </c>
      <c r="P137" t="b">
        <v>0</v>
      </c>
      <c r="Q137" t="s">
        <v>8267</v>
      </c>
      <c r="R137" s="10">
        <f t="shared" si="14"/>
        <v>13.433333333333334</v>
      </c>
      <c r="S137">
        <f t="shared" si="15"/>
        <v>80.599999999999994</v>
      </c>
      <c r="T137" t="str">
        <f t="shared" si="16"/>
        <v>film &amp; video</v>
      </c>
      <c r="U137" t="str">
        <f t="shared" si="17"/>
        <v>science fiction</v>
      </c>
    </row>
    <row r="138" spans="1:21" ht="59" hidden="1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tr">
        <f>Data[[#This Row],[state]]</f>
        <v>canceled</v>
      </c>
      <c r="H138" t="s">
        <v>8224</v>
      </c>
      <c r="I138" t="s">
        <v>8246</v>
      </c>
      <c r="J138">
        <v>1431771360</v>
      </c>
      <c r="K138" s="11">
        <f t="shared" si="12"/>
        <v>42140.177777777775</v>
      </c>
      <c r="L138">
        <v>1427968234</v>
      </c>
      <c r="M138" s="11">
        <f t="shared" si="13"/>
        <v>42096.160115740742</v>
      </c>
      <c r="N138" t="b">
        <v>0</v>
      </c>
      <c r="O138">
        <v>0</v>
      </c>
      <c r="P138" t="b">
        <v>0</v>
      </c>
      <c r="Q138" t="s">
        <v>8267</v>
      </c>
      <c r="R138" s="10">
        <f t="shared" si="14"/>
        <v>0</v>
      </c>
      <c r="S138" t="e">
        <f t="shared" si="15"/>
        <v>#DIV/0!</v>
      </c>
      <c r="T138" t="str">
        <f t="shared" si="16"/>
        <v>film &amp; video</v>
      </c>
      <c r="U138" t="str">
        <f t="shared" si="17"/>
        <v>science fiction</v>
      </c>
    </row>
    <row r="139" spans="1:21" ht="44.25" hidden="1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tr">
        <f>Data[[#This Row],[state]]</f>
        <v>canceled</v>
      </c>
      <c r="H139" t="s">
        <v>8232</v>
      </c>
      <c r="I139" t="s">
        <v>8253</v>
      </c>
      <c r="J139">
        <v>1444657593</v>
      </c>
      <c r="K139" s="11">
        <f t="shared" si="12"/>
        <v>42289.323993055557</v>
      </c>
      <c r="L139">
        <v>1440337593</v>
      </c>
      <c r="M139" s="11">
        <f t="shared" si="13"/>
        <v>42239.323993055557</v>
      </c>
      <c r="N139" t="b">
        <v>0</v>
      </c>
      <c r="O139">
        <v>0</v>
      </c>
      <c r="P139" t="b">
        <v>0</v>
      </c>
      <c r="Q139" t="s">
        <v>8267</v>
      </c>
      <c r="R139" s="10">
        <f t="shared" si="14"/>
        <v>0</v>
      </c>
      <c r="S139" t="e">
        <f t="shared" si="15"/>
        <v>#DIV/0!</v>
      </c>
      <c r="T139" t="str">
        <f t="shared" si="16"/>
        <v>film &amp; video</v>
      </c>
      <c r="U139" t="str">
        <f t="shared" si="17"/>
        <v>science fiction</v>
      </c>
    </row>
    <row r="140" spans="1:21" ht="44.25" hidden="1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tr">
        <f>Data[[#This Row],[state]]</f>
        <v>canceled</v>
      </c>
      <c r="H140" t="s">
        <v>8224</v>
      </c>
      <c r="I140" t="s">
        <v>8246</v>
      </c>
      <c r="J140">
        <v>1438405140</v>
      </c>
      <c r="K140" s="11">
        <f t="shared" si="12"/>
        <v>42216.957638888889</v>
      </c>
      <c r="L140">
        <v>1435731041</v>
      </c>
      <c r="M140" s="11">
        <f t="shared" si="13"/>
        <v>42186.007418981477</v>
      </c>
      <c r="N140" t="b">
        <v>0</v>
      </c>
      <c r="O140">
        <v>58</v>
      </c>
      <c r="P140" t="b">
        <v>0</v>
      </c>
      <c r="Q140" t="s">
        <v>8267</v>
      </c>
      <c r="R140" s="10">
        <f t="shared" si="14"/>
        <v>3.1413333333333333</v>
      </c>
      <c r="S140">
        <f t="shared" si="15"/>
        <v>81.241379310344826</v>
      </c>
      <c r="T140" t="str">
        <f t="shared" si="16"/>
        <v>film &amp; video</v>
      </c>
      <c r="U140" t="str">
        <f t="shared" si="17"/>
        <v>science fiction</v>
      </c>
    </row>
    <row r="141" spans="1:21" ht="44.25" hidden="1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tr">
        <f>Data[[#This Row],[state]]</f>
        <v>canceled</v>
      </c>
      <c r="H141" t="s">
        <v>8224</v>
      </c>
      <c r="I141" t="s">
        <v>8246</v>
      </c>
      <c r="J141">
        <v>1436738772</v>
      </c>
      <c r="K141" s="11">
        <f t="shared" si="12"/>
        <v>42197.670972222222</v>
      </c>
      <c r="L141">
        <v>1435874772</v>
      </c>
      <c r="M141" s="11">
        <f t="shared" si="13"/>
        <v>42187.670972222222</v>
      </c>
      <c r="N141" t="b">
        <v>0</v>
      </c>
      <c r="O141">
        <v>1</v>
      </c>
      <c r="P141" t="b">
        <v>0</v>
      </c>
      <c r="Q141" t="s">
        <v>8267</v>
      </c>
      <c r="R141" s="10">
        <f t="shared" si="14"/>
        <v>100</v>
      </c>
      <c r="S141">
        <f t="shared" si="15"/>
        <v>500</v>
      </c>
      <c r="T141" t="str">
        <f t="shared" si="16"/>
        <v>film &amp; video</v>
      </c>
      <c r="U141" t="str">
        <f t="shared" si="17"/>
        <v>science fiction</v>
      </c>
    </row>
    <row r="142" spans="1:21" ht="44.25" hidden="1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tr">
        <f>Data[[#This Row],[state]]</f>
        <v>canceled</v>
      </c>
      <c r="H142" t="s">
        <v>8224</v>
      </c>
      <c r="I142" t="s">
        <v>8246</v>
      </c>
      <c r="J142">
        <v>1426823132</v>
      </c>
      <c r="K142" s="11">
        <f t="shared" si="12"/>
        <v>42082.90662037037</v>
      </c>
      <c r="L142">
        <v>1424234732</v>
      </c>
      <c r="M142" s="11">
        <f t="shared" si="13"/>
        <v>42052.948287037041</v>
      </c>
      <c r="N142" t="b">
        <v>0</v>
      </c>
      <c r="O142">
        <v>0</v>
      </c>
      <c r="P142" t="b">
        <v>0</v>
      </c>
      <c r="Q142" t="s">
        <v>8267</v>
      </c>
      <c r="R142" s="10">
        <f t="shared" si="14"/>
        <v>0</v>
      </c>
      <c r="S142" t="e">
        <f t="shared" si="15"/>
        <v>#DIV/0!</v>
      </c>
      <c r="T142" t="str">
        <f t="shared" si="16"/>
        <v>film &amp; video</v>
      </c>
      <c r="U142" t="str">
        <f t="shared" si="17"/>
        <v>science fiction</v>
      </c>
    </row>
    <row r="143" spans="1:21" ht="44.25" hidden="1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tr">
        <f>Data[[#This Row],[state]]</f>
        <v>canceled</v>
      </c>
      <c r="H143" t="s">
        <v>8224</v>
      </c>
      <c r="I143" t="s">
        <v>8246</v>
      </c>
      <c r="J143">
        <v>1433043623</v>
      </c>
      <c r="K143" s="11">
        <f t="shared" si="12"/>
        <v>42154.903043981481</v>
      </c>
      <c r="L143">
        <v>1429155623</v>
      </c>
      <c r="M143" s="11">
        <f t="shared" si="13"/>
        <v>42109.903043981481</v>
      </c>
      <c r="N143" t="b">
        <v>0</v>
      </c>
      <c r="O143">
        <v>28</v>
      </c>
      <c r="P143" t="b">
        <v>0</v>
      </c>
      <c r="Q143" t="s">
        <v>8267</v>
      </c>
      <c r="R143" s="10">
        <f t="shared" si="14"/>
        <v>10.775</v>
      </c>
      <c r="S143">
        <f t="shared" si="15"/>
        <v>46.178571428571431</v>
      </c>
      <c r="T143" t="str">
        <f t="shared" si="16"/>
        <v>film &amp; video</v>
      </c>
      <c r="U143" t="str">
        <f t="shared" si="17"/>
        <v>science fiction</v>
      </c>
    </row>
    <row r="144" spans="1:21" ht="44.25" hidden="1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tr">
        <f>Data[[#This Row],[state]]</f>
        <v>canceled</v>
      </c>
      <c r="H144" t="s">
        <v>8224</v>
      </c>
      <c r="I144" t="s">
        <v>8246</v>
      </c>
      <c r="J144">
        <v>1416176778</v>
      </c>
      <c r="K144" s="11">
        <f t="shared" si="12"/>
        <v>41959.684930555552</v>
      </c>
      <c r="L144">
        <v>1414358778</v>
      </c>
      <c r="M144" s="11">
        <f t="shared" si="13"/>
        <v>41938.643263888887</v>
      </c>
      <c r="N144" t="b">
        <v>0</v>
      </c>
      <c r="O144">
        <v>1</v>
      </c>
      <c r="P144" t="b">
        <v>0</v>
      </c>
      <c r="Q144" t="s">
        <v>8267</v>
      </c>
      <c r="R144" s="10">
        <f t="shared" si="14"/>
        <v>0.33333333333333337</v>
      </c>
      <c r="S144">
        <f t="shared" si="15"/>
        <v>10</v>
      </c>
      <c r="T144" t="str">
        <f t="shared" si="16"/>
        <v>film &amp; video</v>
      </c>
      <c r="U144" t="str">
        <f t="shared" si="17"/>
        <v>science fiction</v>
      </c>
    </row>
    <row r="145" spans="1:21" ht="44.25" hidden="1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tr">
        <f>Data[[#This Row],[state]]</f>
        <v>canceled</v>
      </c>
      <c r="H145" t="s">
        <v>8226</v>
      </c>
      <c r="I145" t="s">
        <v>8248</v>
      </c>
      <c r="J145">
        <v>1472882100</v>
      </c>
      <c r="K145" s="11">
        <f t="shared" si="12"/>
        <v>42615.996527777781</v>
      </c>
      <c r="L145">
        <v>1467941542</v>
      </c>
      <c r="M145" s="11">
        <f t="shared" si="13"/>
        <v>42558.814143518524</v>
      </c>
      <c r="N145" t="b">
        <v>0</v>
      </c>
      <c r="O145">
        <v>0</v>
      </c>
      <c r="P145" t="b">
        <v>0</v>
      </c>
      <c r="Q145" t="s">
        <v>8267</v>
      </c>
      <c r="R145" s="10">
        <f t="shared" si="14"/>
        <v>0</v>
      </c>
      <c r="S145" t="e">
        <f t="shared" si="15"/>
        <v>#DIV/0!</v>
      </c>
      <c r="T145" t="str">
        <f t="shared" si="16"/>
        <v>film &amp; video</v>
      </c>
      <c r="U145" t="str">
        <f t="shared" si="17"/>
        <v>science fiction</v>
      </c>
    </row>
    <row r="146" spans="1:21" ht="44.25" hidden="1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tr">
        <f>Data[[#This Row],[state]]</f>
        <v>canceled</v>
      </c>
      <c r="H146" t="s">
        <v>8229</v>
      </c>
      <c r="I146" t="s">
        <v>8251</v>
      </c>
      <c r="J146">
        <v>1428945472</v>
      </c>
      <c r="K146" s="11">
        <f t="shared" si="12"/>
        <v>42107.47074074074</v>
      </c>
      <c r="L146">
        <v>1423765072</v>
      </c>
      <c r="M146" s="11">
        <f t="shared" si="13"/>
        <v>42047.512407407412</v>
      </c>
      <c r="N146" t="b">
        <v>0</v>
      </c>
      <c r="O146">
        <v>37</v>
      </c>
      <c r="P146" t="b">
        <v>0</v>
      </c>
      <c r="Q146" t="s">
        <v>8267</v>
      </c>
      <c r="R146" s="10">
        <f t="shared" si="14"/>
        <v>27.6</v>
      </c>
      <c r="S146">
        <f t="shared" si="15"/>
        <v>55.945945945945944</v>
      </c>
      <c r="T146" t="str">
        <f t="shared" si="16"/>
        <v>film &amp; video</v>
      </c>
      <c r="U146" t="str">
        <f t="shared" si="17"/>
        <v>science fiction</v>
      </c>
    </row>
    <row r="147" spans="1:21" ht="44.25" hidden="1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tr">
        <f>Data[[#This Row],[state]]</f>
        <v>canceled</v>
      </c>
      <c r="H147" t="s">
        <v>8224</v>
      </c>
      <c r="I147" t="s">
        <v>8246</v>
      </c>
      <c r="J147">
        <v>1439298052</v>
      </c>
      <c r="K147" s="11">
        <f t="shared" si="12"/>
        <v>42227.292268518519</v>
      </c>
      <c r="L147">
        <v>1436965252</v>
      </c>
      <c r="M147" s="11">
        <f t="shared" si="13"/>
        <v>42200.292268518519</v>
      </c>
      <c r="N147" t="b">
        <v>0</v>
      </c>
      <c r="O147">
        <v>9</v>
      </c>
      <c r="P147" t="b">
        <v>0</v>
      </c>
      <c r="Q147" t="s">
        <v>8267</v>
      </c>
      <c r="R147" s="10">
        <f t="shared" si="14"/>
        <v>7.5111111111111111</v>
      </c>
      <c r="S147">
        <f t="shared" si="15"/>
        <v>37.555555555555557</v>
      </c>
      <c r="T147" t="str">
        <f t="shared" si="16"/>
        <v>film &amp; video</v>
      </c>
      <c r="U147" t="str">
        <f t="shared" si="17"/>
        <v>science fiction</v>
      </c>
    </row>
    <row r="148" spans="1:21" ht="44.25" hidden="1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tr">
        <f>Data[[#This Row],[state]]</f>
        <v>canceled</v>
      </c>
      <c r="H148" t="s">
        <v>8224</v>
      </c>
      <c r="I148" t="s">
        <v>8246</v>
      </c>
      <c r="J148">
        <v>1484698998</v>
      </c>
      <c r="K148" s="11">
        <f t="shared" si="12"/>
        <v>42752.766180555554</v>
      </c>
      <c r="L148">
        <v>1479514998</v>
      </c>
      <c r="M148" s="11">
        <f t="shared" si="13"/>
        <v>42692.766180555554</v>
      </c>
      <c r="N148" t="b">
        <v>0</v>
      </c>
      <c r="O148">
        <v>3</v>
      </c>
      <c r="P148" t="b">
        <v>0</v>
      </c>
      <c r="Q148" t="s">
        <v>8267</v>
      </c>
      <c r="R148" s="10">
        <f t="shared" si="14"/>
        <v>0.57499999999999996</v>
      </c>
      <c r="S148">
        <f t="shared" si="15"/>
        <v>38.333333333333336</v>
      </c>
      <c r="T148" t="str">
        <f t="shared" si="16"/>
        <v>film &amp; video</v>
      </c>
      <c r="U148" t="str">
        <f t="shared" si="17"/>
        <v>science fiction</v>
      </c>
    </row>
    <row r="149" spans="1:21" ht="29.5" hidden="1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tr">
        <f>Data[[#This Row],[state]]</f>
        <v>canceled</v>
      </c>
      <c r="H149" t="s">
        <v>8225</v>
      </c>
      <c r="I149" t="s">
        <v>8247</v>
      </c>
      <c r="J149">
        <v>1420741080</v>
      </c>
      <c r="K149" s="11">
        <f t="shared" si="12"/>
        <v>42012.512499999997</v>
      </c>
      <c r="L149">
        <v>1417026340</v>
      </c>
      <c r="M149" s="11">
        <f t="shared" si="13"/>
        <v>41969.517824074079</v>
      </c>
      <c r="N149" t="b">
        <v>0</v>
      </c>
      <c r="O149">
        <v>0</v>
      </c>
      <c r="P149" t="b">
        <v>0</v>
      </c>
      <c r="Q149" t="s">
        <v>8267</v>
      </c>
      <c r="R149" s="10">
        <f t="shared" si="14"/>
        <v>0</v>
      </c>
      <c r="S149" t="e">
        <f t="shared" si="15"/>
        <v>#DIV/0!</v>
      </c>
      <c r="T149" t="str">
        <f t="shared" si="16"/>
        <v>film &amp; video</v>
      </c>
      <c r="U149" t="str">
        <f t="shared" si="17"/>
        <v>science fiction</v>
      </c>
    </row>
    <row r="150" spans="1:21" ht="44.25" hidden="1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tr">
        <f>Data[[#This Row],[state]]</f>
        <v>canceled</v>
      </c>
      <c r="H150" t="s">
        <v>8224</v>
      </c>
      <c r="I150" t="s">
        <v>8246</v>
      </c>
      <c r="J150">
        <v>1456555536</v>
      </c>
      <c r="K150" s="11">
        <f t="shared" si="12"/>
        <v>42427.031666666662</v>
      </c>
      <c r="L150">
        <v>1453963536</v>
      </c>
      <c r="M150" s="11">
        <f t="shared" si="13"/>
        <v>42397.031666666662</v>
      </c>
      <c r="N150" t="b">
        <v>0</v>
      </c>
      <c r="O150">
        <v>2</v>
      </c>
      <c r="P150" t="b">
        <v>0</v>
      </c>
      <c r="Q150" t="s">
        <v>8267</v>
      </c>
      <c r="R150" s="10">
        <f t="shared" si="14"/>
        <v>0.08</v>
      </c>
      <c r="S150">
        <f t="shared" si="15"/>
        <v>20</v>
      </c>
      <c r="T150" t="str">
        <f t="shared" si="16"/>
        <v>film &amp; video</v>
      </c>
      <c r="U150" t="str">
        <f t="shared" si="17"/>
        <v>science fiction</v>
      </c>
    </row>
    <row r="151" spans="1:21" ht="44.25" hidden="1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tr">
        <f>Data[[#This Row],[state]]</f>
        <v>canceled</v>
      </c>
      <c r="H151" t="s">
        <v>8224</v>
      </c>
      <c r="I151" t="s">
        <v>8246</v>
      </c>
      <c r="J151">
        <v>1419494400</v>
      </c>
      <c r="K151" s="11">
        <f t="shared" si="12"/>
        <v>41998.083333333328</v>
      </c>
      <c r="L151">
        <v>1416888470</v>
      </c>
      <c r="M151" s="11">
        <f t="shared" si="13"/>
        <v>41967.922106481477</v>
      </c>
      <c r="N151" t="b">
        <v>0</v>
      </c>
      <c r="O151">
        <v>6</v>
      </c>
      <c r="P151" t="b">
        <v>0</v>
      </c>
      <c r="Q151" t="s">
        <v>8267</v>
      </c>
      <c r="R151" s="10">
        <f t="shared" si="14"/>
        <v>0.91999999999999993</v>
      </c>
      <c r="S151">
        <f t="shared" si="15"/>
        <v>15.333333333333334</v>
      </c>
      <c r="T151" t="str">
        <f t="shared" si="16"/>
        <v>film &amp; video</v>
      </c>
      <c r="U151" t="str">
        <f t="shared" si="17"/>
        <v>science fiction</v>
      </c>
    </row>
    <row r="152" spans="1:21" ht="44.25" hidden="1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tr">
        <f>Data[[#This Row],[state]]</f>
        <v>canceled</v>
      </c>
      <c r="H152" t="s">
        <v>8224</v>
      </c>
      <c r="I152" t="s">
        <v>8246</v>
      </c>
      <c r="J152">
        <v>1432612382</v>
      </c>
      <c r="K152" s="11">
        <f t="shared" si="12"/>
        <v>42149.911828703705</v>
      </c>
      <c r="L152">
        <v>1427428382</v>
      </c>
      <c r="M152" s="11">
        <f t="shared" si="13"/>
        <v>42089.911828703705</v>
      </c>
      <c r="N152" t="b">
        <v>0</v>
      </c>
      <c r="O152">
        <v>67</v>
      </c>
      <c r="P152" t="b">
        <v>0</v>
      </c>
      <c r="Q152" t="s">
        <v>8267</v>
      </c>
      <c r="R152" s="10">
        <f t="shared" si="14"/>
        <v>23.163076923076922</v>
      </c>
      <c r="S152">
        <f t="shared" si="15"/>
        <v>449.43283582089555</v>
      </c>
      <c r="T152" t="str">
        <f t="shared" si="16"/>
        <v>film &amp; video</v>
      </c>
      <c r="U152" t="str">
        <f t="shared" si="17"/>
        <v>science fiction</v>
      </c>
    </row>
    <row r="153" spans="1:21" ht="44.25" hidden="1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tr">
        <f>Data[[#This Row],[state]]</f>
        <v>canceled</v>
      </c>
      <c r="H153" t="s">
        <v>8226</v>
      </c>
      <c r="I153" t="s">
        <v>8248</v>
      </c>
      <c r="J153">
        <v>1434633191</v>
      </c>
      <c r="K153" s="11">
        <f t="shared" si="12"/>
        <v>42173.300821759258</v>
      </c>
      <c r="L153">
        <v>1429449191</v>
      </c>
      <c r="M153" s="11">
        <f t="shared" si="13"/>
        <v>42113.300821759258</v>
      </c>
      <c r="N153" t="b">
        <v>0</v>
      </c>
      <c r="O153">
        <v>5</v>
      </c>
      <c r="P153" t="b">
        <v>0</v>
      </c>
      <c r="Q153" t="s">
        <v>8267</v>
      </c>
      <c r="R153" s="10">
        <f t="shared" si="14"/>
        <v>5.5999999999999994E-2</v>
      </c>
      <c r="S153">
        <f t="shared" si="15"/>
        <v>28</v>
      </c>
      <c r="T153" t="str">
        <f t="shared" si="16"/>
        <v>film &amp; video</v>
      </c>
      <c r="U153" t="str">
        <f t="shared" si="17"/>
        <v>science fiction</v>
      </c>
    </row>
    <row r="154" spans="1:21" ht="29.5" hidden="1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tr">
        <f>Data[[#This Row],[state]]</f>
        <v>canceled</v>
      </c>
      <c r="H154" t="s">
        <v>8224</v>
      </c>
      <c r="I154" t="s">
        <v>8246</v>
      </c>
      <c r="J154">
        <v>1411437100</v>
      </c>
      <c r="K154" s="11">
        <f t="shared" si="12"/>
        <v>41904.827546296299</v>
      </c>
      <c r="L154">
        <v>1408845100</v>
      </c>
      <c r="M154" s="11">
        <f t="shared" si="13"/>
        <v>41874.827546296299</v>
      </c>
      <c r="N154" t="b">
        <v>0</v>
      </c>
      <c r="O154">
        <v>2</v>
      </c>
      <c r="P154" t="b">
        <v>0</v>
      </c>
      <c r="Q154" t="s">
        <v>8267</v>
      </c>
      <c r="R154" s="10">
        <f t="shared" si="14"/>
        <v>7.8947368421052634E-3</v>
      </c>
      <c r="S154">
        <f t="shared" si="15"/>
        <v>15</v>
      </c>
      <c r="T154" t="str">
        <f t="shared" si="16"/>
        <v>film &amp; video</v>
      </c>
      <c r="U154" t="str">
        <f t="shared" si="17"/>
        <v>science fiction</v>
      </c>
    </row>
    <row r="155" spans="1:21" ht="44.25" hidden="1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tr">
        <f>Data[[#This Row],[state]]</f>
        <v>canceled</v>
      </c>
      <c r="H155" t="s">
        <v>8224</v>
      </c>
      <c r="I155" t="s">
        <v>8246</v>
      </c>
      <c r="J155">
        <v>1417532644</v>
      </c>
      <c r="K155" s="11">
        <f t="shared" si="12"/>
        <v>41975.377824074079</v>
      </c>
      <c r="L155">
        <v>1413900244</v>
      </c>
      <c r="M155" s="11">
        <f t="shared" si="13"/>
        <v>41933.336157407408</v>
      </c>
      <c r="N155" t="b">
        <v>0</v>
      </c>
      <c r="O155">
        <v>10</v>
      </c>
      <c r="P155" t="b">
        <v>0</v>
      </c>
      <c r="Q155" t="s">
        <v>8267</v>
      </c>
      <c r="R155" s="10">
        <f t="shared" si="14"/>
        <v>0.71799999999999997</v>
      </c>
      <c r="S155">
        <f t="shared" si="15"/>
        <v>35.9</v>
      </c>
      <c r="T155" t="str">
        <f t="shared" si="16"/>
        <v>film &amp; video</v>
      </c>
      <c r="U155" t="str">
        <f t="shared" si="17"/>
        <v>science fiction</v>
      </c>
    </row>
    <row r="156" spans="1:21" ht="44.25" hidden="1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tr">
        <f>Data[[#This Row],[state]]</f>
        <v>canceled</v>
      </c>
      <c r="H156" t="s">
        <v>8224</v>
      </c>
      <c r="I156" t="s">
        <v>8246</v>
      </c>
      <c r="J156">
        <v>1433336895</v>
      </c>
      <c r="K156" s="11">
        <f t="shared" si="12"/>
        <v>42158.297395833331</v>
      </c>
      <c r="L156">
        <v>1429621695</v>
      </c>
      <c r="M156" s="11">
        <f t="shared" si="13"/>
        <v>42115.297395833331</v>
      </c>
      <c r="N156" t="b">
        <v>0</v>
      </c>
      <c r="O156">
        <v>3</v>
      </c>
      <c r="P156" t="b">
        <v>0</v>
      </c>
      <c r="Q156" t="s">
        <v>8267</v>
      </c>
      <c r="R156" s="10">
        <f t="shared" si="14"/>
        <v>2.666666666666667</v>
      </c>
      <c r="S156">
        <f t="shared" si="15"/>
        <v>13.333333333333334</v>
      </c>
      <c r="T156" t="str">
        <f t="shared" si="16"/>
        <v>film &amp; video</v>
      </c>
      <c r="U156" t="str">
        <f t="shared" si="17"/>
        <v>science fiction</v>
      </c>
    </row>
    <row r="157" spans="1:21" ht="59" hidden="1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tr">
        <f>Data[[#This Row],[state]]</f>
        <v>canceled</v>
      </c>
      <c r="H157" t="s">
        <v>8224</v>
      </c>
      <c r="I157" t="s">
        <v>8246</v>
      </c>
      <c r="J157">
        <v>1437657935</v>
      </c>
      <c r="K157" s="11">
        <f t="shared" si="12"/>
        <v>42208.309432870374</v>
      </c>
      <c r="L157">
        <v>1434201935</v>
      </c>
      <c r="M157" s="11">
        <f t="shared" si="13"/>
        <v>42168.309432870374</v>
      </c>
      <c r="N157" t="b">
        <v>0</v>
      </c>
      <c r="O157">
        <v>4</v>
      </c>
      <c r="P157" t="b">
        <v>0</v>
      </c>
      <c r="Q157" t="s">
        <v>8267</v>
      </c>
      <c r="R157" s="10">
        <f t="shared" si="14"/>
        <v>6.0000000000000001E-3</v>
      </c>
      <c r="S157">
        <f t="shared" si="15"/>
        <v>20.25</v>
      </c>
      <c r="T157" t="str">
        <f t="shared" si="16"/>
        <v>film &amp; video</v>
      </c>
      <c r="U157" t="str">
        <f t="shared" si="17"/>
        <v>science fiction</v>
      </c>
    </row>
    <row r="158" spans="1:21" ht="59" hidden="1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tr">
        <f>Data[[#This Row],[state]]</f>
        <v>canceled</v>
      </c>
      <c r="H158" t="s">
        <v>8229</v>
      </c>
      <c r="I158" t="s">
        <v>8251</v>
      </c>
      <c r="J158">
        <v>1407034796</v>
      </c>
      <c r="K158" s="11">
        <f t="shared" si="12"/>
        <v>41853.874953703707</v>
      </c>
      <c r="L158">
        <v>1401850796</v>
      </c>
      <c r="M158" s="11">
        <f t="shared" si="13"/>
        <v>41793.874953703707</v>
      </c>
      <c r="N158" t="b">
        <v>0</v>
      </c>
      <c r="O158">
        <v>15</v>
      </c>
      <c r="P158" t="b">
        <v>0</v>
      </c>
      <c r="Q158" t="s">
        <v>8267</v>
      </c>
      <c r="R158" s="10">
        <f t="shared" si="14"/>
        <v>5.0999999999999996</v>
      </c>
      <c r="S158">
        <f t="shared" si="15"/>
        <v>119</v>
      </c>
      <c r="T158" t="str">
        <f t="shared" si="16"/>
        <v>film &amp; video</v>
      </c>
      <c r="U158" t="str">
        <f t="shared" si="17"/>
        <v>science fiction</v>
      </c>
    </row>
    <row r="159" spans="1:21" ht="44.25" hidden="1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tr">
        <f>Data[[#This Row],[state]]</f>
        <v>canceled</v>
      </c>
      <c r="H159" t="s">
        <v>8224</v>
      </c>
      <c r="I159" t="s">
        <v>8246</v>
      </c>
      <c r="J159">
        <v>1456523572</v>
      </c>
      <c r="K159" s="11">
        <f t="shared" si="12"/>
        <v>42426.661712962959</v>
      </c>
      <c r="L159">
        <v>1453931572</v>
      </c>
      <c r="M159" s="11">
        <f t="shared" si="13"/>
        <v>42396.661712962959</v>
      </c>
      <c r="N159" t="b">
        <v>0</v>
      </c>
      <c r="O159">
        <v>2</v>
      </c>
      <c r="P159" t="b">
        <v>0</v>
      </c>
      <c r="Q159" t="s">
        <v>8267</v>
      </c>
      <c r="R159" s="10">
        <f t="shared" si="14"/>
        <v>0.26711185308848079</v>
      </c>
      <c r="S159">
        <f t="shared" si="15"/>
        <v>4</v>
      </c>
      <c r="T159" t="str">
        <f t="shared" si="16"/>
        <v>film &amp; video</v>
      </c>
      <c r="U159" t="str">
        <f t="shared" si="17"/>
        <v>science fiction</v>
      </c>
    </row>
    <row r="160" spans="1:21" ht="44.25" hidden="1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tr">
        <f>Data[[#This Row],[state]]</f>
        <v>canceled</v>
      </c>
      <c r="H160" t="s">
        <v>8224</v>
      </c>
      <c r="I160" t="s">
        <v>8246</v>
      </c>
      <c r="J160">
        <v>1413942628</v>
      </c>
      <c r="K160" s="11">
        <f t="shared" si="12"/>
        <v>41933.82671296296</v>
      </c>
      <c r="L160">
        <v>1411350628</v>
      </c>
      <c r="M160" s="11">
        <f t="shared" si="13"/>
        <v>41903.82671296296</v>
      </c>
      <c r="N160" t="b">
        <v>0</v>
      </c>
      <c r="O160">
        <v>0</v>
      </c>
      <c r="P160" t="b">
        <v>0</v>
      </c>
      <c r="Q160" t="s">
        <v>8267</v>
      </c>
      <c r="R160" s="10">
        <f t="shared" si="14"/>
        <v>0</v>
      </c>
      <c r="S160" t="e">
        <f t="shared" si="15"/>
        <v>#DIV/0!</v>
      </c>
      <c r="T160" t="str">
        <f t="shared" si="16"/>
        <v>film &amp; video</v>
      </c>
      <c r="U160" t="str">
        <f t="shared" si="17"/>
        <v>science fiction</v>
      </c>
    </row>
    <row r="161" spans="1:21" ht="44.25" hidden="1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tr">
        <f>Data[[#This Row],[state]]</f>
        <v>canceled</v>
      </c>
      <c r="H161" t="s">
        <v>8224</v>
      </c>
      <c r="I161" t="s">
        <v>8246</v>
      </c>
      <c r="J161">
        <v>1467541545</v>
      </c>
      <c r="K161" s="11">
        <f t="shared" si="12"/>
        <v>42554.184548611112</v>
      </c>
      <c r="L161">
        <v>1464085545</v>
      </c>
      <c r="M161" s="11">
        <f t="shared" si="13"/>
        <v>42514.184548611112</v>
      </c>
      <c r="N161" t="b">
        <v>0</v>
      </c>
      <c r="O161">
        <v>1</v>
      </c>
      <c r="P161" t="b">
        <v>0</v>
      </c>
      <c r="Q161" t="s">
        <v>8267</v>
      </c>
      <c r="R161" s="10">
        <f t="shared" si="14"/>
        <v>2E-3</v>
      </c>
      <c r="S161">
        <f t="shared" si="15"/>
        <v>10</v>
      </c>
      <c r="T161" t="str">
        <f t="shared" si="16"/>
        <v>film &amp; video</v>
      </c>
      <c r="U161" t="str">
        <f t="shared" si="17"/>
        <v>science fiction</v>
      </c>
    </row>
    <row r="162" spans="1:21" ht="44.25" hidden="1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tr">
        <f>Data[[#This Row],[state]]</f>
        <v>failed</v>
      </c>
      <c r="H162" t="s">
        <v>8224</v>
      </c>
      <c r="I162" t="s">
        <v>8246</v>
      </c>
      <c r="J162">
        <v>1439675691</v>
      </c>
      <c r="K162" s="11">
        <f t="shared" si="12"/>
        <v>42231.663090277783</v>
      </c>
      <c r="L162">
        <v>1434491691</v>
      </c>
      <c r="M162" s="11">
        <f t="shared" si="13"/>
        <v>42171.663090277783</v>
      </c>
      <c r="N162" t="b">
        <v>0</v>
      </c>
      <c r="O162">
        <v>0</v>
      </c>
      <c r="P162" t="b">
        <v>0</v>
      </c>
      <c r="Q162" t="s">
        <v>8268</v>
      </c>
      <c r="R162" s="10">
        <f t="shared" si="14"/>
        <v>0</v>
      </c>
      <c r="S162" t="e">
        <f t="shared" si="15"/>
        <v>#DIV/0!</v>
      </c>
      <c r="T162" t="str">
        <f t="shared" si="16"/>
        <v>film &amp; video</v>
      </c>
      <c r="U162" t="str">
        <f t="shared" si="17"/>
        <v>drama</v>
      </c>
    </row>
    <row r="163" spans="1:21" ht="44.25" hidden="1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tr">
        <f>Data[[#This Row],[state]]</f>
        <v>failed</v>
      </c>
      <c r="H163" t="s">
        <v>8224</v>
      </c>
      <c r="I163" t="s">
        <v>8246</v>
      </c>
      <c r="J163">
        <v>1404318595</v>
      </c>
      <c r="K163" s="11">
        <f t="shared" si="12"/>
        <v>41822.437442129631</v>
      </c>
      <c r="L163">
        <v>1401726595</v>
      </c>
      <c r="M163" s="11">
        <f t="shared" si="13"/>
        <v>41792.437442129631</v>
      </c>
      <c r="N163" t="b">
        <v>0</v>
      </c>
      <c r="O163">
        <v>1</v>
      </c>
      <c r="P163" t="b">
        <v>0</v>
      </c>
      <c r="Q163" t="s">
        <v>8268</v>
      </c>
      <c r="R163" s="10">
        <f t="shared" si="14"/>
        <v>0.01</v>
      </c>
      <c r="S163">
        <f t="shared" si="15"/>
        <v>5</v>
      </c>
      <c r="T163" t="str">
        <f t="shared" si="16"/>
        <v>film &amp; video</v>
      </c>
      <c r="U163" t="str">
        <f t="shared" si="17"/>
        <v>drama</v>
      </c>
    </row>
    <row r="164" spans="1:21" ht="44.25" hidden="1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tr">
        <f>Data[[#This Row],[state]]</f>
        <v>failed</v>
      </c>
      <c r="H164" t="s">
        <v>8224</v>
      </c>
      <c r="I164" t="s">
        <v>8246</v>
      </c>
      <c r="J164">
        <v>1408232520</v>
      </c>
      <c r="K164" s="11">
        <f t="shared" si="12"/>
        <v>41867.737500000003</v>
      </c>
      <c r="L164">
        <v>1405393356</v>
      </c>
      <c r="M164" s="11">
        <f t="shared" si="13"/>
        <v>41834.876805555556</v>
      </c>
      <c r="N164" t="b">
        <v>0</v>
      </c>
      <c r="O164">
        <v>10</v>
      </c>
      <c r="P164" t="b">
        <v>0</v>
      </c>
      <c r="Q164" t="s">
        <v>8268</v>
      </c>
      <c r="R164" s="10">
        <f t="shared" si="14"/>
        <v>15.535714285714286</v>
      </c>
      <c r="S164">
        <f t="shared" si="15"/>
        <v>43.5</v>
      </c>
      <c r="T164" t="str">
        <f t="shared" si="16"/>
        <v>film &amp; video</v>
      </c>
      <c r="U164" t="str">
        <f t="shared" si="17"/>
        <v>drama</v>
      </c>
    </row>
    <row r="165" spans="1:21" ht="59" hidden="1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tr">
        <f>Data[[#This Row],[state]]</f>
        <v>failed</v>
      </c>
      <c r="H165" t="s">
        <v>8224</v>
      </c>
      <c r="I165" t="s">
        <v>8246</v>
      </c>
      <c r="J165">
        <v>1443657600</v>
      </c>
      <c r="K165" s="11">
        <f t="shared" si="12"/>
        <v>42277.75</v>
      </c>
      <c r="L165">
        <v>1440716654</v>
      </c>
      <c r="M165" s="11">
        <f t="shared" si="13"/>
        <v>42243.711273148147</v>
      </c>
      <c r="N165" t="b">
        <v>0</v>
      </c>
      <c r="O165">
        <v>0</v>
      </c>
      <c r="P165" t="b">
        <v>0</v>
      </c>
      <c r="Q165" t="s">
        <v>8268</v>
      </c>
      <c r="R165" s="10">
        <f t="shared" si="14"/>
        <v>0</v>
      </c>
      <c r="S165" t="e">
        <f t="shared" si="15"/>
        <v>#DIV/0!</v>
      </c>
      <c r="T165" t="str">
        <f t="shared" si="16"/>
        <v>film &amp; video</v>
      </c>
      <c r="U165" t="str">
        <f t="shared" si="17"/>
        <v>drama</v>
      </c>
    </row>
    <row r="166" spans="1:21" ht="44.25" hidden="1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tr">
        <f>Data[[#This Row],[state]]</f>
        <v>failed</v>
      </c>
      <c r="H166" t="s">
        <v>8224</v>
      </c>
      <c r="I166" t="s">
        <v>8246</v>
      </c>
      <c r="J166">
        <v>1411150701</v>
      </c>
      <c r="K166" s="11">
        <f t="shared" si="12"/>
        <v>41901.512743055559</v>
      </c>
      <c r="L166">
        <v>1405966701</v>
      </c>
      <c r="M166" s="11">
        <f t="shared" si="13"/>
        <v>41841.512743055559</v>
      </c>
      <c r="N166" t="b">
        <v>0</v>
      </c>
      <c r="O166">
        <v>7</v>
      </c>
      <c r="P166" t="b">
        <v>0</v>
      </c>
      <c r="Q166" t="s">
        <v>8268</v>
      </c>
      <c r="R166" s="10">
        <f t="shared" si="14"/>
        <v>0.53333333333333333</v>
      </c>
      <c r="S166">
        <f t="shared" si="15"/>
        <v>91.428571428571431</v>
      </c>
      <c r="T166" t="str">
        <f t="shared" si="16"/>
        <v>film &amp; video</v>
      </c>
      <c r="U166" t="str">
        <f t="shared" si="17"/>
        <v>drama</v>
      </c>
    </row>
    <row r="167" spans="1:21" ht="29.5" hidden="1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tr">
        <f>Data[[#This Row],[state]]</f>
        <v>failed</v>
      </c>
      <c r="H167" t="s">
        <v>8225</v>
      </c>
      <c r="I167" t="s">
        <v>8247</v>
      </c>
      <c r="J167">
        <v>1452613724</v>
      </c>
      <c r="K167" s="11">
        <f t="shared" si="12"/>
        <v>42381.408842592587</v>
      </c>
      <c r="L167">
        <v>1450021724</v>
      </c>
      <c r="M167" s="11">
        <f t="shared" si="13"/>
        <v>42351.408842592587</v>
      </c>
      <c r="N167" t="b">
        <v>0</v>
      </c>
      <c r="O167">
        <v>0</v>
      </c>
      <c r="P167" t="b">
        <v>0</v>
      </c>
      <c r="Q167" t="s">
        <v>8268</v>
      </c>
      <c r="R167" s="10">
        <f t="shared" si="14"/>
        <v>0</v>
      </c>
      <c r="S167" t="e">
        <f t="shared" si="15"/>
        <v>#DIV/0!</v>
      </c>
      <c r="T167" t="str">
        <f t="shared" si="16"/>
        <v>film &amp; video</v>
      </c>
      <c r="U167" t="str">
        <f t="shared" si="17"/>
        <v>drama</v>
      </c>
    </row>
    <row r="168" spans="1:21" ht="44.25" hidden="1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tr">
        <f>Data[[#This Row],[state]]</f>
        <v>failed</v>
      </c>
      <c r="H168" t="s">
        <v>8224</v>
      </c>
      <c r="I168" t="s">
        <v>8246</v>
      </c>
      <c r="J168">
        <v>1484531362</v>
      </c>
      <c r="K168" s="11">
        <f t="shared" si="12"/>
        <v>42750.825949074075</v>
      </c>
      <c r="L168">
        <v>1481939362</v>
      </c>
      <c r="M168" s="11">
        <f t="shared" si="13"/>
        <v>42720.825949074075</v>
      </c>
      <c r="N168" t="b">
        <v>0</v>
      </c>
      <c r="O168">
        <v>1</v>
      </c>
      <c r="P168" t="b">
        <v>0</v>
      </c>
      <c r="Q168" t="s">
        <v>8268</v>
      </c>
      <c r="R168" s="10">
        <f t="shared" si="14"/>
        <v>60</v>
      </c>
      <c r="S168">
        <f t="shared" si="15"/>
        <v>3000</v>
      </c>
      <c r="T168" t="str">
        <f t="shared" si="16"/>
        <v>film &amp; video</v>
      </c>
      <c r="U168" t="str">
        <f t="shared" si="17"/>
        <v>drama</v>
      </c>
    </row>
    <row r="169" spans="1:21" ht="44.25" hidden="1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tr">
        <f>Data[[#This Row],[state]]</f>
        <v>failed</v>
      </c>
      <c r="H169" t="s">
        <v>8224</v>
      </c>
      <c r="I169" t="s">
        <v>8246</v>
      </c>
      <c r="J169">
        <v>1438726535</v>
      </c>
      <c r="K169" s="11">
        <f t="shared" si="12"/>
        <v>42220.677488425921</v>
      </c>
      <c r="L169">
        <v>1433542535</v>
      </c>
      <c r="M169" s="11">
        <f t="shared" si="13"/>
        <v>42160.677488425921</v>
      </c>
      <c r="N169" t="b">
        <v>0</v>
      </c>
      <c r="O169">
        <v>2</v>
      </c>
      <c r="P169" t="b">
        <v>0</v>
      </c>
      <c r="Q169" t="s">
        <v>8268</v>
      </c>
      <c r="R169" s="10">
        <f t="shared" si="14"/>
        <v>0.01</v>
      </c>
      <c r="S169">
        <f t="shared" si="15"/>
        <v>5.5</v>
      </c>
      <c r="T169" t="str">
        <f t="shared" si="16"/>
        <v>film &amp; video</v>
      </c>
      <c r="U169" t="str">
        <f t="shared" si="17"/>
        <v>drama</v>
      </c>
    </row>
    <row r="170" spans="1:21" ht="44.25" hidden="1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tr">
        <f>Data[[#This Row],[state]]</f>
        <v>failed</v>
      </c>
      <c r="H170" t="s">
        <v>8224</v>
      </c>
      <c r="I170" t="s">
        <v>8246</v>
      </c>
      <c r="J170">
        <v>1426791770</v>
      </c>
      <c r="K170" s="11">
        <f t="shared" si="12"/>
        <v>42082.543634259258</v>
      </c>
      <c r="L170">
        <v>1424203370</v>
      </c>
      <c r="M170" s="11">
        <f t="shared" si="13"/>
        <v>42052.58530092593</v>
      </c>
      <c r="N170" t="b">
        <v>0</v>
      </c>
      <c r="O170">
        <v>3</v>
      </c>
      <c r="P170" t="b">
        <v>0</v>
      </c>
      <c r="Q170" t="s">
        <v>8268</v>
      </c>
      <c r="R170" s="10">
        <f t="shared" si="14"/>
        <v>4.0625</v>
      </c>
      <c r="S170">
        <f t="shared" si="15"/>
        <v>108.33333333333333</v>
      </c>
      <c r="T170" t="str">
        <f t="shared" si="16"/>
        <v>film &amp; video</v>
      </c>
      <c r="U170" t="str">
        <f t="shared" si="17"/>
        <v>drama</v>
      </c>
    </row>
    <row r="171" spans="1:21" ht="44.25" hidden="1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tr">
        <f>Data[[#This Row],[state]]</f>
        <v>failed</v>
      </c>
      <c r="H171" t="s">
        <v>8225</v>
      </c>
      <c r="I171" t="s">
        <v>8247</v>
      </c>
      <c r="J171">
        <v>1413634059</v>
      </c>
      <c r="K171" s="11">
        <f t="shared" si="12"/>
        <v>41930.255312499998</v>
      </c>
      <c r="L171">
        <v>1411042059</v>
      </c>
      <c r="M171" s="11">
        <f t="shared" si="13"/>
        <v>41900.255312499998</v>
      </c>
      <c r="N171" t="b">
        <v>0</v>
      </c>
      <c r="O171">
        <v>10</v>
      </c>
      <c r="P171" t="b">
        <v>0</v>
      </c>
      <c r="Q171" t="s">
        <v>8268</v>
      </c>
      <c r="R171" s="10">
        <f t="shared" si="14"/>
        <v>22.400000000000002</v>
      </c>
      <c r="S171">
        <f t="shared" si="15"/>
        <v>56</v>
      </c>
      <c r="T171" t="str">
        <f t="shared" si="16"/>
        <v>film &amp; video</v>
      </c>
      <c r="U171" t="str">
        <f t="shared" si="17"/>
        <v>drama</v>
      </c>
    </row>
    <row r="172" spans="1:21" ht="59" hidden="1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tr">
        <f>Data[[#This Row],[state]]</f>
        <v>failed</v>
      </c>
      <c r="H172" t="s">
        <v>8224</v>
      </c>
      <c r="I172" t="s">
        <v>8246</v>
      </c>
      <c r="J172">
        <v>1440912480</v>
      </c>
      <c r="K172" s="11">
        <f t="shared" si="12"/>
        <v>42245.977777777778</v>
      </c>
      <c r="L172">
        <v>1438385283</v>
      </c>
      <c r="M172" s="11">
        <f t="shared" si="13"/>
        <v>42216.727812500001</v>
      </c>
      <c r="N172" t="b">
        <v>0</v>
      </c>
      <c r="O172">
        <v>10</v>
      </c>
      <c r="P172" t="b">
        <v>0</v>
      </c>
      <c r="Q172" t="s">
        <v>8268</v>
      </c>
      <c r="R172" s="10">
        <f t="shared" si="14"/>
        <v>3.25</v>
      </c>
      <c r="S172">
        <f t="shared" si="15"/>
        <v>32.5</v>
      </c>
      <c r="T172" t="str">
        <f t="shared" si="16"/>
        <v>film &amp; video</v>
      </c>
      <c r="U172" t="str">
        <f t="shared" si="17"/>
        <v>drama</v>
      </c>
    </row>
    <row r="173" spans="1:21" ht="44.25" hidden="1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tr">
        <f>Data[[#This Row],[state]]</f>
        <v>failed</v>
      </c>
      <c r="H173" t="s">
        <v>8224</v>
      </c>
      <c r="I173" t="s">
        <v>8246</v>
      </c>
      <c r="J173">
        <v>1470975614</v>
      </c>
      <c r="K173" s="11">
        <f t="shared" si="12"/>
        <v>42593.930717592593</v>
      </c>
      <c r="L173">
        <v>1465791614</v>
      </c>
      <c r="M173" s="11">
        <f t="shared" si="13"/>
        <v>42533.930717592593</v>
      </c>
      <c r="N173" t="b">
        <v>0</v>
      </c>
      <c r="O173">
        <v>1</v>
      </c>
      <c r="P173" t="b">
        <v>0</v>
      </c>
      <c r="Q173" t="s">
        <v>8268</v>
      </c>
      <c r="R173" s="10">
        <f t="shared" si="14"/>
        <v>2E-3</v>
      </c>
      <c r="S173">
        <f t="shared" si="15"/>
        <v>1</v>
      </c>
      <c r="T173" t="str">
        <f t="shared" si="16"/>
        <v>film &amp; video</v>
      </c>
      <c r="U173" t="str">
        <f t="shared" si="17"/>
        <v>drama</v>
      </c>
    </row>
    <row r="174" spans="1:21" ht="44.25" hidden="1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tr">
        <f>Data[[#This Row],[state]]</f>
        <v>failed</v>
      </c>
      <c r="H174" t="s">
        <v>8224</v>
      </c>
      <c r="I174" t="s">
        <v>8246</v>
      </c>
      <c r="J174">
        <v>1426753723</v>
      </c>
      <c r="K174" s="11">
        <f t="shared" si="12"/>
        <v>42082.103275462956</v>
      </c>
      <c r="L174">
        <v>1423733323</v>
      </c>
      <c r="M174" s="11">
        <f t="shared" si="13"/>
        <v>42047.144942129627</v>
      </c>
      <c r="N174" t="b">
        <v>0</v>
      </c>
      <c r="O174">
        <v>0</v>
      </c>
      <c r="P174" t="b">
        <v>0</v>
      </c>
      <c r="Q174" t="s">
        <v>8268</v>
      </c>
      <c r="R174" s="10">
        <f t="shared" si="14"/>
        <v>0</v>
      </c>
      <c r="S174" t="e">
        <f t="shared" si="15"/>
        <v>#DIV/0!</v>
      </c>
      <c r="T174" t="str">
        <f t="shared" si="16"/>
        <v>film &amp; video</v>
      </c>
      <c r="U174" t="str">
        <f t="shared" si="17"/>
        <v>drama</v>
      </c>
    </row>
    <row r="175" spans="1:21" ht="44.25" hidden="1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tr">
        <f>Data[[#This Row],[state]]</f>
        <v>failed</v>
      </c>
      <c r="H175" t="s">
        <v>8225</v>
      </c>
      <c r="I175" t="s">
        <v>8247</v>
      </c>
      <c r="J175">
        <v>1425131108</v>
      </c>
      <c r="K175" s="11">
        <f t="shared" si="12"/>
        <v>42063.323009259257</v>
      </c>
      <c r="L175">
        <v>1422539108</v>
      </c>
      <c r="M175" s="11">
        <f t="shared" si="13"/>
        <v>42033.323009259257</v>
      </c>
      <c r="N175" t="b">
        <v>0</v>
      </c>
      <c r="O175">
        <v>0</v>
      </c>
      <c r="P175" t="b">
        <v>0</v>
      </c>
      <c r="Q175" t="s">
        <v>8268</v>
      </c>
      <c r="R175" s="10">
        <f t="shared" si="14"/>
        <v>0</v>
      </c>
      <c r="S175" t="e">
        <f t="shared" si="15"/>
        <v>#DIV/0!</v>
      </c>
      <c r="T175" t="str">
        <f t="shared" si="16"/>
        <v>film &amp; video</v>
      </c>
      <c r="U175" t="str">
        <f t="shared" si="17"/>
        <v>drama</v>
      </c>
    </row>
    <row r="176" spans="1:21" ht="44.25" hidden="1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tr">
        <f>Data[[#This Row],[state]]</f>
        <v>failed</v>
      </c>
      <c r="H176" t="s">
        <v>8233</v>
      </c>
      <c r="I176" t="s">
        <v>8249</v>
      </c>
      <c r="J176">
        <v>1431108776</v>
      </c>
      <c r="K176" s="11">
        <f t="shared" si="12"/>
        <v>42132.508981481486</v>
      </c>
      <c r="L176">
        <v>1425924776</v>
      </c>
      <c r="M176" s="11">
        <f t="shared" si="13"/>
        <v>42072.508981481486</v>
      </c>
      <c r="N176" t="b">
        <v>0</v>
      </c>
      <c r="O176">
        <v>0</v>
      </c>
      <c r="P176" t="b">
        <v>0</v>
      </c>
      <c r="Q176" t="s">
        <v>8268</v>
      </c>
      <c r="R176" s="10">
        <f t="shared" si="14"/>
        <v>0</v>
      </c>
      <c r="S176" t="e">
        <f t="shared" si="15"/>
        <v>#DIV/0!</v>
      </c>
      <c r="T176" t="str">
        <f t="shared" si="16"/>
        <v>film &amp; video</v>
      </c>
      <c r="U176" t="str">
        <f t="shared" si="17"/>
        <v>drama</v>
      </c>
    </row>
    <row r="177" spans="1:21" ht="44.25" hidden="1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tr">
        <f>Data[[#This Row],[state]]</f>
        <v>failed</v>
      </c>
      <c r="H177" t="s">
        <v>8225</v>
      </c>
      <c r="I177" t="s">
        <v>8247</v>
      </c>
      <c r="J177">
        <v>1409337611</v>
      </c>
      <c r="K177" s="11">
        <f t="shared" si="12"/>
        <v>41880.527905092589</v>
      </c>
      <c r="L177">
        <v>1407177611</v>
      </c>
      <c r="M177" s="11">
        <f t="shared" si="13"/>
        <v>41855.527905092589</v>
      </c>
      <c r="N177" t="b">
        <v>0</v>
      </c>
      <c r="O177">
        <v>26</v>
      </c>
      <c r="P177" t="b">
        <v>0</v>
      </c>
      <c r="Q177" t="s">
        <v>8268</v>
      </c>
      <c r="R177" s="10">
        <f t="shared" si="14"/>
        <v>6.4850000000000003</v>
      </c>
      <c r="S177">
        <f t="shared" si="15"/>
        <v>49.884615384615387</v>
      </c>
      <c r="T177" t="str">
        <f t="shared" si="16"/>
        <v>film &amp; video</v>
      </c>
      <c r="U177" t="str">
        <f t="shared" si="17"/>
        <v>drama</v>
      </c>
    </row>
    <row r="178" spans="1:21" ht="44.25" hidden="1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tr">
        <f>Data[[#This Row],[state]]</f>
        <v>failed</v>
      </c>
      <c r="H178" t="s">
        <v>8224</v>
      </c>
      <c r="I178" t="s">
        <v>8246</v>
      </c>
      <c r="J178">
        <v>1438803999</v>
      </c>
      <c r="K178" s="11">
        <f t="shared" si="12"/>
        <v>42221.574062500003</v>
      </c>
      <c r="L178">
        <v>1436211999</v>
      </c>
      <c r="M178" s="11">
        <f t="shared" si="13"/>
        <v>42191.574062500003</v>
      </c>
      <c r="N178" t="b">
        <v>0</v>
      </c>
      <c r="O178">
        <v>0</v>
      </c>
      <c r="P178" t="b">
        <v>0</v>
      </c>
      <c r="Q178" t="s">
        <v>8268</v>
      </c>
      <c r="R178" s="10">
        <f t="shared" si="14"/>
        <v>0</v>
      </c>
      <c r="S178" t="e">
        <f t="shared" si="15"/>
        <v>#DIV/0!</v>
      </c>
      <c r="T178" t="str">
        <f t="shared" si="16"/>
        <v>film &amp; video</v>
      </c>
      <c r="U178" t="str">
        <f t="shared" si="17"/>
        <v>drama</v>
      </c>
    </row>
    <row r="179" spans="1:21" ht="29.5" hidden="1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tr">
        <f>Data[[#This Row],[state]]</f>
        <v>failed</v>
      </c>
      <c r="H179" t="s">
        <v>8224</v>
      </c>
      <c r="I179" t="s">
        <v>8246</v>
      </c>
      <c r="J179">
        <v>1427155726</v>
      </c>
      <c r="K179" s="11">
        <f t="shared" si="12"/>
        <v>42086.75608796296</v>
      </c>
      <c r="L179">
        <v>1425690526</v>
      </c>
      <c r="M179" s="11">
        <f t="shared" si="13"/>
        <v>42069.797754629632</v>
      </c>
      <c r="N179" t="b">
        <v>0</v>
      </c>
      <c r="O179">
        <v>7</v>
      </c>
      <c r="P179" t="b">
        <v>0</v>
      </c>
      <c r="Q179" t="s">
        <v>8268</v>
      </c>
      <c r="R179" s="10">
        <f t="shared" si="14"/>
        <v>40</v>
      </c>
      <c r="S179">
        <f t="shared" si="15"/>
        <v>25.714285714285715</v>
      </c>
      <c r="T179" t="str">
        <f t="shared" si="16"/>
        <v>film &amp; video</v>
      </c>
      <c r="U179" t="str">
        <f t="shared" si="17"/>
        <v>drama</v>
      </c>
    </row>
    <row r="180" spans="1:21" ht="29.5" hidden="1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tr">
        <f>Data[[#This Row],[state]]</f>
        <v>failed</v>
      </c>
      <c r="H180" t="s">
        <v>8227</v>
      </c>
      <c r="I180" t="s">
        <v>8249</v>
      </c>
      <c r="J180">
        <v>1448582145</v>
      </c>
      <c r="K180" s="11">
        <f t="shared" si="12"/>
        <v>42334.747048611112</v>
      </c>
      <c r="L180">
        <v>1445986545</v>
      </c>
      <c r="M180" s="11">
        <f t="shared" si="13"/>
        <v>42304.705381944441</v>
      </c>
      <c r="N180" t="b">
        <v>0</v>
      </c>
      <c r="O180">
        <v>0</v>
      </c>
      <c r="P180" t="b">
        <v>0</v>
      </c>
      <c r="Q180" t="s">
        <v>8268</v>
      </c>
      <c r="R180" s="10">
        <f t="shared" si="14"/>
        <v>0</v>
      </c>
      <c r="S180" t="e">
        <f t="shared" si="15"/>
        <v>#DIV/0!</v>
      </c>
      <c r="T180" t="str">
        <f t="shared" si="16"/>
        <v>film &amp; video</v>
      </c>
      <c r="U180" t="str">
        <f t="shared" si="17"/>
        <v>drama</v>
      </c>
    </row>
    <row r="181" spans="1:21" ht="29.5" hidden="1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tr">
        <f>Data[[#This Row],[state]]</f>
        <v>failed</v>
      </c>
      <c r="H181" t="s">
        <v>8224</v>
      </c>
      <c r="I181" t="s">
        <v>8246</v>
      </c>
      <c r="J181">
        <v>1457056555</v>
      </c>
      <c r="K181" s="11">
        <f t="shared" si="12"/>
        <v>42432.830497685187</v>
      </c>
      <c r="L181">
        <v>1454464555</v>
      </c>
      <c r="M181" s="11">
        <f t="shared" si="13"/>
        <v>42402.830497685187</v>
      </c>
      <c r="N181" t="b">
        <v>0</v>
      </c>
      <c r="O181">
        <v>2</v>
      </c>
      <c r="P181" t="b">
        <v>0</v>
      </c>
      <c r="Q181" t="s">
        <v>8268</v>
      </c>
      <c r="R181" s="10">
        <f t="shared" si="14"/>
        <v>20</v>
      </c>
      <c r="S181">
        <f t="shared" si="15"/>
        <v>100</v>
      </c>
      <c r="T181" t="str">
        <f t="shared" si="16"/>
        <v>film &amp; video</v>
      </c>
      <c r="U181" t="str">
        <f t="shared" si="17"/>
        <v>drama</v>
      </c>
    </row>
    <row r="182" spans="1:21" ht="44.25" hidden="1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tr">
        <f>Data[[#This Row],[state]]</f>
        <v>failed</v>
      </c>
      <c r="H182" t="s">
        <v>8225</v>
      </c>
      <c r="I182" t="s">
        <v>8247</v>
      </c>
      <c r="J182">
        <v>1428951600</v>
      </c>
      <c r="K182" s="11">
        <f t="shared" si="12"/>
        <v>42107.541666666672</v>
      </c>
      <c r="L182">
        <v>1425512843</v>
      </c>
      <c r="M182" s="11">
        <f t="shared" si="13"/>
        <v>42067.741238425922</v>
      </c>
      <c r="N182" t="b">
        <v>0</v>
      </c>
      <c r="O182">
        <v>13</v>
      </c>
      <c r="P182" t="b">
        <v>0</v>
      </c>
      <c r="Q182" t="s">
        <v>8268</v>
      </c>
      <c r="R182" s="10">
        <f t="shared" si="14"/>
        <v>33.416666666666664</v>
      </c>
      <c r="S182">
        <f t="shared" si="15"/>
        <v>30.846153846153847</v>
      </c>
      <c r="T182" t="str">
        <f t="shared" si="16"/>
        <v>film &amp; video</v>
      </c>
      <c r="U182" t="str">
        <f t="shared" si="17"/>
        <v>drama</v>
      </c>
    </row>
    <row r="183" spans="1:21" ht="44.25" hidden="1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tr">
        <f>Data[[#This Row],[state]]</f>
        <v>failed</v>
      </c>
      <c r="H183" t="s">
        <v>8225</v>
      </c>
      <c r="I183" t="s">
        <v>8247</v>
      </c>
      <c r="J183">
        <v>1434995295</v>
      </c>
      <c r="K183" s="11">
        <f t="shared" si="12"/>
        <v>42177.491840277777</v>
      </c>
      <c r="L183">
        <v>1432403295</v>
      </c>
      <c r="M183" s="11">
        <f t="shared" si="13"/>
        <v>42147.491840277777</v>
      </c>
      <c r="N183" t="b">
        <v>0</v>
      </c>
      <c r="O183">
        <v>4</v>
      </c>
      <c r="P183" t="b">
        <v>0</v>
      </c>
      <c r="Q183" t="s">
        <v>8268</v>
      </c>
      <c r="R183" s="10">
        <f t="shared" si="14"/>
        <v>21.092608822670172</v>
      </c>
      <c r="S183">
        <f t="shared" si="15"/>
        <v>180.5</v>
      </c>
      <c r="T183" t="str">
        <f t="shared" si="16"/>
        <v>film &amp; video</v>
      </c>
      <c r="U183" t="str">
        <f t="shared" si="17"/>
        <v>drama</v>
      </c>
    </row>
    <row r="184" spans="1:21" ht="44.25" hidden="1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tr">
        <f>Data[[#This Row],[state]]</f>
        <v>failed</v>
      </c>
      <c r="H184" t="s">
        <v>8224</v>
      </c>
      <c r="I184" t="s">
        <v>8246</v>
      </c>
      <c r="J184">
        <v>1483748232</v>
      </c>
      <c r="K184" s="11">
        <f t="shared" si="12"/>
        <v>42741.761944444443</v>
      </c>
      <c r="L184">
        <v>1481156232</v>
      </c>
      <c r="M184" s="11">
        <f t="shared" si="13"/>
        <v>42711.761944444443</v>
      </c>
      <c r="N184" t="b">
        <v>0</v>
      </c>
      <c r="O184">
        <v>0</v>
      </c>
      <c r="P184" t="b">
        <v>0</v>
      </c>
      <c r="Q184" t="s">
        <v>8268</v>
      </c>
      <c r="R184" s="10">
        <f t="shared" si="14"/>
        <v>0</v>
      </c>
      <c r="S184" t="e">
        <f t="shared" si="15"/>
        <v>#DIV/0!</v>
      </c>
      <c r="T184" t="str">
        <f t="shared" si="16"/>
        <v>film &amp; video</v>
      </c>
      <c r="U184" t="str">
        <f t="shared" si="17"/>
        <v>drama</v>
      </c>
    </row>
    <row r="185" spans="1:21" hidden="1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tr">
        <f>Data[[#This Row],[state]]</f>
        <v>failed</v>
      </c>
      <c r="H185" t="s">
        <v>8225</v>
      </c>
      <c r="I185" t="s">
        <v>8247</v>
      </c>
      <c r="J185">
        <v>1417033610</v>
      </c>
      <c r="K185" s="11">
        <f t="shared" si="12"/>
        <v>41969.601967592593</v>
      </c>
      <c r="L185">
        <v>1414438010</v>
      </c>
      <c r="M185" s="11">
        <f t="shared" si="13"/>
        <v>41939.560300925928</v>
      </c>
      <c r="N185" t="b">
        <v>0</v>
      </c>
      <c r="O185">
        <v>12</v>
      </c>
      <c r="P185" t="b">
        <v>0</v>
      </c>
      <c r="Q185" t="s">
        <v>8268</v>
      </c>
      <c r="R185" s="10">
        <f t="shared" si="14"/>
        <v>35.856000000000002</v>
      </c>
      <c r="S185">
        <f t="shared" si="15"/>
        <v>373.5</v>
      </c>
      <c r="T185" t="str">
        <f t="shared" si="16"/>
        <v>film &amp; video</v>
      </c>
      <c r="U185" t="str">
        <f t="shared" si="17"/>
        <v>drama</v>
      </c>
    </row>
    <row r="186" spans="1:21" ht="44.25" hidden="1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tr">
        <f>Data[[#This Row],[state]]</f>
        <v>failed</v>
      </c>
      <c r="H186" t="s">
        <v>8229</v>
      </c>
      <c r="I186" t="s">
        <v>8251</v>
      </c>
      <c r="J186">
        <v>1409543940</v>
      </c>
      <c r="K186" s="11">
        <f t="shared" si="12"/>
        <v>41882.915972222225</v>
      </c>
      <c r="L186">
        <v>1404586762</v>
      </c>
      <c r="M186" s="11">
        <f t="shared" si="13"/>
        <v>41825.541226851856</v>
      </c>
      <c r="N186" t="b">
        <v>0</v>
      </c>
      <c r="O186">
        <v>2</v>
      </c>
      <c r="P186" t="b">
        <v>0</v>
      </c>
      <c r="Q186" t="s">
        <v>8268</v>
      </c>
      <c r="R186" s="10">
        <f t="shared" si="14"/>
        <v>3.4000000000000004</v>
      </c>
      <c r="S186">
        <f t="shared" si="15"/>
        <v>25.5</v>
      </c>
      <c r="T186" t="str">
        <f t="shared" si="16"/>
        <v>film &amp; video</v>
      </c>
      <c r="U186" t="str">
        <f t="shared" si="17"/>
        <v>drama</v>
      </c>
    </row>
    <row r="187" spans="1:21" hidden="1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tr">
        <f>Data[[#This Row],[state]]</f>
        <v>failed</v>
      </c>
      <c r="H187" t="s">
        <v>8234</v>
      </c>
      <c r="I187" t="s">
        <v>8254</v>
      </c>
      <c r="J187">
        <v>1471557139</v>
      </c>
      <c r="K187" s="11">
        <f t="shared" si="12"/>
        <v>42600.66133101852</v>
      </c>
      <c r="L187">
        <v>1468965139</v>
      </c>
      <c r="M187" s="11">
        <f t="shared" si="13"/>
        <v>42570.66133101852</v>
      </c>
      <c r="N187" t="b">
        <v>0</v>
      </c>
      <c r="O187">
        <v>10</v>
      </c>
      <c r="P187" t="b">
        <v>0</v>
      </c>
      <c r="Q187" t="s">
        <v>8268</v>
      </c>
      <c r="R187" s="10">
        <f t="shared" si="14"/>
        <v>5.5</v>
      </c>
      <c r="S187">
        <f t="shared" si="15"/>
        <v>220</v>
      </c>
      <c r="T187" t="str">
        <f t="shared" si="16"/>
        <v>film &amp; video</v>
      </c>
      <c r="U187" t="str">
        <f t="shared" si="17"/>
        <v>drama</v>
      </c>
    </row>
    <row r="188" spans="1:21" ht="44.25" hidden="1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tr">
        <f>Data[[#This Row],[state]]</f>
        <v>failed</v>
      </c>
      <c r="H188" t="s">
        <v>8224</v>
      </c>
      <c r="I188" t="s">
        <v>8246</v>
      </c>
      <c r="J188">
        <v>1488571200</v>
      </c>
      <c r="K188" s="11">
        <f t="shared" si="12"/>
        <v>42797.583333333328</v>
      </c>
      <c r="L188">
        <v>1485977434</v>
      </c>
      <c r="M188" s="11">
        <f t="shared" si="13"/>
        <v>42767.562893518523</v>
      </c>
      <c r="N188" t="b">
        <v>0</v>
      </c>
      <c r="O188">
        <v>0</v>
      </c>
      <c r="P188" t="b">
        <v>0</v>
      </c>
      <c r="Q188" t="s">
        <v>8268</v>
      </c>
      <c r="R188" s="10">
        <f t="shared" si="14"/>
        <v>0</v>
      </c>
      <c r="S188" t="e">
        <f t="shared" si="15"/>
        <v>#DIV/0!</v>
      </c>
      <c r="T188" t="str">
        <f t="shared" si="16"/>
        <v>film &amp; video</v>
      </c>
      <c r="U188" t="str">
        <f t="shared" si="17"/>
        <v>drama</v>
      </c>
    </row>
    <row r="189" spans="1:21" ht="44.25" hidden="1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tr">
        <f>Data[[#This Row],[state]]</f>
        <v>failed</v>
      </c>
      <c r="H189" t="s">
        <v>8224</v>
      </c>
      <c r="I189" t="s">
        <v>8246</v>
      </c>
      <c r="J189">
        <v>1437461940</v>
      </c>
      <c r="K189" s="11">
        <f t="shared" si="12"/>
        <v>42206.040972222225</v>
      </c>
      <c r="L189">
        <v>1435383457</v>
      </c>
      <c r="M189" s="11">
        <f t="shared" si="13"/>
        <v>42181.984456018516</v>
      </c>
      <c r="N189" t="b">
        <v>0</v>
      </c>
      <c r="O189">
        <v>5</v>
      </c>
      <c r="P189" t="b">
        <v>0</v>
      </c>
      <c r="Q189" t="s">
        <v>8268</v>
      </c>
      <c r="R189" s="10">
        <f t="shared" si="14"/>
        <v>16</v>
      </c>
      <c r="S189">
        <f t="shared" si="15"/>
        <v>160</v>
      </c>
      <c r="T189" t="str">
        <f t="shared" si="16"/>
        <v>film &amp; video</v>
      </c>
      <c r="U189" t="str">
        <f t="shared" si="17"/>
        <v>drama</v>
      </c>
    </row>
    <row r="190" spans="1:21" ht="59" hidden="1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tr">
        <f>Data[[#This Row],[state]]</f>
        <v>failed</v>
      </c>
      <c r="H190" t="s">
        <v>8224</v>
      </c>
      <c r="I190" t="s">
        <v>8246</v>
      </c>
      <c r="J190">
        <v>1409891015</v>
      </c>
      <c r="K190" s="11">
        <f t="shared" si="12"/>
        <v>41886.93304398148</v>
      </c>
      <c r="L190">
        <v>1407299015</v>
      </c>
      <c r="M190" s="11">
        <f t="shared" si="13"/>
        <v>41856.93304398148</v>
      </c>
      <c r="N190" t="b">
        <v>0</v>
      </c>
      <c r="O190">
        <v>0</v>
      </c>
      <c r="P190" t="b">
        <v>0</v>
      </c>
      <c r="Q190" t="s">
        <v>8268</v>
      </c>
      <c r="R190" s="10">
        <f t="shared" si="14"/>
        <v>0</v>
      </c>
      <c r="S190" t="e">
        <f t="shared" si="15"/>
        <v>#DIV/0!</v>
      </c>
      <c r="T190" t="str">
        <f t="shared" si="16"/>
        <v>film &amp; video</v>
      </c>
      <c r="U190" t="str">
        <f t="shared" si="17"/>
        <v>drama</v>
      </c>
    </row>
    <row r="191" spans="1:21" ht="44.25" hidden="1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tr">
        <f>Data[[#This Row],[state]]</f>
        <v>failed</v>
      </c>
      <c r="H191" t="s">
        <v>8224</v>
      </c>
      <c r="I191" t="s">
        <v>8246</v>
      </c>
      <c r="J191">
        <v>1472920477</v>
      </c>
      <c r="K191" s="11">
        <f t="shared" si="12"/>
        <v>42616.440706018519</v>
      </c>
      <c r="L191">
        <v>1467736477</v>
      </c>
      <c r="M191" s="11">
        <f t="shared" si="13"/>
        <v>42556.440706018519</v>
      </c>
      <c r="N191" t="b">
        <v>0</v>
      </c>
      <c r="O191">
        <v>5</v>
      </c>
      <c r="P191" t="b">
        <v>0</v>
      </c>
      <c r="Q191" t="s">
        <v>8268</v>
      </c>
      <c r="R191" s="10">
        <f t="shared" si="14"/>
        <v>6.8999999999999992E-2</v>
      </c>
      <c r="S191">
        <f t="shared" si="15"/>
        <v>69</v>
      </c>
      <c r="T191" t="str">
        <f t="shared" si="16"/>
        <v>film &amp; video</v>
      </c>
      <c r="U191" t="str">
        <f t="shared" si="17"/>
        <v>drama</v>
      </c>
    </row>
    <row r="192" spans="1:21" hidden="1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tr">
        <f>Data[[#This Row],[state]]</f>
        <v>failed</v>
      </c>
      <c r="H192" t="s">
        <v>8224</v>
      </c>
      <c r="I192" t="s">
        <v>8246</v>
      </c>
      <c r="J192">
        <v>1466091446</v>
      </c>
      <c r="K192" s="11">
        <f t="shared" si="12"/>
        <v>42537.400995370372</v>
      </c>
      <c r="L192">
        <v>1465227446</v>
      </c>
      <c r="M192" s="11">
        <f t="shared" si="13"/>
        <v>42527.400995370372</v>
      </c>
      <c r="N192" t="b">
        <v>0</v>
      </c>
      <c r="O192">
        <v>1</v>
      </c>
      <c r="P192" t="b">
        <v>0</v>
      </c>
      <c r="Q192" t="s">
        <v>8268</v>
      </c>
      <c r="R192" s="10">
        <f t="shared" si="14"/>
        <v>0.41666666666666669</v>
      </c>
      <c r="S192">
        <f t="shared" si="15"/>
        <v>50</v>
      </c>
      <c r="T192" t="str">
        <f t="shared" si="16"/>
        <v>film &amp; video</v>
      </c>
      <c r="U192" t="str">
        <f t="shared" si="17"/>
        <v>drama</v>
      </c>
    </row>
    <row r="193" spans="1:21" ht="44.25" hidden="1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tr">
        <f>Data[[#This Row],[state]]</f>
        <v>failed</v>
      </c>
      <c r="H193" t="s">
        <v>8226</v>
      </c>
      <c r="I193" t="s">
        <v>8248</v>
      </c>
      <c r="J193">
        <v>1443782138</v>
      </c>
      <c r="K193" s="11">
        <f t="shared" si="12"/>
        <v>42279.191412037035</v>
      </c>
      <c r="L193">
        <v>1440326138</v>
      </c>
      <c r="M193" s="11">
        <f t="shared" si="13"/>
        <v>42239.191412037035</v>
      </c>
      <c r="N193" t="b">
        <v>0</v>
      </c>
      <c r="O193">
        <v>3</v>
      </c>
      <c r="P193" t="b">
        <v>0</v>
      </c>
      <c r="Q193" t="s">
        <v>8268</v>
      </c>
      <c r="R193" s="10">
        <f t="shared" si="14"/>
        <v>5</v>
      </c>
      <c r="S193">
        <f t="shared" si="15"/>
        <v>83.333333333333329</v>
      </c>
      <c r="T193" t="str">
        <f t="shared" si="16"/>
        <v>film &amp; video</v>
      </c>
      <c r="U193" t="str">
        <f t="shared" si="17"/>
        <v>drama</v>
      </c>
    </row>
    <row r="194" spans="1:21" ht="59" hidden="1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tr">
        <f>Data[[#This Row],[state]]</f>
        <v>failed</v>
      </c>
      <c r="H194" t="s">
        <v>8224</v>
      </c>
      <c r="I194" t="s">
        <v>8246</v>
      </c>
      <c r="J194">
        <v>1413572432</v>
      </c>
      <c r="K194" s="11">
        <f t="shared" ref="K194:K257" si="18">(((J194/60)/60)/24)+DATE(1970,1,1)+(-6/24)</f>
        <v>41929.542037037041</v>
      </c>
      <c r="L194">
        <v>1410980432</v>
      </c>
      <c r="M194" s="11">
        <f t="shared" ref="M194:M257" si="19">(((L194/60)/60)/24)+DATE(1970,1,1)+(-6/24)</f>
        <v>41899.542037037041</v>
      </c>
      <c r="N194" t="b">
        <v>0</v>
      </c>
      <c r="O194">
        <v>3</v>
      </c>
      <c r="P194" t="b">
        <v>0</v>
      </c>
      <c r="Q194" t="s">
        <v>8268</v>
      </c>
      <c r="R194" s="10">
        <f t="shared" ref="R194:R257" si="20">(E194/D194)*100</f>
        <v>1.6999999999999999E-3</v>
      </c>
      <c r="S194">
        <f t="shared" si="15"/>
        <v>5.666666666666667</v>
      </c>
      <c r="T194" t="str">
        <f t="shared" si="16"/>
        <v>film &amp; video</v>
      </c>
      <c r="U194" t="str">
        <f t="shared" si="17"/>
        <v>drama</v>
      </c>
    </row>
    <row r="195" spans="1:21" ht="59" hidden="1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tr">
        <f>Data[[#This Row],[state]]</f>
        <v>failed</v>
      </c>
      <c r="H195" t="s">
        <v>8225</v>
      </c>
      <c r="I195" t="s">
        <v>8247</v>
      </c>
      <c r="J195">
        <v>1417217166</v>
      </c>
      <c r="K195" s="11">
        <f t="shared" si="18"/>
        <v>41971.726458333331</v>
      </c>
      <c r="L195">
        <v>1412029566</v>
      </c>
      <c r="M195" s="11">
        <f t="shared" si="19"/>
        <v>41911.684791666667</v>
      </c>
      <c r="N195" t="b">
        <v>0</v>
      </c>
      <c r="O195">
        <v>0</v>
      </c>
      <c r="P195" t="b">
        <v>0</v>
      </c>
      <c r="Q195" t="s">
        <v>8268</v>
      </c>
      <c r="R195" s="10">
        <f t="shared" si="20"/>
        <v>0</v>
      </c>
      <c r="S195" t="e">
        <f t="shared" ref="S195:S258" si="21">E195/O195</f>
        <v>#DIV/0!</v>
      </c>
      <c r="T195" t="str">
        <f t="shared" ref="T195:T258" si="22">LEFT(Q195,FIND("/",Q195)-1)</f>
        <v>film &amp; video</v>
      </c>
      <c r="U195" t="str">
        <f t="shared" ref="U195:U258" si="23">RIGHT(Q195,LEN(Q195)-FIND("/",Q195))</f>
        <v>drama</v>
      </c>
    </row>
    <row r="196" spans="1:21" ht="44.25" hidden="1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tr">
        <f>Data[[#This Row],[state]]</f>
        <v>failed</v>
      </c>
      <c r="H196" t="s">
        <v>8225</v>
      </c>
      <c r="I196" t="s">
        <v>8247</v>
      </c>
      <c r="J196">
        <v>1457308531</v>
      </c>
      <c r="K196" s="11">
        <f t="shared" si="18"/>
        <v>42435.746886574074</v>
      </c>
      <c r="L196">
        <v>1452124531</v>
      </c>
      <c r="M196" s="11">
        <f t="shared" si="19"/>
        <v>42375.746886574074</v>
      </c>
      <c r="N196" t="b">
        <v>0</v>
      </c>
      <c r="O196">
        <v>3</v>
      </c>
      <c r="P196" t="b">
        <v>0</v>
      </c>
      <c r="Q196" t="s">
        <v>8268</v>
      </c>
      <c r="R196" s="10">
        <f t="shared" si="20"/>
        <v>0.12</v>
      </c>
      <c r="S196">
        <f t="shared" si="21"/>
        <v>1</v>
      </c>
      <c r="T196" t="str">
        <f t="shared" si="22"/>
        <v>film &amp; video</v>
      </c>
      <c r="U196" t="str">
        <f t="shared" si="23"/>
        <v>drama</v>
      </c>
    </row>
    <row r="197" spans="1:21" ht="44.25" hidden="1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tr">
        <f>Data[[#This Row],[state]]</f>
        <v>failed</v>
      </c>
      <c r="H197" t="s">
        <v>8224</v>
      </c>
      <c r="I197" t="s">
        <v>8246</v>
      </c>
      <c r="J197">
        <v>1436544332</v>
      </c>
      <c r="K197" s="11">
        <f t="shared" si="18"/>
        <v>42195.42050925926</v>
      </c>
      <c r="L197">
        <v>1431360332</v>
      </c>
      <c r="M197" s="11">
        <f t="shared" si="19"/>
        <v>42135.42050925926</v>
      </c>
      <c r="N197" t="b">
        <v>0</v>
      </c>
      <c r="O197">
        <v>0</v>
      </c>
      <c r="P197" t="b">
        <v>0</v>
      </c>
      <c r="Q197" t="s">
        <v>8268</v>
      </c>
      <c r="R197" s="10">
        <f t="shared" si="20"/>
        <v>0</v>
      </c>
      <c r="S197" t="e">
        <f t="shared" si="21"/>
        <v>#DIV/0!</v>
      </c>
      <c r="T197" t="str">
        <f t="shared" si="22"/>
        <v>film &amp; video</v>
      </c>
      <c r="U197" t="str">
        <f t="shared" si="23"/>
        <v>drama</v>
      </c>
    </row>
    <row r="198" spans="1:21" ht="44.25" hidden="1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tr">
        <f>Data[[#This Row],[state]]</f>
        <v>failed</v>
      </c>
      <c r="H198" t="s">
        <v>8225</v>
      </c>
      <c r="I198" t="s">
        <v>8247</v>
      </c>
      <c r="J198">
        <v>1444510800</v>
      </c>
      <c r="K198" s="11">
        <f t="shared" si="18"/>
        <v>42287.625</v>
      </c>
      <c r="L198">
        <v>1442062898</v>
      </c>
      <c r="M198" s="11">
        <f t="shared" si="19"/>
        <v>42259.292800925927</v>
      </c>
      <c r="N198" t="b">
        <v>0</v>
      </c>
      <c r="O198">
        <v>19</v>
      </c>
      <c r="P198" t="b">
        <v>0</v>
      </c>
      <c r="Q198" t="s">
        <v>8268</v>
      </c>
      <c r="R198" s="10">
        <f t="shared" si="20"/>
        <v>41.857142857142861</v>
      </c>
      <c r="S198">
        <f t="shared" si="21"/>
        <v>77.10526315789474</v>
      </c>
      <c r="T198" t="str">
        <f t="shared" si="22"/>
        <v>film &amp; video</v>
      </c>
      <c r="U198" t="str">
        <f t="shared" si="23"/>
        <v>drama</v>
      </c>
    </row>
    <row r="199" spans="1:21" ht="44.25" hidden="1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tr">
        <f>Data[[#This Row],[state]]</f>
        <v>failed</v>
      </c>
      <c r="H199" t="s">
        <v>8225</v>
      </c>
      <c r="I199" t="s">
        <v>8247</v>
      </c>
      <c r="J199">
        <v>1487365200</v>
      </c>
      <c r="K199" s="11">
        <f t="shared" si="18"/>
        <v>42783.625</v>
      </c>
      <c r="L199">
        <v>1483734100</v>
      </c>
      <c r="M199" s="11">
        <f t="shared" si="19"/>
        <v>42741.598379629635</v>
      </c>
      <c r="N199" t="b">
        <v>0</v>
      </c>
      <c r="O199">
        <v>8</v>
      </c>
      <c r="P199" t="b">
        <v>0</v>
      </c>
      <c r="Q199" t="s">
        <v>8268</v>
      </c>
      <c r="R199" s="10">
        <f t="shared" si="20"/>
        <v>10.48</v>
      </c>
      <c r="S199">
        <f t="shared" si="21"/>
        <v>32.75</v>
      </c>
      <c r="T199" t="str">
        <f t="shared" si="22"/>
        <v>film &amp; video</v>
      </c>
      <c r="U199" t="str">
        <f t="shared" si="23"/>
        <v>drama</v>
      </c>
    </row>
    <row r="200" spans="1:21" ht="44.25" hidden="1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tr">
        <f>Data[[#This Row],[state]]</f>
        <v>failed</v>
      </c>
      <c r="H200" t="s">
        <v>8224</v>
      </c>
      <c r="I200" t="s">
        <v>8246</v>
      </c>
      <c r="J200">
        <v>1412500322</v>
      </c>
      <c r="K200" s="11">
        <f t="shared" si="18"/>
        <v>41917.133356481485</v>
      </c>
      <c r="L200">
        <v>1409908322</v>
      </c>
      <c r="M200" s="11">
        <f t="shared" si="19"/>
        <v>41887.133356481485</v>
      </c>
      <c r="N200" t="b">
        <v>0</v>
      </c>
      <c r="O200">
        <v>6</v>
      </c>
      <c r="P200" t="b">
        <v>0</v>
      </c>
      <c r="Q200" t="s">
        <v>8268</v>
      </c>
      <c r="R200" s="10">
        <f t="shared" si="20"/>
        <v>1.1159999999999999</v>
      </c>
      <c r="S200">
        <f t="shared" si="21"/>
        <v>46.5</v>
      </c>
      <c r="T200" t="str">
        <f t="shared" si="22"/>
        <v>film &amp; video</v>
      </c>
      <c r="U200" t="str">
        <f t="shared" si="23"/>
        <v>drama</v>
      </c>
    </row>
    <row r="201" spans="1:21" ht="44.25" hidden="1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tr">
        <f>Data[[#This Row],[state]]</f>
        <v>failed</v>
      </c>
      <c r="H201" t="s">
        <v>8224</v>
      </c>
      <c r="I201" t="s">
        <v>8246</v>
      </c>
      <c r="J201">
        <v>1472698702</v>
      </c>
      <c r="K201" s="11">
        <f t="shared" si="18"/>
        <v>42613.873865740738</v>
      </c>
      <c r="L201">
        <v>1470106702</v>
      </c>
      <c r="M201" s="11">
        <f t="shared" si="19"/>
        <v>42583.873865740738</v>
      </c>
      <c r="N201" t="b">
        <v>0</v>
      </c>
      <c r="O201">
        <v>0</v>
      </c>
      <c r="P201" t="b">
        <v>0</v>
      </c>
      <c r="Q201" t="s">
        <v>8268</v>
      </c>
      <c r="R201" s="10">
        <f t="shared" si="20"/>
        <v>0</v>
      </c>
      <c r="S201" t="e">
        <f t="shared" si="21"/>
        <v>#DIV/0!</v>
      </c>
      <c r="T201" t="str">
        <f t="shared" si="22"/>
        <v>film &amp; video</v>
      </c>
      <c r="U201" t="str">
        <f t="shared" si="23"/>
        <v>drama</v>
      </c>
    </row>
    <row r="202" spans="1:21" ht="29.5" hidden="1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tr">
        <f>Data[[#This Row],[state]]</f>
        <v>failed</v>
      </c>
      <c r="H202" t="s">
        <v>8224</v>
      </c>
      <c r="I202" t="s">
        <v>8246</v>
      </c>
      <c r="J202">
        <v>1410746403</v>
      </c>
      <c r="K202" s="11">
        <f t="shared" si="18"/>
        <v>41896.833368055559</v>
      </c>
      <c r="L202">
        <v>1408154403</v>
      </c>
      <c r="M202" s="11">
        <f t="shared" si="19"/>
        <v>41866.833368055559</v>
      </c>
      <c r="N202" t="b">
        <v>0</v>
      </c>
      <c r="O202">
        <v>18</v>
      </c>
      <c r="P202" t="b">
        <v>0</v>
      </c>
      <c r="Q202" t="s">
        <v>8268</v>
      </c>
      <c r="R202" s="10">
        <f t="shared" si="20"/>
        <v>26.192500000000003</v>
      </c>
      <c r="S202">
        <f t="shared" si="21"/>
        <v>87.308333333333337</v>
      </c>
      <c r="T202" t="str">
        <f t="shared" si="22"/>
        <v>film &amp; video</v>
      </c>
      <c r="U202" t="str">
        <f t="shared" si="23"/>
        <v>drama</v>
      </c>
    </row>
    <row r="203" spans="1:21" ht="44.25" hidden="1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tr">
        <f>Data[[#This Row],[state]]</f>
        <v>failed</v>
      </c>
      <c r="H203" t="s">
        <v>8224</v>
      </c>
      <c r="I203" t="s">
        <v>8246</v>
      </c>
      <c r="J203">
        <v>1423424329</v>
      </c>
      <c r="K203" s="11">
        <f t="shared" si="18"/>
        <v>42043.568622685183</v>
      </c>
      <c r="L203">
        <v>1421696329</v>
      </c>
      <c r="M203" s="11">
        <f t="shared" si="19"/>
        <v>42023.568622685183</v>
      </c>
      <c r="N203" t="b">
        <v>0</v>
      </c>
      <c r="O203">
        <v>7</v>
      </c>
      <c r="P203" t="b">
        <v>0</v>
      </c>
      <c r="Q203" t="s">
        <v>8268</v>
      </c>
      <c r="R203" s="10">
        <f t="shared" si="20"/>
        <v>58.461538461538467</v>
      </c>
      <c r="S203">
        <f t="shared" si="21"/>
        <v>54.285714285714285</v>
      </c>
      <c r="T203" t="str">
        <f t="shared" si="22"/>
        <v>film &amp; video</v>
      </c>
      <c r="U203" t="str">
        <f t="shared" si="23"/>
        <v>drama</v>
      </c>
    </row>
    <row r="204" spans="1:21" hidden="1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tr">
        <f>Data[[#This Row],[state]]</f>
        <v>failed</v>
      </c>
      <c r="H204" t="s">
        <v>8224</v>
      </c>
      <c r="I204" t="s">
        <v>8246</v>
      </c>
      <c r="J204">
        <v>1444337940</v>
      </c>
      <c r="K204" s="11">
        <f t="shared" si="18"/>
        <v>42285.624305555553</v>
      </c>
      <c r="L204">
        <v>1441750564</v>
      </c>
      <c r="M204" s="11">
        <f t="shared" si="19"/>
        <v>42255.677824074075</v>
      </c>
      <c r="N204" t="b">
        <v>0</v>
      </c>
      <c r="O204">
        <v>0</v>
      </c>
      <c r="P204" t="b">
        <v>0</v>
      </c>
      <c r="Q204" t="s">
        <v>8268</v>
      </c>
      <c r="R204" s="10">
        <f t="shared" si="20"/>
        <v>0</v>
      </c>
      <c r="S204" t="e">
        <f t="shared" si="21"/>
        <v>#DIV/0!</v>
      </c>
      <c r="T204" t="str">
        <f t="shared" si="22"/>
        <v>film &amp; video</v>
      </c>
      <c r="U204" t="str">
        <f t="shared" si="23"/>
        <v>drama</v>
      </c>
    </row>
    <row r="205" spans="1:21" ht="44.25" hidden="1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tr">
        <f>Data[[#This Row],[state]]</f>
        <v>failed</v>
      </c>
      <c r="H205" t="s">
        <v>8225</v>
      </c>
      <c r="I205" t="s">
        <v>8247</v>
      </c>
      <c r="J205">
        <v>1422562864</v>
      </c>
      <c r="K205" s="11">
        <f t="shared" si="18"/>
        <v>42033.597962962958</v>
      </c>
      <c r="L205">
        <v>1417378864</v>
      </c>
      <c r="M205" s="11">
        <f t="shared" si="19"/>
        <v>41973.597962962958</v>
      </c>
      <c r="N205" t="b">
        <v>0</v>
      </c>
      <c r="O205">
        <v>8</v>
      </c>
      <c r="P205" t="b">
        <v>0</v>
      </c>
      <c r="Q205" t="s">
        <v>8268</v>
      </c>
      <c r="R205" s="10">
        <f t="shared" si="20"/>
        <v>29.84</v>
      </c>
      <c r="S205">
        <f t="shared" si="21"/>
        <v>93.25</v>
      </c>
      <c r="T205" t="str">
        <f t="shared" si="22"/>
        <v>film &amp; video</v>
      </c>
      <c r="U205" t="str">
        <f t="shared" si="23"/>
        <v>drama</v>
      </c>
    </row>
    <row r="206" spans="1:21" ht="44.25" hidden="1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tr">
        <f>Data[[#This Row],[state]]</f>
        <v>failed</v>
      </c>
      <c r="H206" t="s">
        <v>8226</v>
      </c>
      <c r="I206" t="s">
        <v>8248</v>
      </c>
      <c r="J206">
        <v>1470319203</v>
      </c>
      <c r="K206" s="11">
        <f t="shared" si="18"/>
        <v>42586.333368055552</v>
      </c>
      <c r="L206">
        <v>1467727203</v>
      </c>
      <c r="M206" s="11">
        <f t="shared" si="19"/>
        <v>42556.333368055552</v>
      </c>
      <c r="N206" t="b">
        <v>0</v>
      </c>
      <c r="O206">
        <v>1293</v>
      </c>
      <c r="P206" t="b">
        <v>0</v>
      </c>
      <c r="Q206" t="s">
        <v>8268</v>
      </c>
      <c r="R206" s="10">
        <f t="shared" si="20"/>
        <v>50.721666666666664</v>
      </c>
      <c r="S206">
        <f t="shared" si="21"/>
        <v>117.68368136117556</v>
      </c>
      <c r="T206" t="str">
        <f t="shared" si="22"/>
        <v>film &amp; video</v>
      </c>
      <c r="U206" t="str">
        <f t="shared" si="23"/>
        <v>drama</v>
      </c>
    </row>
    <row r="207" spans="1:21" ht="44.25" hidden="1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tr">
        <f>Data[[#This Row],[state]]</f>
        <v>failed</v>
      </c>
      <c r="H207" t="s">
        <v>8224</v>
      </c>
      <c r="I207" t="s">
        <v>8246</v>
      </c>
      <c r="J207">
        <v>1444144222</v>
      </c>
      <c r="K207" s="11">
        <f t="shared" si="18"/>
        <v>42283.382199074069</v>
      </c>
      <c r="L207">
        <v>1441120222</v>
      </c>
      <c r="M207" s="11">
        <f t="shared" si="19"/>
        <v>42248.382199074069</v>
      </c>
      <c r="N207" t="b">
        <v>0</v>
      </c>
      <c r="O207">
        <v>17</v>
      </c>
      <c r="P207" t="b">
        <v>0</v>
      </c>
      <c r="Q207" t="s">
        <v>8268</v>
      </c>
      <c r="R207" s="10">
        <f t="shared" si="20"/>
        <v>16.25</v>
      </c>
      <c r="S207">
        <f t="shared" si="21"/>
        <v>76.470588235294116</v>
      </c>
      <c r="T207" t="str">
        <f t="shared" si="22"/>
        <v>film &amp; video</v>
      </c>
      <c r="U207" t="str">
        <f t="shared" si="23"/>
        <v>drama</v>
      </c>
    </row>
    <row r="208" spans="1:21" ht="44.25" hidden="1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tr">
        <f>Data[[#This Row],[state]]</f>
        <v>failed</v>
      </c>
      <c r="H208" t="s">
        <v>8224</v>
      </c>
      <c r="I208" t="s">
        <v>8246</v>
      </c>
      <c r="J208">
        <v>1470441983</v>
      </c>
      <c r="K208" s="11">
        <f t="shared" si="18"/>
        <v>42587.754432870366</v>
      </c>
      <c r="L208">
        <v>1468627583</v>
      </c>
      <c r="M208" s="11">
        <f t="shared" si="19"/>
        <v>42566.754432870366</v>
      </c>
      <c r="N208" t="b">
        <v>0</v>
      </c>
      <c r="O208">
        <v>0</v>
      </c>
      <c r="P208" t="b">
        <v>0</v>
      </c>
      <c r="Q208" t="s">
        <v>8268</v>
      </c>
      <c r="R208" s="10">
        <f t="shared" si="20"/>
        <v>0</v>
      </c>
      <c r="S208" t="e">
        <f t="shared" si="21"/>
        <v>#DIV/0!</v>
      </c>
      <c r="T208" t="str">
        <f t="shared" si="22"/>
        <v>film &amp; video</v>
      </c>
      <c r="U208" t="str">
        <f t="shared" si="23"/>
        <v>drama</v>
      </c>
    </row>
    <row r="209" spans="1:21" ht="44.25" hidden="1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tr">
        <f>Data[[#This Row],[state]]</f>
        <v>failed</v>
      </c>
      <c r="H209" t="s">
        <v>8229</v>
      </c>
      <c r="I209" t="s">
        <v>8251</v>
      </c>
      <c r="J209">
        <v>1420346638</v>
      </c>
      <c r="K209" s="11">
        <f t="shared" si="18"/>
        <v>42007.947199074071</v>
      </c>
      <c r="L209">
        <v>1417754638</v>
      </c>
      <c r="M209" s="11">
        <f t="shared" si="19"/>
        <v>41977.947199074071</v>
      </c>
      <c r="N209" t="b">
        <v>0</v>
      </c>
      <c r="O209">
        <v>13</v>
      </c>
      <c r="P209" t="b">
        <v>0</v>
      </c>
      <c r="Q209" t="s">
        <v>8268</v>
      </c>
      <c r="R209" s="10">
        <f t="shared" si="20"/>
        <v>15.214285714285714</v>
      </c>
      <c r="S209">
        <f t="shared" si="21"/>
        <v>163.84615384615384</v>
      </c>
      <c r="T209" t="str">
        <f t="shared" si="22"/>
        <v>film &amp; video</v>
      </c>
      <c r="U209" t="str">
        <f t="shared" si="23"/>
        <v>drama</v>
      </c>
    </row>
    <row r="210" spans="1:21" ht="59" hidden="1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tr">
        <f>Data[[#This Row],[state]]</f>
        <v>failed</v>
      </c>
      <c r="H210" t="s">
        <v>8226</v>
      </c>
      <c r="I210" t="s">
        <v>8248</v>
      </c>
      <c r="J210">
        <v>1418719967</v>
      </c>
      <c r="K210" s="11">
        <f t="shared" si="18"/>
        <v>41989.119988425926</v>
      </c>
      <c r="L210">
        <v>1416127967</v>
      </c>
      <c r="M210" s="11">
        <f t="shared" si="19"/>
        <v>41959.119988425926</v>
      </c>
      <c r="N210" t="b">
        <v>0</v>
      </c>
      <c r="O210">
        <v>0</v>
      </c>
      <c r="P210" t="b">
        <v>0</v>
      </c>
      <c r="Q210" t="s">
        <v>8268</v>
      </c>
      <c r="R210" s="10">
        <f t="shared" si="20"/>
        <v>0</v>
      </c>
      <c r="S210" t="e">
        <f t="shared" si="21"/>
        <v>#DIV/0!</v>
      </c>
      <c r="T210" t="str">
        <f t="shared" si="22"/>
        <v>film &amp; video</v>
      </c>
      <c r="U210" t="str">
        <f t="shared" si="23"/>
        <v>drama</v>
      </c>
    </row>
    <row r="211" spans="1:21" ht="44.25" hidden="1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tr">
        <f>Data[[#This Row],[state]]</f>
        <v>failed</v>
      </c>
      <c r="H211" t="s">
        <v>8224</v>
      </c>
      <c r="I211" t="s">
        <v>8246</v>
      </c>
      <c r="J211">
        <v>1436566135</v>
      </c>
      <c r="K211" s="11">
        <f t="shared" si="18"/>
        <v>42195.672858796301</v>
      </c>
      <c r="L211">
        <v>1433974135</v>
      </c>
      <c r="M211" s="11">
        <f t="shared" si="19"/>
        <v>42165.672858796301</v>
      </c>
      <c r="N211" t="b">
        <v>0</v>
      </c>
      <c r="O211">
        <v>0</v>
      </c>
      <c r="P211" t="b">
        <v>0</v>
      </c>
      <c r="Q211" t="s">
        <v>8268</v>
      </c>
      <c r="R211" s="10">
        <f t="shared" si="20"/>
        <v>0</v>
      </c>
      <c r="S211" t="e">
        <f t="shared" si="21"/>
        <v>#DIV/0!</v>
      </c>
      <c r="T211" t="str">
        <f t="shared" si="22"/>
        <v>film &amp; video</v>
      </c>
      <c r="U211" t="str">
        <f t="shared" si="23"/>
        <v>drama</v>
      </c>
    </row>
    <row r="212" spans="1:21" ht="44.25" hidden="1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tr">
        <f>Data[[#This Row],[state]]</f>
        <v>failed</v>
      </c>
      <c r="H212" t="s">
        <v>8224</v>
      </c>
      <c r="I212" t="s">
        <v>8246</v>
      </c>
      <c r="J212">
        <v>1443675600</v>
      </c>
      <c r="K212" s="11">
        <f t="shared" si="18"/>
        <v>42277.958333333328</v>
      </c>
      <c r="L212">
        <v>1441157592</v>
      </c>
      <c r="M212" s="11">
        <f t="shared" si="19"/>
        <v>42248.814722222218</v>
      </c>
      <c r="N212" t="b">
        <v>0</v>
      </c>
      <c r="O212">
        <v>33</v>
      </c>
      <c r="P212" t="b">
        <v>0</v>
      </c>
      <c r="Q212" t="s">
        <v>8268</v>
      </c>
      <c r="R212" s="10">
        <f t="shared" si="20"/>
        <v>25.25</v>
      </c>
      <c r="S212">
        <f t="shared" si="21"/>
        <v>91.818181818181813</v>
      </c>
      <c r="T212" t="str">
        <f t="shared" si="22"/>
        <v>film &amp; video</v>
      </c>
      <c r="U212" t="str">
        <f t="shared" si="23"/>
        <v>drama</v>
      </c>
    </row>
    <row r="213" spans="1:21" ht="44.25" hidden="1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tr">
        <f>Data[[#This Row],[state]]</f>
        <v>failed</v>
      </c>
      <c r="H213" t="s">
        <v>8224</v>
      </c>
      <c r="I213" t="s">
        <v>8246</v>
      </c>
      <c r="J213">
        <v>1442634617</v>
      </c>
      <c r="K213" s="11">
        <f t="shared" si="18"/>
        <v>42265.909918981488</v>
      </c>
      <c r="L213">
        <v>1440042617</v>
      </c>
      <c r="M213" s="11">
        <f t="shared" si="19"/>
        <v>42235.909918981488</v>
      </c>
      <c r="N213" t="b">
        <v>0</v>
      </c>
      <c r="O213">
        <v>12</v>
      </c>
      <c r="P213" t="b">
        <v>0</v>
      </c>
      <c r="Q213" t="s">
        <v>8268</v>
      </c>
      <c r="R213" s="10">
        <f t="shared" si="20"/>
        <v>44.6</v>
      </c>
      <c r="S213">
        <f t="shared" si="21"/>
        <v>185.83333333333334</v>
      </c>
      <c r="T213" t="str">
        <f t="shared" si="22"/>
        <v>film &amp; video</v>
      </c>
      <c r="U213" t="str">
        <f t="shared" si="23"/>
        <v>drama</v>
      </c>
    </row>
    <row r="214" spans="1:21" ht="29.5" hidden="1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tr">
        <f>Data[[#This Row],[state]]</f>
        <v>failed</v>
      </c>
      <c r="H214" t="s">
        <v>8224</v>
      </c>
      <c r="I214" t="s">
        <v>8246</v>
      </c>
      <c r="J214">
        <v>1460837320</v>
      </c>
      <c r="K214" s="11">
        <f t="shared" si="18"/>
        <v>42476.589351851857</v>
      </c>
      <c r="L214">
        <v>1455656920</v>
      </c>
      <c r="M214" s="11">
        <f t="shared" si="19"/>
        <v>42416.631018518514</v>
      </c>
      <c r="N214" t="b">
        <v>0</v>
      </c>
      <c r="O214">
        <v>1</v>
      </c>
      <c r="P214" t="b">
        <v>0</v>
      </c>
      <c r="Q214" t="s">
        <v>8268</v>
      </c>
      <c r="R214" s="10">
        <f t="shared" si="20"/>
        <v>1.5873015873015872E-2</v>
      </c>
      <c r="S214">
        <f t="shared" si="21"/>
        <v>1</v>
      </c>
      <c r="T214" t="str">
        <f t="shared" si="22"/>
        <v>film &amp; video</v>
      </c>
      <c r="U214" t="str">
        <f t="shared" si="23"/>
        <v>drama</v>
      </c>
    </row>
    <row r="215" spans="1:21" ht="44.25" hidden="1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tr">
        <f>Data[[#This Row],[state]]</f>
        <v>failed</v>
      </c>
      <c r="H215" t="s">
        <v>8224</v>
      </c>
      <c r="I215" t="s">
        <v>8246</v>
      </c>
      <c r="J215">
        <v>1439734001</v>
      </c>
      <c r="K215" s="11">
        <f t="shared" si="18"/>
        <v>42232.337974537033</v>
      </c>
      <c r="L215">
        <v>1437142547</v>
      </c>
      <c r="M215" s="11">
        <f t="shared" si="19"/>
        <v>42202.344293981485</v>
      </c>
      <c r="N215" t="b">
        <v>0</v>
      </c>
      <c r="O215">
        <v>1</v>
      </c>
      <c r="P215" t="b">
        <v>0</v>
      </c>
      <c r="Q215" t="s">
        <v>8268</v>
      </c>
      <c r="R215" s="10">
        <f t="shared" si="20"/>
        <v>0.04</v>
      </c>
      <c r="S215">
        <f t="shared" si="21"/>
        <v>20</v>
      </c>
      <c r="T215" t="str">
        <f t="shared" si="22"/>
        <v>film &amp; video</v>
      </c>
      <c r="U215" t="str">
        <f t="shared" si="23"/>
        <v>drama</v>
      </c>
    </row>
    <row r="216" spans="1:21" ht="59" hidden="1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tr">
        <f>Data[[#This Row],[state]]</f>
        <v>failed</v>
      </c>
      <c r="H216" t="s">
        <v>8224</v>
      </c>
      <c r="I216" t="s">
        <v>8246</v>
      </c>
      <c r="J216">
        <v>1425655349</v>
      </c>
      <c r="K216" s="11">
        <f t="shared" si="18"/>
        <v>42069.39061342593</v>
      </c>
      <c r="L216">
        <v>1420471349</v>
      </c>
      <c r="M216" s="11">
        <f t="shared" si="19"/>
        <v>42009.39061342593</v>
      </c>
      <c r="N216" t="b">
        <v>0</v>
      </c>
      <c r="O216">
        <v>1</v>
      </c>
      <c r="P216" t="b">
        <v>0</v>
      </c>
      <c r="Q216" t="s">
        <v>8268</v>
      </c>
      <c r="R216" s="10">
        <f t="shared" si="20"/>
        <v>8.0000000000000002E-3</v>
      </c>
      <c r="S216">
        <f t="shared" si="21"/>
        <v>1</v>
      </c>
      <c r="T216" t="str">
        <f t="shared" si="22"/>
        <v>film &amp; video</v>
      </c>
      <c r="U216" t="str">
        <f t="shared" si="23"/>
        <v>drama</v>
      </c>
    </row>
    <row r="217" spans="1:21" ht="44.25" hidden="1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tr">
        <f>Data[[#This Row],[state]]</f>
        <v>failed</v>
      </c>
      <c r="H217" t="s">
        <v>8225</v>
      </c>
      <c r="I217" t="s">
        <v>8247</v>
      </c>
      <c r="J217">
        <v>1455753540</v>
      </c>
      <c r="K217" s="11">
        <f t="shared" si="18"/>
        <v>42417.749305555553</v>
      </c>
      <c r="L217">
        <v>1452058282</v>
      </c>
      <c r="M217" s="11">
        <f t="shared" si="19"/>
        <v>42374.980115740742</v>
      </c>
      <c r="N217" t="b">
        <v>0</v>
      </c>
      <c r="O217">
        <v>1</v>
      </c>
      <c r="P217" t="b">
        <v>0</v>
      </c>
      <c r="Q217" t="s">
        <v>8268</v>
      </c>
      <c r="R217" s="10">
        <f t="shared" si="20"/>
        <v>0.22727272727272727</v>
      </c>
      <c r="S217">
        <f t="shared" si="21"/>
        <v>10</v>
      </c>
      <c r="T217" t="str">
        <f t="shared" si="22"/>
        <v>film &amp; video</v>
      </c>
      <c r="U217" t="str">
        <f t="shared" si="23"/>
        <v>drama</v>
      </c>
    </row>
    <row r="218" spans="1:21" ht="44.25" hidden="1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tr">
        <f>Data[[#This Row],[state]]</f>
        <v>failed</v>
      </c>
      <c r="H218" t="s">
        <v>8224</v>
      </c>
      <c r="I218" t="s">
        <v>8246</v>
      </c>
      <c r="J218">
        <v>1429740037</v>
      </c>
      <c r="K218" s="11">
        <f t="shared" si="18"/>
        <v>42116.667094907403</v>
      </c>
      <c r="L218">
        <v>1425423637</v>
      </c>
      <c r="M218" s="11">
        <f t="shared" si="19"/>
        <v>42066.708761574075</v>
      </c>
      <c r="N218" t="b">
        <v>0</v>
      </c>
      <c r="O218">
        <v>84</v>
      </c>
      <c r="P218" t="b">
        <v>0</v>
      </c>
      <c r="Q218" t="s">
        <v>8268</v>
      </c>
      <c r="R218" s="10">
        <f t="shared" si="20"/>
        <v>55.698440000000005</v>
      </c>
      <c r="S218">
        <f t="shared" si="21"/>
        <v>331.53833333333336</v>
      </c>
      <c r="T218" t="str">
        <f t="shared" si="22"/>
        <v>film &amp; video</v>
      </c>
      <c r="U218" t="str">
        <f t="shared" si="23"/>
        <v>drama</v>
      </c>
    </row>
    <row r="219" spans="1:21" hidden="1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tr">
        <f>Data[[#This Row],[state]]</f>
        <v>failed</v>
      </c>
      <c r="H219" t="s">
        <v>8235</v>
      </c>
      <c r="I219" t="s">
        <v>8255</v>
      </c>
      <c r="J219">
        <v>1419780149</v>
      </c>
      <c r="K219" s="11">
        <f t="shared" si="18"/>
        <v>42001.39061342593</v>
      </c>
      <c r="L219">
        <v>1417101749</v>
      </c>
      <c r="M219" s="11">
        <f t="shared" si="19"/>
        <v>41970.39061342593</v>
      </c>
      <c r="N219" t="b">
        <v>0</v>
      </c>
      <c r="O219">
        <v>38</v>
      </c>
      <c r="P219" t="b">
        <v>0</v>
      </c>
      <c r="Q219" t="s">
        <v>8268</v>
      </c>
      <c r="R219" s="10">
        <f t="shared" si="20"/>
        <v>11.943</v>
      </c>
      <c r="S219">
        <f t="shared" si="21"/>
        <v>314.28947368421052</v>
      </c>
      <c r="T219" t="str">
        <f t="shared" si="22"/>
        <v>film &amp; video</v>
      </c>
      <c r="U219" t="str">
        <f t="shared" si="23"/>
        <v>drama</v>
      </c>
    </row>
    <row r="220" spans="1:21" ht="44.25" hidden="1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tr">
        <f>Data[[#This Row],[state]]</f>
        <v>failed</v>
      </c>
      <c r="H220" t="s">
        <v>8224</v>
      </c>
      <c r="I220" t="s">
        <v>8246</v>
      </c>
      <c r="J220">
        <v>1431702289</v>
      </c>
      <c r="K220" s="11">
        <f t="shared" si="18"/>
        <v>42139.378344907411</v>
      </c>
      <c r="L220">
        <v>1426518289</v>
      </c>
      <c r="M220" s="11">
        <f t="shared" si="19"/>
        <v>42079.378344907411</v>
      </c>
      <c r="N220" t="b">
        <v>0</v>
      </c>
      <c r="O220">
        <v>1</v>
      </c>
      <c r="P220" t="b">
        <v>0</v>
      </c>
      <c r="Q220" t="s">
        <v>8268</v>
      </c>
      <c r="R220" s="10">
        <f t="shared" si="20"/>
        <v>2</v>
      </c>
      <c r="S220">
        <f t="shared" si="21"/>
        <v>100</v>
      </c>
      <c r="T220" t="str">
        <f t="shared" si="22"/>
        <v>film &amp; video</v>
      </c>
      <c r="U220" t="str">
        <f t="shared" si="23"/>
        <v>drama</v>
      </c>
    </row>
    <row r="221" spans="1:21" ht="29.5" hidden="1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tr">
        <f>Data[[#This Row],[state]]</f>
        <v>failed</v>
      </c>
      <c r="H221" t="s">
        <v>8224</v>
      </c>
      <c r="I221" t="s">
        <v>8246</v>
      </c>
      <c r="J221">
        <v>1459493940</v>
      </c>
      <c r="K221" s="11">
        <f t="shared" si="18"/>
        <v>42461.040972222225</v>
      </c>
      <c r="L221">
        <v>1456732225</v>
      </c>
      <c r="M221" s="11">
        <f t="shared" si="19"/>
        <v>42429.076678240745</v>
      </c>
      <c r="N221" t="b">
        <v>0</v>
      </c>
      <c r="O221">
        <v>76</v>
      </c>
      <c r="P221" t="b">
        <v>0</v>
      </c>
      <c r="Q221" t="s">
        <v>8268</v>
      </c>
      <c r="R221" s="10">
        <f t="shared" si="20"/>
        <v>17.630000000000003</v>
      </c>
      <c r="S221">
        <f t="shared" si="21"/>
        <v>115.98684210526316</v>
      </c>
      <c r="T221" t="str">
        <f t="shared" si="22"/>
        <v>film &amp; video</v>
      </c>
      <c r="U221" t="str">
        <f t="shared" si="23"/>
        <v>drama</v>
      </c>
    </row>
    <row r="222" spans="1:21" ht="44.25" hidden="1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tr">
        <f>Data[[#This Row],[state]]</f>
        <v>failed</v>
      </c>
      <c r="H222" t="s">
        <v>8224</v>
      </c>
      <c r="I222" t="s">
        <v>8246</v>
      </c>
      <c r="J222">
        <v>1440101160</v>
      </c>
      <c r="K222" s="11">
        <f t="shared" si="18"/>
        <v>42236.587499999994</v>
      </c>
      <c r="L222">
        <v>1436542030</v>
      </c>
      <c r="M222" s="11">
        <f t="shared" si="19"/>
        <v>42195.393865740742</v>
      </c>
      <c r="N222" t="b">
        <v>0</v>
      </c>
      <c r="O222">
        <v>3</v>
      </c>
      <c r="P222" t="b">
        <v>0</v>
      </c>
      <c r="Q222" t="s">
        <v>8268</v>
      </c>
      <c r="R222" s="10">
        <f t="shared" si="20"/>
        <v>0.72</v>
      </c>
      <c r="S222">
        <f t="shared" si="21"/>
        <v>120</v>
      </c>
      <c r="T222" t="str">
        <f t="shared" si="22"/>
        <v>film &amp; video</v>
      </c>
      <c r="U222" t="str">
        <f t="shared" si="23"/>
        <v>drama</v>
      </c>
    </row>
    <row r="223" spans="1:21" hidden="1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tr">
        <f>Data[[#This Row],[state]]</f>
        <v>failed</v>
      </c>
      <c r="H223" t="s">
        <v>8224</v>
      </c>
      <c r="I223" t="s">
        <v>8246</v>
      </c>
      <c r="J223">
        <v>1427569564</v>
      </c>
      <c r="K223" s="11">
        <f t="shared" si="18"/>
        <v>42091.54587962963</v>
      </c>
      <c r="L223">
        <v>1422389164</v>
      </c>
      <c r="M223" s="11">
        <f t="shared" si="19"/>
        <v>42031.587546296301</v>
      </c>
      <c r="N223" t="b">
        <v>0</v>
      </c>
      <c r="O223">
        <v>0</v>
      </c>
      <c r="P223" t="b">
        <v>0</v>
      </c>
      <c r="Q223" t="s">
        <v>8268</v>
      </c>
      <c r="R223" s="10">
        <f t="shared" si="20"/>
        <v>0</v>
      </c>
      <c r="S223" t="e">
        <f t="shared" si="21"/>
        <v>#DIV/0!</v>
      </c>
      <c r="T223" t="str">
        <f t="shared" si="22"/>
        <v>film &amp; video</v>
      </c>
      <c r="U223" t="str">
        <f t="shared" si="23"/>
        <v>drama</v>
      </c>
    </row>
    <row r="224" spans="1:21" ht="44.25" hidden="1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tr">
        <f>Data[[#This Row],[state]]</f>
        <v>failed</v>
      </c>
      <c r="H224" t="s">
        <v>8224</v>
      </c>
      <c r="I224" t="s">
        <v>8246</v>
      </c>
      <c r="J224">
        <v>1427423940</v>
      </c>
      <c r="K224" s="11">
        <f t="shared" si="18"/>
        <v>42089.860416666663</v>
      </c>
      <c r="L224">
        <v>1422383318</v>
      </c>
      <c r="M224" s="11">
        <f t="shared" si="19"/>
        <v>42031.519884259258</v>
      </c>
      <c r="N224" t="b">
        <v>0</v>
      </c>
      <c r="O224">
        <v>2</v>
      </c>
      <c r="P224" t="b">
        <v>0</v>
      </c>
      <c r="Q224" t="s">
        <v>8268</v>
      </c>
      <c r="R224" s="10">
        <f t="shared" si="20"/>
        <v>13</v>
      </c>
      <c r="S224">
        <f t="shared" si="21"/>
        <v>65</v>
      </c>
      <c r="T224" t="str">
        <f t="shared" si="22"/>
        <v>film &amp; video</v>
      </c>
      <c r="U224" t="str">
        <f t="shared" si="23"/>
        <v>drama</v>
      </c>
    </row>
    <row r="225" spans="1:21" ht="59" hidden="1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tr">
        <f>Data[[#This Row],[state]]</f>
        <v>failed</v>
      </c>
      <c r="H225" t="s">
        <v>8224</v>
      </c>
      <c r="I225" t="s">
        <v>8246</v>
      </c>
      <c r="J225">
        <v>1463879100</v>
      </c>
      <c r="K225" s="11">
        <f t="shared" si="18"/>
        <v>42511.795138888891</v>
      </c>
      <c r="L225">
        <v>1461287350</v>
      </c>
      <c r="M225" s="11">
        <f t="shared" si="19"/>
        <v>42481.798032407409</v>
      </c>
      <c r="N225" t="b">
        <v>0</v>
      </c>
      <c r="O225">
        <v>0</v>
      </c>
      <c r="P225" t="b">
        <v>0</v>
      </c>
      <c r="Q225" t="s">
        <v>8268</v>
      </c>
      <c r="R225" s="10">
        <f t="shared" si="20"/>
        <v>0</v>
      </c>
      <c r="S225" t="e">
        <f t="shared" si="21"/>
        <v>#DIV/0!</v>
      </c>
      <c r="T225" t="str">
        <f t="shared" si="22"/>
        <v>film &amp; video</v>
      </c>
      <c r="U225" t="str">
        <f t="shared" si="23"/>
        <v>drama</v>
      </c>
    </row>
    <row r="226" spans="1:21" ht="59" hidden="1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tr">
        <f>Data[[#This Row],[state]]</f>
        <v>failed</v>
      </c>
      <c r="H226" t="s">
        <v>8226</v>
      </c>
      <c r="I226" t="s">
        <v>8248</v>
      </c>
      <c r="J226">
        <v>1436506726</v>
      </c>
      <c r="K226" s="11">
        <f t="shared" si="18"/>
        <v>42194.985254629632</v>
      </c>
      <c r="L226">
        <v>1431322726</v>
      </c>
      <c r="M226" s="11">
        <f t="shared" si="19"/>
        <v>42134.985254629632</v>
      </c>
      <c r="N226" t="b">
        <v>0</v>
      </c>
      <c r="O226">
        <v>0</v>
      </c>
      <c r="P226" t="b">
        <v>0</v>
      </c>
      <c r="Q226" t="s">
        <v>8268</v>
      </c>
      <c r="R226" s="10">
        <f t="shared" si="20"/>
        <v>0</v>
      </c>
      <c r="S226" t="e">
        <f t="shared" si="21"/>
        <v>#DIV/0!</v>
      </c>
      <c r="T226" t="str">
        <f t="shared" si="22"/>
        <v>film &amp; video</v>
      </c>
      <c r="U226" t="str">
        <f t="shared" si="23"/>
        <v>drama</v>
      </c>
    </row>
    <row r="227" spans="1:21" ht="44.25" hidden="1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tr">
        <f>Data[[#This Row],[state]]</f>
        <v>failed</v>
      </c>
      <c r="H227" t="s">
        <v>8224</v>
      </c>
      <c r="I227" t="s">
        <v>8246</v>
      </c>
      <c r="J227">
        <v>1460153054</v>
      </c>
      <c r="K227" s="11">
        <f t="shared" si="18"/>
        <v>42468.669606481482</v>
      </c>
      <c r="L227">
        <v>1457564654</v>
      </c>
      <c r="M227" s="11">
        <f t="shared" si="19"/>
        <v>42438.711273148147</v>
      </c>
      <c r="N227" t="b">
        <v>0</v>
      </c>
      <c r="O227">
        <v>0</v>
      </c>
      <c r="P227" t="b">
        <v>0</v>
      </c>
      <c r="Q227" t="s">
        <v>8268</v>
      </c>
      <c r="R227" s="10">
        <f t="shared" si="20"/>
        <v>0</v>
      </c>
      <c r="S227" t="e">
        <f t="shared" si="21"/>
        <v>#DIV/0!</v>
      </c>
      <c r="T227" t="str">
        <f t="shared" si="22"/>
        <v>film &amp; video</v>
      </c>
      <c r="U227" t="str">
        <f t="shared" si="23"/>
        <v>drama</v>
      </c>
    </row>
    <row r="228" spans="1:21" ht="44.25" hidden="1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tr">
        <f>Data[[#This Row],[state]]</f>
        <v>failed</v>
      </c>
      <c r="H228" t="s">
        <v>8225</v>
      </c>
      <c r="I228" t="s">
        <v>8247</v>
      </c>
      <c r="J228">
        <v>1433064540</v>
      </c>
      <c r="K228" s="11">
        <f t="shared" si="18"/>
        <v>42155.145138888889</v>
      </c>
      <c r="L228">
        <v>1428854344</v>
      </c>
      <c r="M228" s="11">
        <f t="shared" si="19"/>
        <v>42106.416018518517</v>
      </c>
      <c r="N228" t="b">
        <v>0</v>
      </c>
      <c r="O228">
        <v>2</v>
      </c>
      <c r="P228" t="b">
        <v>0</v>
      </c>
      <c r="Q228" t="s">
        <v>8268</v>
      </c>
      <c r="R228" s="10">
        <f t="shared" si="20"/>
        <v>0.86206896551724133</v>
      </c>
      <c r="S228">
        <f t="shared" si="21"/>
        <v>125</v>
      </c>
      <c r="T228" t="str">
        <f t="shared" si="22"/>
        <v>film &amp; video</v>
      </c>
      <c r="U228" t="str">
        <f t="shared" si="23"/>
        <v>drama</v>
      </c>
    </row>
    <row r="229" spans="1:21" ht="44.25" hidden="1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tr">
        <f>Data[[#This Row],[state]]</f>
        <v>failed</v>
      </c>
      <c r="H229" t="s">
        <v>8224</v>
      </c>
      <c r="I229" t="s">
        <v>8246</v>
      </c>
      <c r="J229">
        <v>1436477241</v>
      </c>
      <c r="K229" s="11">
        <f t="shared" si="18"/>
        <v>42194.643993055557</v>
      </c>
      <c r="L229">
        <v>1433885241</v>
      </c>
      <c r="M229" s="11">
        <f t="shared" si="19"/>
        <v>42164.643993055557</v>
      </c>
      <c r="N229" t="b">
        <v>0</v>
      </c>
      <c r="O229">
        <v>0</v>
      </c>
      <c r="P229" t="b">
        <v>0</v>
      </c>
      <c r="Q229" t="s">
        <v>8268</v>
      </c>
      <c r="R229" s="10">
        <f t="shared" si="20"/>
        <v>0</v>
      </c>
      <c r="S229" t="e">
        <f t="shared" si="21"/>
        <v>#DIV/0!</v>
      </c>
      <c r="T229" t="str">
        <f t="shared" si="22"/>
        <v>film &amp; video</v>
      </c>
      <c r="U229" t="str">
        <f t="shared" si="23"/>
        <v>drama</v>
      </c>
    </row>
    <row r="230" spans="1:21" ht="29.5" hidden="1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tr">
        <f>Data[[#This Row],[state]]</f>
        <v>failed</v>
      </c>
      <c r="H230" t="s">
        <v>8225</v>
      </c>
      <c r="I230" t="s">
        <v>8247</v>
      </c>
      <c r="J230">
        <v>1433176105</v>
      </c>
      <c r="K230" s="11">
        <f t="shared" si="18"/>
        <v>42156.436400462961</v>
      </c>
      <c r="L230">
        <v>1427992105</v>
      </c>
      <c r="M230" s="11">
        <f t="shared" si="19"/>
        <v>42096.436400462961</v>
      </c>
      <c r="N230" t="b">
        <v>0</v>
      </c>
      <c r="O230">
        <v>0</v>
      </c>
      <c r="P230" t="b">
        <v>0</v>
      </c>
      <c r="Q230" t="s">
        <v>8268</v>
      </c>
      <c r="R230" s="10">
        <f t="shared" si="20"/>
        <v>0</v>
      </c>
      <c r="S230" t="e">
        <f t="shared" si="21"/>
        <v>#DIV/0!</v>
      </c>
      <c r="T230" t="str">
        <f t="shared" si="22"/>
        <v>film &amp; video</v>
      </c>
      <c r="U230" t="str">
        <f t="shared" si="23"/>
        <v>drama</v>
      </c>
    </row>
    <row r="231" spans="1:21" ht="44.25" hidden="1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tr">
        <f>Data[[#This Row],[state]]</f>
        <v>failed</v>
      </c>
      <c r="H231" t="s">
        <v>8236</v>
      </c>
      <c r="I231" t="s">
        <v>8249</v>
      </c>
      <c r="J231">
        <v>1455402297</v>
      </c>
      <c r="K231" s="11">
        <f t="shared" si="18"/>
        <v>42413.683993055558</v>
      </c>
      <c r="L231">
        <v>1452810297</v>
      </c>
      <c r="M231" s="11">
        <f t="shared" si="19"/>
        <v>42383.683993055558</v>
      </c>
      <c r="N231" t="b">
        <v>0</v>
      </c>
      <c r="O231">
        <v>0</v>
      </c>
      <c r="P231" t="b">
        <v>0</v>
      </c>
      <c r="Q231" t="s">
        <v>8268</v>
      </c>
      <c r="R231" s="10">
        <f t="shared" si="20"/>
        <v>0</v>
      </c>
      <c r="S231" t="e">
        <f t="shared" si="21"/>
        <v>#DIV/0!</v>
      </c>
      <c r="T231" t="str">
        <f t="shared" si="22"/>
        <v>film &amp; video</v>
      </c>
      <c r="U231" t="str">
        <f t="shared" si="23"/>
        <v>drama</v>
      </c>
    </row>
    <row r="232" spans="1:21" ht="44.25" hidden="1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tr">
        <f>Data[[#This Row],[state]]</f>
        <v>failed</v>
      </c>
      <c r="H232" t="s">
        <v>8224</v>
      </c>
      <c r="I232" t="s">
        <v>8246</v>
      </c>
      <c r="J232">
        <v>1433443151</v>
      </c>
      <c r="K232" s="11">
        <f t="shared" si="18"/>
        <v>42159.527210648142</v>
      </c>
      <c r="L232">
        <v>1430851151</v>
      </c>
      <c r="M232" s="11">
        <f t="shared" si="19"/>
        <v>42129.527210648142</v>
      </c>
      <c r="N232" t="b">
        <v>0</v>
      </c>
      <c r="O232">
        <v>2</v>
      </c>
      <c r="P232" t="b">
        <v>0</v>
      </c>
      <c r="Q232" t="s">
        <v>8268</v>
      </c>
      <c r="R232" s="10">
        <f t="shared" si="20"/>
        <v>0.4</v>
      </c>
      <c r="S232">
        <f t="shared" si="21"/>
        <v>30</v>
      </c>
      <c r="T232" t="str">
        <f t="shared" si="22"/>
        <v>film &amp; video</v>
      </c>
      <c r="U232" t="str">
        <f t="shared" si="23"/>
        <v>drama</v>
      </c>
    </row>
    <row r="233" spans="1:21" ht="44.25" hidden="1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tr">
        <f>Data[[#This Row],[state]]</f>
        <v>failed</v>
      </c>
      <c r="H233" t="s">
        <v>8224</v>
      </c>
      <c r="I233" t="s">
        <v>8246</v>
      </c>
      <c r="J233">
        <v>1451775651</v>
      </c>
      <c r="K233" s="11">
        <f t="shared" si="18"/>
        <v>42371.708923611113</v>
      </c>
      <c r="L233">
        <v>1449183651</v>
      </c>
      <c r="M233" s="11">
        <f t="shared" si="19"/>
        <v>42341.708923611113</v>
      </c>
      <c r="N233" t="b">
        <v>0</v>
      </c>
      <c r="O233">
        <v>0</v>
      </c>
      <c r="P233" t="b">
        <v>0</v>
      </c>
      <c r="Q233" t="s">
        <v>8268</v>
      </c>
      <c r="R233" s="10">
        <f t="shared" si="20"/>
        <v>0</v>
      </c>
      <c r="S233" t="e">
        <f t="shared" si="21"/>
        <v>#DIV/0!</v>
      </c>
      <c r="T233" t="str">
        <f t="shared" si="22"/>
        <v>film &amp; video</v>
      </c>
      <c r="U233" t="str">
        <f t="shared" si="23"/>
        <v>drama</v>
      </c>
    </row>
    <row r="234" spans="1:21" ht="44.25" hidden="1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tr">
        <f>Data[[#This Row],[state]]</f>
        <v>failed</v>
      </c>
      <c r="H234" t="s">
        <v>8225</v>
      </c>
      <c r="I234" t="s">
        <v>8247</v>
      </c>
      <c r="J234">
        <v>1425066546</v>
      </c>
      <c r="K234" s="11">
        <f t="shared" si="18"/>
        <v>42062.57576388889</v>
      </c>
      <c r="L234">
        <v>1422474546</v>
      </c>
      <c r="M234" s="11">
        <f t="shared" si="19"/>
        <v>42032.57576388889</v>
      </c>
      <c r="N234" t="b">
        <v>0</v>
      </c>
      <c r="O234">
        <v>7</v>
      </c>
      <c r="P234" t="b">
        <v>0</v>
      </c>
      <c r="Q234" t="s">
        <v>8268</v>
      </c>
      <c r="R234" s="10">
        <f t="shared" si="20"/>
        <v>2.75</v>
      </c>
      <c r="S234">
        <f t="shared" si="21"/>
        <v>15.714285714285714</v>
      </c>
      <c r="T234" t="str">
        <f t="shared" si="22"/>
        <v>film &amp; video</v>
      </c>
      <c r="U234" t="str">
        <f t="shared" si="23"/>
        <v>drama</v>
      </c>
    </row>
    <row r="235" spans="1:21" ht="44.25" hidden="1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tr">
        <f>Data[[#This Row],[state]]</f>
        <v>failed</v>
      </c>
      <c r="H235" t="s">
        <v>8224</v>
      </c>
      <c r="I235" t="s">
        <v>8246</v>
      </c>
      <c r="J235">
        <v>1475185972</v>
      </c>
      <c r="K235" s="11">
        <f t="shared" si="18"/>
        <v>42642.661712962959</v>
      </c>
      <c r="L235">
        <v>1472593972</v>
      </c>
      <c r="M235" s="11">
        <f t="shared" si="19"/>
        <v>42612.661712962959</v>
      </c>
      <c r="N235" t="b">
        <v>0</v>
      </c>
      <c r="O235">
        <v>0</v>
      </c>
      <c r="P235" t="b">
        <v>0</v>
      </c>
      <c r="Q235" t="s">
        <v>8268</v>
      </c>
      <c r="R235" s="10">
        <f t="shared" si="20"/>
        <v>0</v>
      </c>
      <c r="S235" t="e">
        <f t="shared" si="21"/>
        <v>#DIV/0!</v>
      </c>
      <c r="T235" t="str">
        <f t="shared" si="22"/>
        <v>film &amp; video</v>
      </c>
      <c r="U235" t="str">
        <f t="shared" si="23"/>
        <v>drama</v>
      </c>
    </row>
    <row r="236" spans="1:21" ht="59" hidden="1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tr">
        <f>Data[[#This Row],[state]]</f>
        <v>failed</v>
      </c>
      <c r="H236" t="s">
        <v>8224</v>
      </c>
      <c r="I236" t="s">
        <v>8246</v>
      </c>
      <c r="J236">
        <v>1434847859</v>
      </c>
      <c r="K236" s="11">
        <f t="shared" si="18"/>
        <v>42175.785405092596</v>
      </c>
      <c r="L236">
        <v>1431391859</v>
      </c>
      <c r="M236" s="11">
        <f t="shared" si="19"/>
        <v>42135.785405092596</v>
      </c>
      <c r="N236" t="b">
        <v>0</v>
      </c>
      <c r="O236">
        <v>5</v>
      </c>
      <c r="P236" t="b">
        <v>0</v>
      </c>
      <c r="Q236" t="s">
        <v>8268</v>
      </c>
      <c r="R236" s="10">
        <f t="shared" si="20"/>
        <v>40.1</v>
      </c>
      <c r="S236">
        <f t="shared" si="21"/>
        <v>80.2</v>
      </c>
      <c r="T236" t="str">
        <f t="shared" si="22"/>
        <v>film &amp; video</v>
      </c>
      <c r="U236" t="str">
        <f t="shared" si="23"/>
        <v>drama</v>
      </c>
    </row>
    <row r="237" spans="1:21" ht="44.25" hidden="1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tr">
        <f>Data[[#This Row],[state]]</f>
        <v>failed</v>
      </c>
      <c r="H237" t="s">
        <v>8224</v>
      </c>
      <c r="I237" t="s">
        <v>8246</v>
      </c>
      <c r="J237">
        <v>1436478497</v>
      </c>
      <c r="K237" s="11">
        <f t="shared" si="18"/>
        <v>42194.658530092594</v>
      </c>
      <c r="L237">
        <v>1433886497</v>
      </c>
      <c r="M237" s="11">
        <f t="shared" si="19"/>
        <v>42164.658530092594</v>
      </c>
      <c r="N237" t="b">
        <v>0</v>
      </c>
      <c r="O237">
        <v>0</v>
      </c>
      <c r="P237" t="b">
        <v>0</v>
      </c>
      <c r="Q237" t="s">
        <v>8268</v>
      </c>
      <c r="R237" s="10">
        <f t="shared" si="20"/>
        <v>0</v>
      </c>
      <c r="S237" t="e">
        <f t="shared" si="21"/>
        <v>#DIV/0!</v>
      </c>
      <c r="T237" t="str">
        <f t="shared" si="22"/>
        <v>film &amp; video</v>
      </c>
      <c r="U237" t="str">
        <f t="shared" si="23"/>
        <v>drama</v>
      </c>
    </row>
    <row r="238" spans="1:21" ht="44.25" hidden="1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tr">
        <f>Data[[#This Row],[state]]</f>
        <v>failed</v>
      </c>
      <c r="H238" t="s">
        <v>8224</v>
      </c>
      <c r="I238" t="s">
        <v>8246</v>
      </c>
      <c r="J238">
        <v>1451952000</v>
      </c>
      <c r="K238" s="11">
        <f t="shared" si="18"/>
        <v>42373.75</v>
      </c>
      <c r="L238">
        <v>1447380099</v>
      </c>
      <c r="M238" s="11">
        <f t="shared" si="19"/>
        <v>42320.83447916666</v>
      </c>
      <c r="N238" t="b">
        <v>0</v>
      </c>
      <c r="O238">
        <v>0</v>
      </c>
      <c r="P238" t="b">
        <v>0</v>
      </c>
      <c r="Q238" t="s">
        <v>8268</v>
      </c>
      <c r="R238" s="10">
        <f t="shared" si="20"/>
        <v>0</v>
      </c>
      <c r="S238" t="e">
        <f t="shared" si="21"/>
        <v>#DIV/0!</v>
      </c>
      <c r="T238" t="str">
        <f t="shared" si="22"/>
        <v>film &amp; video</v>
      </c>
      <c r="U238" t="str">
        <f t="shared" si="23"/>
        <v>drama</v>
      </c>
    </row>
    <row r="239" spans="1:21" ht="29.5" hidden="1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tr">
        <f>Data[[#This Row],[state]]</f>
        <v>failed</v>
      </c>
      <c r="H239" t="s">
        <v>8224</v>
      </c>
      <c r="I239" t="s">
        <v>8246</v>
      </c>
      <c r="J239">
        <v>1457445069</v>
      </c>
      <c r="K239" s="11">
        <f t="shared" si="18"/>
        <v>42437.327187499999</v>
      </c>
      <c r="L239">
        <v>1452261069</v>
      </c>
      <c r="M239" s="11">
        <f t="shared" si="19"/>
        <v>42377.327187499999</v>
      </c>
      <c r="N239" t="b">
        <v>0</v>
      </c>
      <c r="O239">
        <v>1</v>
      </c>
      <c r="P239" t="b">
        <v>0</v>
      </c>
      <c r="Q239" t="s">
        <v>8268</v>
      </c>
      <c r="R239" s="10">
        <f t="shared" si="20"/>
        <v>0.33333333333333337</v>
      </c>
      <c r="S239">
        <f t="shared" si="21"/>
        <v>50</v>
      </c>
      <c r="T239" t="str">
        <f t="shared" si="22"/>
        <v>film &amp; video</v>
      </c>
      <c r="U239" t="str">
        <f t="shared" si="23"/>
        <v>drama</v>
      </c>
    </row>
    <row r="240" spans="1:21" ht="44.25" hidden="1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tr">
        <f>Data[[#This Row],[state]]</f>
        <v>failed</v>
      </c>
      <c r="H240" t="s">
        <v>8224</v>
      </c>
      <c r="I240" t="s">
        <v>8246</v>
      </c>
      <c r="J240">
        <v>1483088400</v>
      </c>
      <c r="K240" s="11">
        <f t="shared" si="18"/>
        <v>42734.125</v>
      </c>
      <c r="L240">
        <v>1481324760</v>
      </c>
      <c r="M240" s="11">
        <f t="shared" si="19"/>
        <v>42713.712499999994</v>
      </c>
      <c r="N240" t="b">
        <v>0</v>
      </c>
      <c r="O240">
        <v>0</v>
      </c>
      <c r="P240" t="b">
        <v>0</v>
      </c>
      <c r="Q240" t="s">
        <v>8268</v>
      </c>
      <c r="R240" s="10">
        <f t="shared" si="20"/>
        <v>0</v>
      </c>
      <c r="S240" t="e">
        <f t="shared" si="21"/>
        <v>#DIV/0!</v>
      </c>
      <c r="T240" t="str">
        <f t="shared" si="22"/>
        <v>film &amp; video</v>
      </c>
      <c r="U240" t="str">
        <f t="shared" si="23"/>
        <v>drama</v>
      </c>
    </row>
    <row r="241" spans="1:21" ht="44.25" hidden="1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tr">
        <f>Data[[#This Row],[state]]</f>
        <v>failed</v>
      </c>
      <c r="H241" t="s">
        <v>8226</v>
      </c>
      <c r="I241" t="s">
        <v>8248</v>
      </c>
      <c r="J241">
        <v>1446984000</v>
      </c>
      <c r="K241" s="11">
        <f t="shared" si="18"/>
        <v>42316.25</v>
      </c>
      <c r="L241">
        <v>1445308730</v>
      </c>
      <c r="M241" s="11">
        <f t="shared" si="19"/>
        <v>42296.860300925924</v>
      </c>
      <c r="N241" t="b">
        <v>0</v>
      </c>
      <c r="O241">
        <v>5</v>
      </c>
      <c r="P241" t="b">
        <v>0</v>
      </c>
      <c r="Q241" t="s">
        <v>8268</v>
      </c>
      <c r="R241" s="10">
        <f t="shared" si="20"/>
        <v>25</v>
      </c>
      <c r="S241">
        <f t="shared" si="21"/>
        <v>50</v>
      </c>
      <c r="T241" t="str">
        <f t="shared" si="22"/>
        <v>film &amp; video</v>
      </c>
      <c r="U241" t="str">
        <f t="shared" si="23"/>
        <v>drama</v>
      </c>
    </row>
    <row r="242" spans="1:21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tr">
        <f>Data[[#This Row],[state]]</f>
        <v>successful</v>
      </c>
      <c r="H242" t="s">
        <v>8224</v>
      </c>
      <c r="I242" t="s">
        <v>8246</v>
      </c>
      <c r="J242">
        <v>1367773211</v>
      </c>
      <c r="K242" s="11">
        <f t="shared" si="18"/>
        <v>41399.458460648151</v>
      </c>
      <c r="L242">
        <v>1363885211</v>
      </c>
      <c r="M242" s="11">
        <f t="shared" si="19"/>
        <v>41354.458460648151</v>
      </c>
      <c r="N242" t="b">
        <v>1</v>
      </c>
      <c r="O242">
        <v>137</v>
      </c>
      <c r="P242" t="b">
        <v>1</v>
      </c>
      <c r="Q242" t="s">
        <v>8269</v>
      </c>
      <c r="R242" s="10">
        <f t="shared" si="20"/>
        <v>107.63413333333334</v>
      </c>
      <c r="S242">
        <f t="shared" si="21"/>
        <v>117.84759124087591</v>
      </c>
      <c r="T242" t="str">
        <f t="shared" si="22"/>
        <v>film &amp; video</v>
      </c>
      <c r="U242" t="str">
        <f t="shared" si="23"/>
        <v>documentary</v>
      </c>
    </row>
    <row r="243" spans="1:21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tr">
        <f>Data[[#This Row],[state]]</f>
        <v>successful</v>
      </c>
      <c r="H243" t="s">
        <v>8224</v>
      </c>
      <c r="I243" t="s">
        <v>8246</v>
      </c>
      <c r="J243">
        <v>1419180304</v>
      </c>
      <c r="K243" s="11">
        <f t="shared" si="18"/>
        <v>41994.447962962964</v>
      </c>
      <c r="L243">
        <v>1415292304</v>
      </c>
      <c r="M243" s="11">
        <f t="shared" si="19"/>
        <v>41949.447962962964</v>
      </c>
      <c r="N243" t="b">
        <v>1</v>
      </c>
      <c r="O243">
        <v>376</v>
      </c>
      <c r="P243" t="b">
        <v>1</v>
      </c>
      <c r="Q243" t="s">
        <v>8269</v>
      </c>
      <c r="R243" s="10">
        <f t="shared" si="20"/>
        <v>112.63736263736264</v>
      </c>
      <c r="S243">
        <f t="shared" si="21"/>
        <v>109.04255319148936</v>
      </c>
      <c r="T243" t="str">
        <f t="shared" si="22"/>
        <v>film &amp; video</v>
      </c>
      <c r="U243" t="str">
        <f t="shared" si="23"/>
        <v>documentary</v>
      </c>
    </row>
    <row r="244" spans="1:21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tr">
        <f>Data[[#This Row],[state]]</f>
        <v>successful</v>
      </c>
      <c r="H244" t="s">
        <v>8224</v>
      </c>
      <c r="I244" t="s">
        <v>8246</v>
      </c>
      <c r="J244">
        <v>1324381790</v>
      </c>
      <c r="K244" s="11">
        <f t="shared" si="18"/>
        <v>40897.242939814816</v>
      </c>
      <c r="L244">
        <v>1321357790</v>
      </c>
      <c r="M244" s="11">
        <f t="shared" si="19"/>
        <v>40862.242939814816</v>
      </c>
      <c r="N244" t="b">
        <v>1</v>
      </c>
      <c r="O244">
        <v>202</v>
      </c>
      <c r="P244" t="b">
        <v>1</v>
      </c>
      <c r="Q244" t="s">
        <v>8269</v>
      </c>
      <c r="R244" s="10">
        <f t="shared" si="20"/>
        <v>113.46153846153845</v>
      </c>
      <c r="S244">
        <f t="shared" si="21"/>
        <v>73.019801980198025</v>
      </c>
      <c r="T244" t="str">
        <f t="shared" si="22"/>
        <v>film &amp; video</v>
      </c>
      <c r="U244" t="str">
        <f t="shared" si="23"/>
        <v>documentary</v>
      </c>
    </row>
    <row r="245" spans="1:21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tr">
        <f>Data[[#This Row],[state]]</f>
        <v>successful</v>
      </c>
      <c r="H245" t="s">
        <v>8224</v>
      </c>
      <c r="I245" t="s">
        <v>8246</v>
      </c>
      <c r="J245">
        <v>1393031304</v>
      </c>
      <c r="K245" s="11">
        <f t="shared" si="18"/>
        <v>41691.797500000001</v>
      </c>
      <c r="L245">
        <v>1390439304</v>
      </c>
      <c r="M245" s="11">
        <f t="shared" si="19"/>
        <v>41661.797500000001</v>
      </c>
      <c r="N245" t="b">
        <v>1</v>
      </c>
      <c r="O245">
        <v>328</v>
      </c>
      <c r="P245" t="b">
        <v>1</v>
      </c>
      <c r="Q245" t="s">
        <v>8269</v>
      </c>
      <c r="R245" s="10">
        <f t="shared" si="20"/>
        <v>102.592</v>
      </c>
      <c r="S245">
        <f t="shared" si="21"/>
        <v>78.195121951219505</v>
      </c>
      <c r="T245" t="str">
        <f t="shared" si="22"/>
        <v>film &amp; video</v>
      </c>
      <c r="U245" t="str">
        <f t="shared" si="23"/>
        <v>documentary</v>
      </c>
    </row>
    <row r="246" spans="1:21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tr">
        <f>Data[[#This Row],[state]]</f>
        <v>successful</v>
      </c>
      <c r="H246" t="s">
        <v>8224</v>
      </c>
      <c r="I246" t="s">
        <v>8246</v>
      </c>
      <c r="J246">
        <v>1268723160</v>
      </c>
      <c r="K246" s="11">
        <f t="shared" si="18"/>
        <v>40253.04583333333</v>
      </c>
      <c r="L246">
        <v>1265269559</v>
      </c>
      <c r="M246" s="11">
        <f t="shared" si="19"/>
        <v>40213.073599537034</v>
      </c>
      <c r="N246" t="b">
        <v>1</v>
      </c>
      <c r="O246">
        <v>84</v>
      </c>
      <c r="P246" t="b">
        <v>1</v>
      </c>
      <c r="Q246" t="s">
        <v>8269</v>
      </c>
      <c r="R246" s="10">
        <f t="shared" si="20"/>
        <v>113.75714285714287</v>
      </c>
      <c r="S246">
        <f t="shared" si="21"/>
        <v>47.398809523809526</v>
      </c>
      <c r="T246" t="str">
        <f t="shared" si="22"/>
        <v>film &amp; video</v>
      </c>
      <c r="U246" t="str">
        <f t="shared" si="23"/>
        <v>documentary</v>
      </c>
    </row>
    <row r="247" spans="1:21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tr">
        <f>Data[[#This Row],[state]]</f>
        <v>successful</v>
      </c>
      <c r="H247" t="s">
        <v>8224</v>
      </c>
      <c r="I247" t="s">
        <v>8246</v>
      </c>
      <c r="J247">
        <v>1345079785</v>
      </c>
      <c r="K247" s="11">
        <f t="shared" si="18"/>
        <v>41136.803067129629</v>
      </c>
      <c r="L247">
        <v>1342487785</v>
      </c>
      <c r="M247" s="11">
        <f t="shared" si="19"/>
        <v>41106.803067129629</v>
      </c>
      <c r="N247" t="b">
        <v>1</v>
      </c>
      <c r="O247">
        <v>96</v>
      </c>
      <c r="P247" t="b">
        <v>1</v>
      </c>
      <c r="Q247" t="s">
        <v>8269</v>
      </c>
      <c r="R247" s="10">
        <f t="shared" si="20"/>
        <v>103.71999999999998</v>
      </c>
      <c r="S247">
        <f t="shared" si="21"/>
        <v>54.020833333333336</v>
      </c>
      <c r="T247" t="str">
        <f t="shared" si="22"/>
        <v>film &amp; video</v>
      </c>
      <c r="U247" t="str">
        <f t="shared" si="23"/>
        <v>documentary</v>
      </c>
    </row>
    <row r="248" spans="1:21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tr">
        <f>Data[[#This Row],[state]]</f>
        <v>successful</v>
      </c>
      <c r="H248" t="s">
        <v>8224</v>
      </c>
      <c r="I248" t="s">
        <v>8246</v>
      </c>
      <c r="J248">
        <v>1292665405</v>
      </c>
      <c r="K248" s="11">
        <f t="shared" si="18"/>
        <v>40530.155150462961</v>
      </c>
      <c r="L248">
        <v>1288341805</v>
      </c>
      <c r="M248" s="11">
        <f t="shared" si="19"/>
        <v>40480.113483796296</v>
      </c>
      <c r="N248" t="b">
        <v>1</v>
      </c>
      <c r="O248">
        <v>223</v>
      </c>
      <c r="P248" t="b">
        <v>1</v>
      </c>
      <c r="Q248" t="s">
        <v>8269</v>
      </c>
      <c r="R248" s="10">
        <f t="shared" si="20"/>
        <v>305.46000000000004</v>
      </c>
      <c r="S248">
        <f t="shared" si="21"/>
        <v>68.488789237668158</v>
      </c>
      <c r="T248" t="str">
        <f t="shared" si="22"/>
        <v>film &amp; video</v>
      </c>
      <c r="U248" t="str">
        <f t="shared" si="23"/>
        <v>documentary</v>
      </c>
    </row>
    <row r="249" spans="1:21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tr">
        <f>Data[[#This Row],[state]]</f>
        <v>successful</v>
      </c>
      <c r="H249" t="s">
        <v>8224</v>
      </c>
      <c r="I249" t="s">
        <v>8246</v>
      </c>
      <c r="J249">
        <v>1287200340</v>
      </c>
      <c r="K249" s="11">
        <f t="shared" si="18"/>
        <v>40466.902083333334</v>
      </c>
      <c r="L249">
        <v>1284042614</v>
      </c>
      <c r="M249" s="11">
        <f t="shared" si="19"/>
        <v>40430.354328703703</v>
      </c>
      <c r="N249" t="b">
        <v>1</v>
      </c>
      <c r="O249">
        <v>62</v>
      </c>
      <c r="P249" t="b">
        <v>1</v>
      </c>
      <c r="Q249" t="s">
        <v>8269</v>
      </c>
      <c r="R249" s="10">
        <f t="shared" si="20"/>
        <v>134.1</v>
      </c>
      <c r="S249">
        <f t="shared" si="21"/>
        <v>108.14516129032258</v>
      </c>
      <c r="T249" t="str">
        <f t="shared" si="22"/>
        <v>film &amp; video</v>
      </c>
      <c r="U249" t="str">
        <f t="shared" si="23"/>
        <v>documentary</v>
      </c>
    </row>
    <row r="250" spans="1:21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tr">
        <f>Data[[#This Row],[state]]</f>
        <v>successful</v>
      </c>
      <c r="H250" t="s">
        <v>8224</v>
      </c>
      <c r="I250" t="s">
        <v>8246</v>
      </c>
      <c r="J250">
        <v>1325961309</v>
      </c>
      <c r="K250" s="11">
        <f t="shared" si="18"/>
        <v>40915.524409722224</v>
      </c>
      <c r="L250">
        <v>1322073309</v>
      </c>
      <c r="M250" s="11">
        <f t="shared" si="19"/>
        <v>40870.524409722224</v>
      </c>
      <c r="N250" t="b">
        <v>1</v>
      </c>
      <c r="O250">
        <v>146</v>
      </c>
      <c r="P250" t="b">
        <v>1</v>
      </c>
      <c r="Q250" t="s">
        <v>8269</v>
      </c>
      <c r="R250" s="10">
        <f t="shared" si="20"/>
        <v>101.33294117647058</v>
      </c>
      <c r="S250">
        <f t="shared" si="21"/>
        <v>589.95205479452056</v>
      </c>
      <c r="T250" t="str">
        <f t="shared" si="22"/>
        <v>film &amp; video</v>
      </c>
      <c r="U250" t="str">
        <f t="shared" si="23"/>
        <v>documentary</v>
      </c>
    </row>
    <row r="251" spans="1:21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tr">
        <f>Data[[#This Row],[state]]</f>
        <v>successful</v>
      </c>
      <c r="H251" t="s">
        <v>8224</v>
      </c>
      <c r="I251" t="s">
        <v>8246</v>
      </c>
      <c r="J251">
        <v>1282498800</v>
      </c>
      <c r="K251" s="11">
        <f t="shared" si="18"/>
        <v>40412.486111111109</v>
      </c>
      <c r="L251">
        <v>1275603020</v>
      </c>
      <c r="M251" s="11">
        <f t="shared" si="19"/>
        <v>40332.673842592594</v>
      </c>
      <c r="N251" t="b">
        <v>1</v>
      </c>
      <c r="O251">
        <v>235</v>
      </c>
      <c r="P251" t="b">
        <v>1</v>
      </c>
      <c r="Q251" t="s">
        <v>8269</v>
      </c>
      <c r="R251" s="10">
        <f t="shared" si="20"/>
        <v>112.92</v>
      </c>
      <c r="S251">
        <f t="shared" si="21"/>
        <v>48.051063829787232</v>
      </c>
      <c r="T251" t="str">
        <f t="shared" si="22"/>
        <v>film &amp; video</v>
      </c>
      <c r="U251" t="str">
        <f t="shared" si="23"/>
        <v>documentary</v>
      </c>
    </row>
    <row r="252" spans="1:21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tr">
        <f>Data[[#This Row],[state]]</f>
        <v>successful</v>
      </c>
      <c r="H252" t="s">
        <v>8224</v>
      </c>
      <c r="I252" t="s">
        <v>8246</v>
      </c>
      <c r="J252">
        <v>1370525691</v>
      </c>
      <c r="K252" s="11">
        <f t="shared" si="18"/>
        <v>41431.315868055557</v>
      </c>
      <c r="L252">
        <v>1367933691</v>
      </c>
      <c r="M252" s="11">
        <f t="shared" si="19"/>
        <v>41401.315868055557</v>
      </c>
      <c r="N252" t="b">
        <v>1</v>
      </c>
      <c r="O252">
        <v>437</v>
      </c>
      <c r="P252" t="b">
        <v>1</v>
      </c>
      <c r="Q252" t="s">
        <v>8269</v>
      </c>
      <c r="R252" s="10">
        <f t="shared" si="20"/>
        <v>105.58333333333334</v>
      </c>
      <c r="S252">
        <f t="shared" si="21"/>
        <v>72.482837528604122</v>
      </c>
      <c r="T252" t="str">
        <f t="shared" si="22"/>
        <v>film &amp; video</v>
      </c>
      <c r="U252" t="str">
        <f t="shared" si="23"/>
        <v>documentary</v>
      </c>
    </row>
    <row r="253" spans="1:21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tr">
        <f>Data[[#This Row],[state]]</f>
        <v>successful</v>
      </c>
      <c r="H253" t="s">
        <v>8224</v>
      </c>
      <c r="I253" t="s">
        <v>8246</v>
      </c>
      <c r="J253">
        <v>1337194800</v>
      </c>
      <c r="K253" s="11">
        <f t="shared" si="18"/>
        <v>41045.541666666664</v>
      </c>
      <c r="L253">
        <v>1334429646</v>
      </c>
      <c r="M253" s="11">
        <f t="shared" si="19"/>
        <v>41013.537569444445</v>
      </c>
      <c r="N253" t="b">
        <v>1</v>
      </c>
      <c r="O253">
        <v>77</v>
      </c>
      <c r="P253" t="b">
        <v>1</v>
      </c>
      <c r="Q253" t="s">
        <v>8269</v>
      </c>
      <c r="R253" s="10">
        <f t="shared" si="20"/>
        <v>125.57142857142858</v>
      </c>
      <c r="S253">
        <f t="shared" si="21"/>
        <v>57.077922077922075</v>
      </c>
      <c r="T253" t="str">
        <f t="shared" si="22"/>
        <v>film &amp; video</v>
      </c>
      <c r="U253" t="str">
        <f t="shared" si="23"/>
        <v>documentary</v>
      </c>
    </row>
    <row r="254" spans="1:21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tr">
        <f>Data[[#This Row],[state]]</f>
        <v>successful</v>
      </c>
      <c r="H254" t="s">
        <v>8224</v>
      </c>
      <c r="I254" t="s">
        <v>8246</v>
      </c>
      <c r="J254">
        <v>1275364740</v>
      </c>
      <c r="K254" s="11">
        <f t="shared" si="18"/>
        <v>40329.915972222225</v>
      </c>
      <c r="L254">
        <v>1269878058</v>
      </c>
      <c r="M254" s="11">
        <f t="shared" si="19"/>
        <v>40266.412708333337</v>
      </c>
      <c r="N254" t="b">
        <v>1</v>
      </c>
      <c r="O254">
        <v>108</v>
      </c>
      <c r="P254" t="b">
        <v>1</v>
      </c>
      <c r="Q254" t="s">
        <v>8269</v>
      </c>
      <c r="R254" s="10">
        <f t="shared" si="20"/>
        <v>184.56</v>
      </c>
      <c r="S254">
        <f t="shared" si="21"/>
        <v>85.444444444444443</v>
      </c>
      <c r="T254" t="str">
        <f t="shared" si="22"/>
        <v>film &amp; video</v>
      </c>
      <c r="U254" t="str">
        <f t="shared" si="23"/>
        <v>documentary</v>
      </c>
    </row>
    <row r="255" spans="1:21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tr">
        <f>Data[[#This Row],[state]]</f>
        <v>successful</v>
      </c>
      <c r="H255" t="s">
        <v>8224</v>
      </c>
      <c r="I255" t="s">
        <v>8246</v>
      </c>
      <c r="J255">
        <v>1329320235</v>
      </c>
      <c r="K255" s="11">
        <f t="shared" si="18"/>
        <v>40954.400868055556</v>
      </c>
      <c r="L255">
        <v>1326728235</v>
      </c>
      <c r="M255" s="11">
        <f t="shared" si="19"/>
        <v>40924.400868055556</v>
      </c>
      <c r="N255" t="b">
        <v>1</v>
      </c>
      <c r="O255">
        <v>7</v>
      </c>
      <c r="P255" t="b">
        <v>1</v>
      </c>
      <c r="Q255" t="s">
        <v>8269</v>
      </c>
      <c r="R255" s="10">
        <f t="shared" si="20"/>
        <v>100.73333333333335</v>
      </c>
      <c r="S255">
        <f t="shared" si="21"/>
        <v>215.85714285714286</v>
      </c>
      <c r="T255" t="str">
        <f t="shared" si="22"/>
        <v>film &amp; video</v>
      </c>
      <c r="U255" t="str">
        <f t="shared" si="23"/>
        <v>documentary</v>
      </c>
    </row>
    <row r="256" spans="1:21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tr">
        <f>Data[[#This Row],[state]]</f>
        <v>successful</v>
      </c>
      <c r="H256" t="s">
        <v>8224</v>
      </c>
      <c r="I256" t="s">
        <v>8246</v>
      </c>
      <c r="J256">
        <v>1445047200</v>
      </c>
      <c r="K256" s="11">
        <f t="shared" si="18"/>
        <v>42293.833333333328</v>
      </c>
      <c r="L256">
        <v>1442443910</v>
      </c>
      <c r="M256" s="11">
        <f t="shared" si="19"/>
        <v>42263.702662037031</v>
      </c>
      <c r="N256" t="b">
        <v>1</v>
      </c>
      <c r="O256">
        <v>314</v>
      </c>
      <c r="P256" t="b">
        <v>1</v>
      </c>
      <c r="Q256" t="s">
        <v>8269</v>
      </c>
      <c r="R256" s="10">
        <f t="shared" si="20"/>
        <v>116.94725</v>
      </c>
      <c r="S256">
        <f t="shared" si="21"/>
        <v>89.38643312101911</v>
      </c>
      <c r="T256" t="str">
        <f t="shared" si="22"/>
        <v>film &amp; video</v>
      </c>
      <c r="U256" t="str">
        <f t="shared" si="23"/>
        <v>documentary</v>
      </c>
    </row>
    <row r="257" spans="1:21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tr">
        <f>Data[[#This Row],[state]]</f>
        <v>successful</v>
      </c>
      <c r="H257" t="s">
        <v>8224</v>
      </c>
      <c r="I257" t="s">
        <v>8246</v>
      </c>
      <c r="J257">
        <v>1300275482</v>
      </c>
      <c r="K257" s="11">
        <f t="shared" si="18"/>
        <v>40618.23474537037</v>
      </c>
      <c r="L257">
        <v>1297687082</v>
      </c>
      <c r="M257" s="11">
        <f t="shared" si="19"/>
        <v>40588.276412037041</v>
      </c>
      <c r="N257" t="b">
        <v>1</v>
      </c>
      <c r="O257">
        <v>188</v>
      </c>
      <c r="P257" t="b">
        <v>1</v>
      </c>
      <c r="Q257" t="s">
        <v>8269</v>
      </c>
      <c r="R257" s="10">
        <f t="shared" si="20"/>
        <v>106.73325</v>
      </c>
      <c r="S257">
        <f t="shared" si="21"/>
        <v>45.418404255319146</v>
      </c>
      <c r="T257" t="str">
        <f t="shared" si="22"/>
        <v>film &amp; video</v>
      </c>
      <c r="U257" t="str">
        <f t="shared" si="23"/>
        <v>documentary</v>
      </c>
    </row>
    <row r="258" spans="1:21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tr">
        <f>Data[[#This Row],[state]]</f>
        <v>successful</v>
      </c>
      <c r="H258" t="s">
        <v>8224</v>
      </c>
      <c r="I258" t="s">
        <v>8246</v>
      </c>
      <c r="J258">
        <v>1363458467</v>
      </c>
      <c r="K258" s="11">
        <f t="shared" ref="K258:K321" si="24">(((J258/60)/60)/24)+DATE(1970,1,1)+(-6/24)</f>
        <v>41349.519293981481</v>
      </c>
      <c r="L258">
        <v>1360866467</v>
      </c>
      <c r="M258" s="11">
        <f t="shared" ref="M258:M321" si="25">(((L258/60)/60)/24)+DATE(1970,1,1)+(-6/24)</f>
        <v>41319.519293981481</v>
      </c>
      <c r="N258" t="b">
        <v>1</v>
      </c>
      <c r="O258">
        <v>275</v>
      </c>
      <c r="P258" t="b">
        <v>1</v>
      </c>
      <c r="Q258" t="s">
        <v>8269</v>
      </c>
      <c r="R258" s="10">
        <f t="shared" ref="R258:R321" si="26">(E258/D258)*100</f>
        <v>139.1</v>
      </c>
      <c r="S258">
        <f t="shared" si="21"/>
        <v>65.756363636363631</v>
      </c>
      <c r="T258" t="str">
        <f t="shared" si="22"/>
        <v>film &amp; video</v>
      </c>
      <c r="U258" t="str">
        <f t="shared" si="23"/>
        <v>documentary</v>
      </c>
    </row>
    <row r="259" spans="1:21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tr">
        <f>Data[[#This Row],[state]]</f>
        <v>successful</v>
      </c>
      <c r="H259" t="s">
        <v>8224</v>
      </c>
      <c r="I259" t="s">
        <v>8246</v>
      </c>
      <c r="J259">
        <v>1463670162</v>
      </c>
      <c r="K259" s="11">
        <f t="shared" si="24"/>
        <v>42509.376875000002</v>
      </c>
      <c r="L259">
        <v>1461078162</v>
      </c>
      <c r="M259" s="11">
        <f t="shared" si="25"/>
        <v>42479.376875000002</v>
      </c>
      <c r="N259" t="b">
        <v>1</v>
      </c>
      <c r="O259">
        <v>560</v>
      </c>
      <c r="P259" t="b">
        <v>1</v>
      </c>
      <c r="Q259" t="s">
        <v>8269</v>
      </c>
      <c r="R259" s="10">
        <f t="shared" si="26"/>
        <v>106.72648571428572</v>
      </c>
      <c r="S259">
        <f t="shared" ref="S259:S322" si="27">E259/O259</f>
        <v>66.70405357142856</v>
      </c>
      <c r="T259" t="str">
        <f t="shared" ref="T259:T322" si="28">LEFT(Q259,FIND("/",Q259)-1)</f>
        <v>film &amp; video</v>
      </c>
      <c r="U259" t="str">
        <f t="shared" ref="U259:U322" si="29">RIGHT(Q259,LEN(Q259)-FIND("/",Q259))</f>
        <v>documentary</v>
      </c>
    </row>
    <row r="260" spans="1:21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tr">
        <f>Data[[#This Row],[state]]</f>
        <v>successful</v>
      </c>
      <c r="H260" t="s">
        <v>8224</v>
      </c>
      <c r="I260" t="s">
        <v>8246</v>
      </c>
      <c r="J260">
        <v>1308359666</v>
      </c>
      <c r="K260" s="11">
        <f t="shared" si="24"/>
        <v>40711.801689814813</v>
      </c>
      <c r="L260">
        <v>1305767666</v>
      </c>
      <c r="M260" s="11">
        <f t="shared" si="25"/>
        <v>40681.801689814813</v>
      </c>
      <c r="N260" t="b">
        <v>1</v>
      </c>
      <c r="O260">
        <v>688</v>
      </c>
      <c r="P260" t="b">
        <v>1</v>
      </c>
      <c r="Q260" t="s">
        <v>8269</v>
      </c>
      <c r="R260" s="10">
        <f t="shared" si="26"/>
        <v>191.14</v>
      </c>
      <c r="S260">
        <f t="shared" si="27"/>
        <v>83.345930232558146</v>
      </c>
      <c r="T260" t="str">
        <f t="shared" si="28"/>
        <v>film &amp; video</v>
      </c>
      <c r="U260" t="str">
        <f t="shared" si="29"/>
        <v>documentary</v>
      </c>
    </row>
    <row r="261" spans="1:21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tr">
        <f>Data[[#This Row],[state]]</f>
        <v>successful</v>
      </c>
      <c r="H261" t="s">
        <v>8224</v>
      </c>
      <c r="I261" t="s">
        <v>8246</v>
      </c>
      <c r="J261">
        <v>1428514969</v>
      </c>
      <c r="K261" s="11">
        <f t="shared" si="24"/>
        <v>42102.488067129627</v>
      </c>
      <c r="L261">
        <v>1425922969</v>
      </c>
      <c r="M261" s="11">
        <f t="shared" si="25"/>
        <v>42072.488067129627</v>
      </c>
      <c r="N261" t="b">
        <v>1</v>
      </c>
      <c r="O261">
        <v>942</v>
      </c>
      <c r="P261" t="b">
        <v>1</v>
      </c>
      <c r="Q261" t="s">
        <v>8269</v>
      </c>
      <c r="R261" s="10">
        <f t="shared" si="26"/>
        <v>131.93789333333334</v>
      </c>
      <c r="S261">
        <f t="shared" si="27"/>
        <v>105.04609341825902</v>
      </c>
      <c r="T261" t="str">
        <f t="shared" si="28"/>
        <v>film &amp; video</v>
      </c>
      <c r="U261" t="str">
        <f t="shared" si="29"/>
        <v>documentary</v>
      </c>
    </row>
    <row r="262" spans="1:21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tr">
        <f>Data[[#This Row],[state]]</f>
        <v>successful</v>
      </c>
      <c r="H262" t="s">
        <v>8224</v>
      </c>
      <c r="I262" t="s">
        <v>8246</v>
      </c>
      <c r="J262">
        <v>1279360740</v>
      </c>
      <c r="K262" s="11">
        <f t="shared" si="24"/>
        <v>40376.165972222225</v>
      </c>
      <c r="L262">
        <v>1275415679</v>
      </c>
      <c r="M262" s="11">
        <f t="shared" si="25"/>
        <v>40330.505543981482</v>
      </c>
      <c r="N262" t="b">
        <v>1</v>
      </c>
      <c r="O262">
        <v>88</v>
      </c>
      <c r="P262" t="b">
        <v>1</v>
      </c>
      <c r="Q262" t="s">
        <v>8269</v>
      </c>
      <c r="R262" s="10">
        <f t="shared" si="26"/>
        <v>106.4</v>
      </c>
      <c r="S262">
        <f t="shared" si="27"/>
        <v>120.90909090909091</v>
      </c>
      <c r="T262" t="str">
        <f t="shared" si="28"/>
        <v>film &amp; video</v>
      </c>
      <c r="U262" t="str">
        <f t="shared" si="29"/>
        <v>documentary</v>
      </c>
    </row>
    <row r="263" spans="1:21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tr">
        <f>Data[[#This Row],[state]]</f>
        <v>successful</v>
      </c>
      <c r="H263" t="s">
        <v>8224</v>
      </c>
      <c r="I263" t="s">
        <v>8246</v>
      </c>
      <c r="J263">
        <v>1339080900</v>
      </c>
      <c r="K263" s="11">
        <f t="shared" si="24"/>
        <v>41067.371527777781</v>
      </c>
      <c r="L263">
        <v>1334783704</v>
      </c>
      <c r="M263" s="11">
        <f t="shared" si="25"/>
        <v>41017.635462962964</v>
      </c>
      <c r="N263" t="b">
        <v>1</v>
      </c>
      <c r="O263">
        <v>220</v>
      </c>
      <c r="P263" t="b">
        <v>1</v>
      </c>
      <c r="Q263" t="s">
        <v>8269</v>
      </c>
      <c r="R263" s="10">
        <f t="shared" si="26"/>
        <v>107.4</v>
      </c>
      <c r="S263">
        <f t="shared" si="27"/>
        <v>97.63636363636364</v>
      </c>
      <c r="T263" t="str">
        <f t="shared" si="28"/>
        <v>film &amp; video</v>
      </c>
      <c r="U263" t="str">
        <f t="shared" si="29"/>
        <v>documentary</v>
      </c>
    </row>
    <row r="264" spans="1:21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tr">
        <f>Data[[#This Row],[state]]</f>
        <v>successful</v>
      </c>
      <c r="H264" t="s">
        <v>8224</v>
      </c>
      <c r="I264" t="s">
        <v>8246</v>
      </c>
      <c r="J264">
        <v>1298699828</v>
      </c>
      <c r="K264" s="11">
        <f t="shared" si="24"/>
        <v>40599.99800925926</v>
      </c>
      <c r="L264">
        <v>1294811828</v>
      </c>
      <c r="M264" s="11">
        <f t="shared" si="25"/>
        <v>40554.99800925926</v>
      </c>
      <c r="N264" t="b">
        <v>1</v>
      </c>
      <c r="O264">
        <v>145</v>
      </c>
      <c r="P264" t="b">
        <v>1</v>
      </c>
      <c r="Q264" t="s">
        <v>8269</v>
      </c>
      <c r="R264" s="10">
        <f t="shared" si="26"/>
        <v>240</v>
      </c>
      <c r="S264">
        <f t="shared" si="27"/>
        <v>41.379310344827587</v>
      </c>
      <c r="T264" t="str">
        <f t="shared" si="28"/>
        <v>film &amp; video</v>
      </c>
      <c r="U264" t="str">
        <f t="shared" si="29"/>
        <v>documentary</v>
      </c>
    </row>
    <row r="265" spans="1:21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tr">
        <f>Data[[#This Row],[state]]</f>
        <v>successful</v>
      </c>
      <c r="H265" t="s">
        <v>8224</v>
      </c>
      <c r="I265" t="s">
        <v>8246</v>
      </c>
      <c r="J265">
        <v>1348786494</v>
      </c>
      <c r="K265" s="11">
        <f t="shared" si="24"/>
        <v>41179.704791666663</v>
      </c>
      <c r="L265">
        <v>1346194494</v>
      </c>
      <c r="M265" s="11">
        <f t="shared" si="25"/>
        <v>41149.704791666663</v>
      </c>
      <c r="N265" t="b">
        <v>1</v>
      </c>
      <c r="O265">
        <v>963</v>
      </c>
      <c r="P265" t="b">
        <v>1</v>
      </c>
      <c r="Q265" t="s">
        <v>8269</v>
      </c>
      <c r="R265" s="10">
        <f t="shared" si="26"/>
        <v>118.08108</v>
      </c>
      <c r="S265">
        <f t="shared" si="27"/>
        <v>30.654485981308412</v>
      </c>
      <c r="T265" t="str">
        <f t="shared" si="28"/>
        <v>film &amp; video</v>
      </c>
      <c r="U265" t="str">
        <f t="shared" si="29"/>
        <v>documentary</v>
      </c>
    </row>
    <row r="266" spans="1:21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tr">
        <f>Data[[#This Row],[state]]</f>
        <v>successful</v>
      </c>
      <c r="H266" t="s">
        <v>8224</v>
      </c>
      <c r="I266" t="s">
        <v>8246</v>
      </c>
      <c r="J266">
        <v>1336747995</v>
      </c>
      <c r="K266" s="11">
        <f t="shared" si="24"/>
        <v>41040.370312500003</v>
      </c>
      <c r="L266">
        <v>1334155995</v>
      </c>
      <c r="M266" s="11">
        <f t="shared" si="25"/>
        <v>41010.370312500003</v>
      </c>
      <c r="N266" t="b">
        <v>1</v>
      </c>
      <c r="O266">
        <v>91</v>
      </c>
      <c r="P266" t="b">
        <v>1</v>
      </c>
      <c r="Q266" t="s">
        <v>8269</v>
      </c>
      <c r="R266" s="10">
        <f t="shared" si="26"/>
        <v>118.19999999999999</v>
      </c>
      <c r="S266">
        <f t="shared" si="27"/>
        <v>64.945054945054949</v>
      </c>
      <c r="T266" t="str">
        <f t="shared" si="28"/>
        <v>film &amp; video</v>
      </c>
      <c r="U266" t="str">
        <f t="shared" si="29"/>
        <v>documentary</v>
      </c>
    </row>
    <row r="267" spans="1:21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tr">
        <f>Data[[#This Row],[state]]</f>
        <v>successful</v>
      </c>
      <c r="H267" t="s">
        <v>8224</v>
      </c>
      <c r="I267" t="s">
        <v>8246</v>
      </c>
      <c r="J267">
        <v>1273522560</v>
      </c>
      <c r="K267" s="11">
        <f t="shared" si="24"/>
        <v>40308.594444444447</v>
      </c>
      <c r="L267">
        <v>1269928430</v>
      </c>
      <c r="M267" s="11">
        <f t="shared" si="25"/>
        <v>40266.995717592588</v>
      </c>
      <c r="N267" t="b">
        <v>1</v>
      </c>
      <c r="O267">
        <v>58</v>
      </c>
      <c r="P267" t="b">
        <v>1</v>
      </c>
      <c r="Q267" t="s">
        <v>8269</v>
      </c>
      <c r="R267" s="10">
        <f t="shared" si="26"/>
        <v>111.1</v>
      </c>
      <c r="S267">
        <f t="shared" si="27"/>
        <v>95.775862068965523</v>
      </c>
      <c r="T267" t="str">
        <f t="shared" si="28"/>
        <v>film &amp; video</v>
      </c>
      <c r="U267" t="str">
        <f t="shared" si="29"/>
        <v>documentary</v>
      </c>
    </row>
    <row r="268" spans="1:21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tr">
        <f>Data[[#This Row],[state]]</f>
        <v>successful</v>
      </c>
      <c r="H268" t="s">
        <v>8224</v>
      </c>
      <c r="I268" t="s">
        <v>8246</v>
      </c>
      <c r="J268">
        <v>1271994660</v>
      </c>
      <c r="K268" s="11">
        <f t="shared" si="24"/>
        <v>40290.910416666666</v>
      </c>
      <c r="L268">
        <v>1264565507</v>
      </c>
      <c r="M268" s="11">
        <f t="shared" si="25"/>
        <v>40204.924849537041</v>
      </c>
      <c r="N268" t="b">
        <v>1</v>
      </c>
      <c r="O268">
        <v>36</v>
      </c>
      <c r="P268" t="b">
        <v>1</v>
      </c>
      <c r="Q268" t="s">
        <v>8269</v>
      </c>
      <c r="R268" s="10">
        <f t="shared" si="26"/>
        <v>145.5</v>
      </c>
      <c r="S268">
        <f t="shared" si="27"/>
        <v>40.416666666666664</v>
      </c>
      <c r="T268" t="str">
        <f t="shared" si="28"/>
        <v>film &amp; video</v>
      </c>
      <c r="U268" t="str">
        <f t="shared" si="29"/>
        <v>documentary</v>
      </c>
    </row>
    <row r="269" spans="1:21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tr">
        <f>Data[[#This Row],[state]]</f>
        <v>successful</v>
      </c>
      <c r="H269" t="s">
        <v>8225</v>
      </c>
      <c r="I269" t="s">
        <v>8247</v>
      </c>
      <c r="J269">
        <v>1403693499</v>
      </c>
      <c r="K269" s="11">
        <f t="shared" si="24"/>
        <v>41815.202534722222</v>
      </c>
      <c r="L269">
        <v>1401101499</v>
      </c>
      <c r="M269" s="11">
        <f t="shared" si="25"/>
        <v>41785.202534722222</v>
      </c>
      <c r="N269" t="b">
        <v>1</v>
      </c>
      <c r="O269">
        <v>165</v>
      </c>
      <c r="P269" t="b">
        <v>1</v>
      </c>
      <c r="Q269" t="s">
        <v>8269</v>
      </c>
      <c r="R269" s="10">
        <f t="shared" si="26"/>
        <v>131.62883248730967</v>
      </c>
      <c r="S269">
        <f t="shared" si="27"/>
        <v>78.578424242424248</v>
      </c>
      <c r="T269" t="str">
        <f t="shared" si="28"/>
        <v>film &amp; video</v>
      </c>
      <c r="U269" t="str">
        <f t="shared" si="29"/>
        <v>documentary</v>
      </c>
    </row>
    <row r="270" spans="1:21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tr">
        <f>Data[[#This Row],[state]]</f>
        <v>successful</v>
      </c>
      <c r="H270" t="s">
        <v>8224</v>
      </c>
      <c r="I270" t="s">
        <v>8246</v>
      </c>
      <c r="J270">
        <v>1320640778</v>
      </c>
      <c r="K270" s="11">
        <f t="shared" si="24"/>
        <v>40853.944189814814</v>
      </c>
      <c r="L270">
        <v>1316749178</v>
      </c>
      <c r="M270" s="11">
        <f t="shared" si="25"/>
        <v>40808.90252314815</v>
      </c>
      <c r="N270" t="b">
        <v>1</v>
      </c>
      <c r="O270">
        <v>111</v>
      </c>
      <c r="P270" t="b">
        <v>1</v>
      </c>
      <c r="Q270" t="s">
        <v>8269</v>
      </c>
      <c r="R270" s="10">
        <f t="shared" si="26"/>
        <v>111.4</v>
      </c>
      <c r="S270">
        <f t="shared" si="27"/>
        <v>50.18018018018018</v>
      </c>
      <c r="T270" t="str">
        <f t="shared" si="28"/>
        <v>film &amp; video</v>
      </c>
      <c r="U270" t="str">
        <f t="shared" si="29"/>
        <v>documentary</v>
      </c>
    </row>
    <row r="271" spans="1:21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tr">
        <f>Data[[#This Row],[state]]</f>
        <v>successful</v>
      </c>
      <c r="H271" t="s">
        <v>8226</v>
      </c>
      <c r="I271" t="s">
        <v>8248</v>
      </c>
      <c r="J271">
        <v>1487738622</v>
      </c>
      <c r="K271" s="11">
        <f t="shared" si="24"/>
        <v>42787.947013888886</v>
      </c>
      <c r="L271">
        <v>1485146622</v>
      </c>
      <c r="M271" s="11">
        <f t="shared" si="25"/>
        <v>42757.947013888886</v>
      </c>
      <c r="N271" t="b">
        <v>1</v>
      </c>
      <c r="O271">
        <v>1596</v>
      </c>
      <c r="P271" t="b">
        <v>1</v>
      </c>
      <c r="Q271" t="s">
        <v>8269</v>
      </c>
      <c r="R271" s="10">
        <f t="shared" si="26"/>
        <v>147.23376999999999</v>
      </c>
      <c r="S271">
        <f t="shared" si="27"/>
        <v>92.251735588972423</v>
      </c>
      <c r="T271" t="str">
        <f t="shared" si="28"/>
        <v>film &amp; video</v>
      </c>
      <c r="U271" t="str">
        <f t="shared" si="29"/>
        <v>documentary</v>
      </c>
    </row>
    <row r="272" spans="1:21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tr">
        <f>Data[[#This Row],[state]]</f>
        <v>successful</v>
      </c>
      <c r="H272" t="s">
        <v>8224</v>
      </c>
      <c r="I272" t="s">
        <v>8246</v>
      </c>
      <c r="J272">
        <v>1306296000</v>
      </c>
      <c r="K272" s="11">
        <f t="shared" si="24"/>
        <v>40687.916666666664</v>
      </c>
      <c r="L272">
        <v>1301950070</v>
      </c>
      <c r="M272" s="11">
        <f t="shared" si="25"/>
        <v>40637.616550925923</v>
      </c>
      <c r="N272" t="b">
        <v>1</v>
      </c>
      <c r="O272">
        <v>61</v>
      </c>
      <c r="P272" t="b">
        <v>1</v>
      </c>
      <c r="Q272" t="s">
        <v>8269</v>
      </c>
      <c r="R272" s="10">
        <f t="shared" si="26"/>
        <v>152.60869565217391</v>
      </c>
      <c r="S272">
        <f t="shared" si="27"/>
        <v>57.540983606557376</v>
      </c>
      <c r="T272" t="str">
        <f t="shared" si="28"/>
        <v>film &amp; video</v>
      </c>
      <c r="U272" t="str">
        <f t="shared" si="29"/>
        <v>documentary</v>
      </c>
    </row>
    <row r="273" spans="1:21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tr">
        <f>Data[[#This Row],[state]]</f>
        <v>successful</v>
      </c>
      <c r="H273" t="s">
        <v>8224</v>
      </c>
      <c r="I273" t="s">
        <v>8246</v>
      </c>
      <c r="J273">
        <v>1388649600</v>
      </c>
      <c r="K273" s="11">
        <f t="shared" si="24"/>
        <v>41641.083333333336</v>
      </c>
      <c r="L273">
        <v>1386123861</v>
      </c>
      <c r="M273" s="11">
        <f t="shared" si="25"/>
        <v>41611.85024305556</v>
      </c>
      <c r="N273" t="b">
        <v>1</v>
      </c>
      <c r="O273">
        <v>287</v>
      </c>
      <c r="P273" t="b">
        <v>1</v>
      </c>
      <c r="Q273" t="s">
        <v>8269</v>
      </c>
      <c r="R273" s="10">
        <f t="shared" si="26"/>
        <v>104.67999999999999</v>
      </c>
      <c r="S273">
        <f t="shared" si="27"/>
        <v>109.42160278745645</v>
      </c>
      <c r="T273" t="str">
        <f t="shared" si="28"/>
        <v>film &amp; video</v>
      </c>
      <c r="U273" t="str">
        <f t="shared" si="29"/>
        <v>documentary</v>
      </c>
    </row>
    <row r="274" spans="1:21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tr">
        <f>Data[[#This Row],[state]]</f>
        <v>successful</v>
      </c>
      <c r="H274" t="s">
        <v>8224</v>
      </c>
      <c r="I274" t="s">
        <v>8246</v>
      </c>
      <c r="J274">
        <v>1272480540</v>
      </c>
      <c r="K274" s="11">
        <f t="shared" si="24"/>
        <v>40296.53402777778</v>
      </c>
      <c r="L274">
        <v>1267220191</v>
      </c>
      <c r="M274" s="11">
        <f t="shared" si="25"/>
        <v>40235.650358796294</v>
      </c>
      <c r="N274" t="b">
        <v>1</v>
      </c>
      <c r="O274">
        <v>65</v>
      </c>
      <c r="P274" t="b">
        <v>1</v>
      </c>
      <c r="Q274" t="s">
        <v>8269</v>
      </c>
      <c r="R274" s="10">
        <f t="shared" si="26"/>
        <v>177.43366666666668</v>
      </c>
      <c r="S274">
        <f t="shared" si="27"/>
        <v>81.892461538461546</v>
      </c>
      <c r="T274" t="str">
        <f t="shared" si="28"/>
        <v>film &amp; video</v>
      </c>
      <c r="U274" t="str">
        <f t="shared" si="29"/>
        <v>documentary</v>
      </c>
    </row>
    <row r="275" spans="1:21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tr">
        <f>Data[[#This Row],[state]]</f>
        <v>successful</v>
      </c>
      <c r="H275" t="s">
        <v>8224</v>
      </c>
      <c r="I275" t="s">
        <v>8246</v>
      </c>
      <c r="J275">
        <v>1309694266</v>
      </c>
      <c r="K275" s="11">
        <f t="shared" si="24"/>
        <v>40727.248449074075</v>
      </c>
      <c r="L275">
        <v>1307102266</v>
      </c>
      <c r="M275" s="11">
        <f t="shared" si="25"/>
        <v>40697.248449074075</v>
      </c>
      <c r="N275" t="b">
        <v>1</v>
      </c>
      <c r="O275">
        <v>118</v>
      </c>
      <c r="P275" t="b">
        <v>1</v>
      </c>
      <c r="Q275" t="s">
        <v>8269</v>
      </c>
      <c r="R275" s="10">
        <f t="shared" si="26"/>
        <v>107.7758</v>
      </c>
      <c r="S275">
        <f t="shared" si="27"/>
        <v>45.667711864406776</v>
      </c>
      <c r="T275" t="str">
        <f t="shared" si="28"/>
        <v>film &amp; video</v>
      </c>
      <c r="U275" t="str">
        <f t="shared" si="29"/>
        <v>documentary</v>
      </c>
    </row>
    <row r="276" spans="1:21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tr">
        <f>Data[[#This Row],[state]]</f>
        <v>successful</v>
      </c>
      <c r="H276" t="s">
        <v>8224</v>
      </c>
      <c r="I276" t="s">
        <v>8246</v>
      </c>
      <c r="J276">
        <v>1333609140</v>
      </c>
      <c r="K276" s="11">
        <f t="shared" si="24"/>
        <v>41004.040972222225</v>
      </c>
      <c r="L276">
        <v>1330638829</v>
      </c>
      <c r="M276" s="11">
        <f t="shared" si="25"/>
        <v>40969.662372685183</v>
      </c>
      <c r="N276" t="b">
        <v>1</v>
      </c>
      <c r="O276">
        <v>113</v>
      </c>
      <c r="P276" t="b">
        <v>1</v>
      </c>
      <c r="Q276" t="s">
        <v>8269</v>
      </c>
      <c r="R276" s="10">
        <f t="shared" si="26"/>
        <v>156</v>
      </c>
      <c r="S276">
        <f t="shared" si="27"/>
        <v>55.221238938053098</v>
      </c>
      <c r="T276" t="str">
        <f t="shared" si="28"/>
        <v>film &amp; video</v>
      </c>
      <c r="U276" t="str">
        <f t="shared" si="29"/>
        <v>documentary</v>
      </c>
    </row>
    <row r="277" spans="1:21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tr">
        <f>Data[[#This Row],[state]]</f>
        <v>successful</v>
      </c>
      <c r="H277" t="s">
        <v>8224</v>
      </c>
      <c r="I277" t="s">
        <v>8246</v>
      </c>
      <c r="J277">
        <v>1352511966</v>
      </c>
      <c r="K277" s="11">
        <f t="shared" si="24"/>
        <v>41222.823680555557</v>
      </c>
      <c r="L277">
        <v>1349916366</v>
      </c>
      <c r="M277" s="11">
        <f t="shared" si="25"/>
        <v>41192.782013888893</v>
      </c>
      <c r="N277" t="b">
        <v>1</v>
      </c>
      <c r="O277">
        <v>332</v>
      </c>
      <c r="P277" t="b">
        <v>1</v>
      </c>
      <c r="Q277" t="s">
        <v>8269</v>
      </c>
      <c r="R277" s="10">
        <f t="shared" si="26"/>
        <v>108.395</v>
      </c>
      <c r="S277">
        <f t="shared" si="27"/>
        <v>65.298192771084331</v>
      </c>
      <c r="T277" t="str">
        <f t="shared" si="28"/>
        <v>film &amp; video</v>
      </c>
      <c r="U277" t="str">
        <f t="shared" si="29"/>
        <v>documentary</v>
      </c>
    </row>
    <row r="278" spans="1:21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tr">
        <f>Data[[#This Row],[state]]</f>
        <v>successful</v>
      </c>
      <c r="H278" t="s">
        <v>8224</v>
      </c>
      <c r="I278" t="s">
        <v>8246</v>
      </c>
      <c r="J278">
        <v>1335574674</v>
      </c>
      <c r="K278" s="11">
        <f t="shared" si="24"/>
        <v>41026.790208333332</v>
      </c>
      <c r="L278">
        <v>1330394274</v>
      </c>
      <c r="M278" s="11">
        <f t="shared" si="25"/>
        <v>40966.831874999996</v>
      </c>
      <c r="N278" t="b">
        <v>1</v>
      </c>
      <c r="O278">
        <v>62</v>
      </c>
      <c r="P278" t="b">
        <v>1</v>
      </c>
      <c r="Q278" t="s">
        <v>8269</v>
      </c>
      <c r="R278" s="10">
        <f t="shared" si="26"/>
        <v>147.6</v>
      </c>
      <c r="S278">
        <f t="shared" si="27"/>
        <v>95.225806451612897</v>
      </c>
      <c r="T278" t="str">
        <f t="shared" si="28"/>
        <v>film &amp; video</v>
      </c>
      <c r="U278" t="str">
        <f t="shared" si="29"/>
        <v>documentary</v>
      </c>
    </row>
    <row r="279" spans="1:21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tr">
        <f>Data[[#This Row],[state]]</f>
        <v>successful</v>
      </c>
      <c r="H279" t="s">
        <v>8224</v>
      </c>
      <c r="I279" t="s">
        <v>8246</v>
      </c>
      <c r="J279">
        <v>1432416219</v>
      </c>
      <c r="K279" s="11">
        <f t="shared" si="24"/>
        <v>42147.641423611116</v>
      </c>
      <c r="L279">
        <v>1429824219</v>
      </c>
      <c r="M279" s="11">
        <f t="shared" si="25"/>
        <v>42117.641423611116</v>
      </c>
      <c r="N279" t="b">
        <v>1</v>
      </c>
      <c r="O279">
        <v>951</v>
      </c>
      <c r="P279" t="b">
        <v>1</v>
      </c>
      <c r="Q279" t="s">
        <v>8269</v>
      </c>
      <c r="R279" s="10">
        <f t="shared" si="26"/>
        <v>110.38153846153847</v>
      </c>
      <c r="S279">
        <f t="shared" si="27"/>
        <v>75.444794952681391</v>
      </c>
      <c r="T279" t="str">
        <f t="shared" si="28"/>
        <v>film &amp; video</v>
      </c>
      <c r="U279" t="str">
        <f t="shared" si="29"/>
        <v>documentary</v>
      </c>
    </row>
    <row r="280" spans="1:21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tr">
        <f>Data[[#This Row],[state]]</f>
        <v>successful</v>
      </c>
      <c r="H280" t="s">
        <v>8224</v>
      </c>
      <c r="I280" t="s">
        <v>8246</v>
      </c>
      <c r="J280">
        <v>1350003539</v>
      </c>
      <c r="K280" s="11">
        <f t="shared" si="24"/>
        <v>41193.790960648148</v>
      </c>
      <c r="L280">
        <v>1347411539</v>
      </c>
      <c r="M280" s="11">
        <f t="shared" si="25"/>
        <v>41163.790960648148</v>
      </c>
      <c r="N280" t="b">
        <v>1</v>
      </c>
      <c r="O280">
        <v>415</v>
      </c>
      <c r="P280" t="b">
        <v>1</v>
      </c>
      <c r="Q280" t="s">
        <v>8269</v>
      </c>
      <c r="R280" s="10">
        <f t="shared" si="26"/>
        <v>150.34814814814814</v>
      </c>
      <c r="S280">
        <f t="shared" si="27"/>
        <v>97.816867469879512</v>
      </c>
      <c r="T280" t="str">
        <f t="shared" si="28"/>
        <v>film &amp; video</v>
      </c>
      <c r="U280" t="str">
        <f t="shared" si="29"/>
        <v>documentary</v>
      </c>
    </row>
    <row r="281" spans="1:21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tr">
        <f>Data[[#This Row],[state]]</f>
        <v>successful</v>
      </c>
      <c r="H281" t="s">
        <v>8224</v>
      </c>
      <c r="I281" t="s">
        <v>8246</v>
      </c>
      <c r="J281">
        <v>1488160860</v>
      </c>
      <c r="K281" s="11">
        <f t="shared" si="24"/>
        <v>42792.834027777775</v>
      </c>
      <c r="L281">
        <v>1485237096</v>
      </c>
      <c r="M281" s="11">
        <f t="shared" si="25"/>
        <v>42758.994166666671</v>
      </c>
      <c r="N281" t="b">
        <v>1</v>
      </c>
      <c r="O281">
        <v>305</v>
      </c>
      <c r="P281" t="b">
        <v>1</v>
      </c>
      <c r="Q281" t="s">
        <v>8269</v>
      </c>
      <c r="R281" s="10">
        <f t="shared" si="26"/>
        <v>157.31829411764707</v>
      </c>
      <c r="S281">
        <f t="shared" si="27"/>
        <v>87.685606557377056</v>
      </c>
      <c r="T281" t="str">
        <f t="shared" si="28"/>
        <v>film &amp; video</v>
      </c>
      <c r="U281" t="str">
        <f t="shared" si="29"/>
        <v>documentary</v>
      </c>
    </row>
    <row r="282" spans="1:21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tr">
        <f>Data[[#This Row],[state]]</f>
        <v>successful</v>
      </c>
      <c r="H282" t="s">
        <v>8224</v>
      </c>
      <c r="I282" t="s">
        <v>8246</v>
      </c>
      <c r="J282">
        <v>1401459035</v>
      </c>
      <c r="K282" s="11">
        <f t="shared" si="24"/>
        <v>41789.340682870366</v>
      </c>
      <c r="L282">
        <v>1397571035</v>
      </c>
      <c r="M282" s="11">
        <f t="shared" si="25"/>
        <v>41744.340682870366</v>
      </c>
      <c r="N282" t="b">
        <v>1</v>
      </c>
      <c r="O282">
        <v>2139</v>
      </c>
      <c r="P282" t="b">
        <v>1</v>
      </c>
      <c r="Q282" t="s">
        <v>8269</v>
      </c>
      <c r="R282" s="10">
        <f t="shared" si="26"/>
        <v>156.14400000000001</v>
      </c>
      <c r="S282">
        <f t="shared" si="27"/>
        <v>54.748948106591868</v>
      </c>
      <c r="T282" t="str">
        <f t="shared" si="28"/>
        <v>film &amp; video</v>
      </c>
      <c r="U282" t="str">
        <f t="shared" si="29"/>
        <v>documentary</v>
      </c>
    </row>
    <row r="283" spans="1:21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tr">
        <f>Data[[#This Row],[state]]</f>
        <v>successful</v>
      </c>
      <c r="H283" t="s">
        <v>8224</v>
      </c>
      <c r="I283" t="s">
        <v>8246</v>
      </c>
      <c r="J283">
        <v>1249932360</v>
      </c>
      <c r="K283" s="11">
        <f t="shared" si="24"/>
        <v>40035.55972222222</v>
      </c>
      <c r="L283">
        <v>1242532513</v>
      </c>
      <c r="M283" s="11">
        <f t="shared" si="25"/>
        <v>39949.913344907407</v>
      </c>
      <c r="N283" t="b">
        <v>1</v>
      </c>
      <c r="O283">
        <v>79</v>
      </c>
      <c r="P283" t="b">
        <v>1</v>
      </c>
      <c r="Q283" t="s">
        <v>8269</v>
      </c>
      <c r="R283" s="10">
        <f t="shared" si="26"/>
        <v>120.58763636363636</v>
      </c>
      <c r="S283">
        <f t="shared" si="27"/>
        <v>83.953417721518989</v>
      </c>
      <c r="T283" t="str">
        <f t="shared" si="28"/>
        <v>film &amp; video</v>
      </c>
      <c r="U283" t="str">
        <f t="shared" si="29"/>
        <v>documentary</v>
      </c>
    </row>
    <row r="284" spans="1:21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tr">
        <f>Data[[#This Row],[state]]</f>
        <v>successful</v>
      </c>
      <c r="H284" t="s">
        <v>8224</v>
      </c>
      <c r="I284" t="s">
        <v>8246</v>
      </c>
      <c r="J284">
        <v>1266876000</v>
      </c>
      <c r="K284" s="11">
        <f t="shared" si="24"/>
        <v>40231.666666666664</v>
      </c>
      <c r="L284">
        <v>1263679492</v>
      </c>
      <c r="M284" s="11">
        <f t="shared" si="25"/>
        <v>40194.670046296298</v>
      </c>
      <c r="N284" t="b">
        <v>1</v>
      </c>
      <c r="O284">
        <v>179</v>
      </c>
      <c r="P284" t="b">
        <v>1</v>
      </c>
      <c r="Q284" t="s">
        <v>8269</v>
      </c>
      <c r="R284" s="10">
        <f t="shared" si="26"/>
        <v>101.18888888888888</v>
      </c>
      <c r="S284">
        <f t="shared" si="27"/>
        <v>254.38547486033519</v>
      </c>
      <c r="T284" t="str">
        <f t="shared" si="28"/>
        <v>film &amp; video</v>
      </c>
      <c r="U284" t="str">
        <f t="shared" si="29"/>
        <v>documentary</v>
      </c>
    </row>
    <row r="285" spans="1:21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tr">
        <f>Data[[#This Row],[state]]</f>
        <v>successful</v>
      </c>
      <c r="H285" t="s">
        <v>8224</v>
      </c>
      <c r="I285" t="s">
        <v>8246</v>
      </c>
      <c r="J285">
        <v>1306904340</v>
      </c>
      <c r="K285" s="11">
        <f t="shared" si="24"/>
        <v>40694.957638888889</v>
      </c>
      <c r="L285">
        <v>1305219744</v>
      </c>
      <c r="M285" s="11">
        <f t="shared" si="25"/>
        <v>40675.46</v>
      </c>
      <c r="N285" t="b">
        <v>1</v>
      </c>
      <c r="O285">
        <v>202</v>
      </c>
      <c r="P285" t="b">
        <v>1</v>
      </c>
      <c r="Q285" t="s">
        <v>8269</v>
      </c>
      <c r="R285" s="10">
        <f t="shared" si="26"/>
        <v>114.27249999999999</v>
      </c>
      <c r="S285">
        <f t="shared" si="27"/>
        <v>101.8269801980198</v>
      </c>
      <c r="T285" t="str">
        <f t="shared" si="28"/>
        <v>film &amp; video</v>
      </c>
      <c r="U285" t="str">
        <f t="shared" si="29"/>
        <v>documentary</v>
      </c>
    </row>
    <row r="286" spans="1:21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tr">
        <f>Data[[#This Row],[state]]</f>
        <v>successful</v>
      </c>
      <c r="H286" t="s">
        <v>8224</v>
      </c>
      <c r="I286" t="s">
        <v>8246</v>
      </c>
      <c r="J286">
        <v>1327167780</v>
      </c>
      <c r="K286" s="11">
        <f t="shared" si="24"/>
        <v>40929.488194444442</v>
      </c>
      <c r="L286">
        <v>1325007780</v>
      </c>
      <c r="M286" s="11">
        <f t="shared" si="25"/>
        <v>40904.488194444442</v>
      </c>
      <c r="N286" t="b">
        <v>1</v>
      </c>
      <c r="O286">
        <v>760</v>
      </c>
      <c r="P286" t="b">
        <v>1</v>
      </c>
      <c r="Q286" t="s">
        <v>8269</v>
      </c>
      <c r="R286" s="10">
        <f t="shared" si="26"/>
        <v>104.62615</v>
      </c>
      <c r="S286">
        <f t="shared" si="27"/>
        <v>55.066394736842106</v>
      </c>
      <c r="T286" t="str">
        <f t="shared" si="28"/>
        <v>film &amp; video</v>
      </c>
      <c r="U286" t="str">
        <f t="shared" si="29"/>
        <v>documentary</v>
      </c>
    </row>
    <row r="287" spans="1:21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tr">
        <f>Data[[#This Row],[state]]</f>
        <v>successful</v>
      </c>
      <c r="H287" t="s">
        <v>8224</v>
      </c>
      <c r="I287" t="s">
        <v>8246</v>
      </c>
      <c r="J287">
        <v>1379614128</v>
      </c>
      <c r="K287" s="11">
        <f t="shared" si="24"/>
        <v>41536.506111111114</v>
      </c>
      <c r="L287">
        <v>1377022128</v>
      </c>
      <c r="M287" s="11">
        <f t="shared" si="25"/>
        <v>41506.506111111114</v>
      </c>
      <c r="N287" t="b">
        <v>1</v>
      </c>
      <c r="O287">
        <v>563</v>
      </c>
      <c r="P287" t="b">
        <v>1</v>
      </c>
      <c r="Q287" t="s">
        <v>8269</v>
      </c>
      <c r="R287" s="10">
        <f t="shared" si="26"/>
        <v>228.82507142857142</v>
      </c>
      <c r="S287">
        <f t="shared" si="27"/>
        <v>56.901438721136763</v>
      </c>
      <c r="T287" t="str">
        <f t="shared" si="28"/>
        <v>film &amp; video</v>
      </c>
      <c r="U287" t="str">
        <f t="shared" si="29"/>
        <v>documentary</v>
      </c>
    </row>
    <row r="288" spans="1:21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tr">
        <f>Data[[#This Row],[state]]</f>
        <v>successful</v>
      </c>
      <c r="H288" t="s">
        <v>8224</v>
      </c>
      <c r="I288" t="s">
        <v>8246</v>
      </c>
      <c r="J288">
        <v>1364236524</v>
      </c>
      <c r="K288" s="11">
        <f t="shared" si="24"/>
        <v>41358.524583333332</v>
      </c>
      <c r="L288">
        <v>1360352124</v>
      </c>
      <c r="M288" s="11">
        <f t="shared" si="25"/>
        <v>41313.566249999996</v>
      </c>
      <c r="N288" t="b">
        <v>1</v>
      </c>
      <c r="O288">
        <v>135</v>
      </c>
      <c r="P288" t="b">
        <v>1</v>
      </c>
      <c r="Q288" t="s">
        <v>8269</v>
      </c>
      <c r="R288" s="10">
        <f t="shared" si="26"/>
        <v>109.15333333333332</v>
      </c>
      <c r="S288">
        <f t="shared" si="27"/>
        <v>121.28148148148148</v>
      </c>
      <c r="T288" t="str">
        <f t="shared" si="28"/>
        <v>film &amp; video</v>
      </c>
      <c r="U288" t="str">
        <f t="shared" si="29"/>
        <v>documentary</v>
      </c>
    </row>
    <row r="289" spans="1:21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tr">
        <f>Data[[#This Row],[state]]</f>
        <v>successful</v>
      </c>
      <c r="H289" t="s">
        <v>8224</v>
      </c>
      <c r="I289" t="s">
        <v>8246</v>
      </c>
      <c r="J289">
        <v>1351828800</v>
      </c>
      <c r="K289" s="11">
        <f t="shared" si="24"/>
        <v>41214.916666666664</v>
      </c>
      <c r="L289">
        <v>1349160018</v>
      </c>
      <c r="M289" s="11">
        <f t="shared" si="25"/>
        <v>41184.027986111112</v>
      </c>
      <c r="N289" t="b">
        <v>1</v>
      </c>
      <c r="O289">
        <v>290</v>
      </c>
      <c r="P289" t="b">
        <v>1</v>
      </c>
      <c r="Q289" t="s">
        <v>8269</v>
      </c>
      <c r="R289" s="10">
        <f t="shared" si="26"/>
        <v>176.29999999999998</v>
      </c>
      <c r="S289">
        <f t="shared" si="27"/>
        <v>91.189655172413794</v>
      </c>
      <c r="T289" t="str">
        <f t="shared" si="28"/>
        <v>film &amp; video</v>
      </c>
      <c r="U289" t="str">
        <f t="shared" si="29"/>
        <v>documentary</v>
      </c>
    </row>
    <row r="290" spans="1:21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tr">
        <f>Data[[#This Row],[state]]</f>
        <v>successful</v>
      </c>
      <c r="H290" t="s">
        <v>8224</v>
      </c>
      <c r="I290" t="s">
        <v>8246</v>
      </c>
      <c r="J290">
        <v>1340683393</v>
      </c>
      <c r="K290" s="11">
        <f t="shared" si="24"/>
        <v>41085.918900462959</v>
      </c>
      <c r="L290">
        <v>1337659393</v>
      </c>
      <c r="M290" s="11">
        <f t="shared" si="25"/>
        <v>41050.918900462959</v>
      </c>
      <c r="N290" t="b">
        <v>1</v>
      </c>
      <c r="O290">
        <v>447</v>
      </c>
      <c r="P290" t="b">
        <v>1</v>
      </c>
      <c r="Q290" t="s">
        <v>8269</v>
      </c>
      <c r="R290" s="10">
        <f t="shared" si="26"/>
        <v>103.21061999999999</v>
      </c>
      <c r="S290">
        <f t="shared" si="27"/>
        <v>115.44812080536913</v>
      </c>
      <c r="T290" t="str">
        <f t="shared" si="28"/>
        <v>film &amp; video</v>
      </c>
      <c r="U290" t="str">
        <f t="shared" si="29"/>
        <v>documentary</v>
      </c>
    </row>
    <row r="291" spans="1:21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tr">
        <f>Data[[#This Row],[state]]</f>
        <v>successful</v>
      </c>
      <c r="H291" t="s">
        <v>8225</v>
      </c>
      <c r="I291" t="s">
        <v>8247</v>
      </c>
      <c r="J291">
        <v>1383389834</v>
      </c>
      <c r="K291" s="11">
        <f t="shared" si="24"/>
        <v>41580.206412037034</v>
      </c>
      <c r="L291">
        <v>1380797834</v>
      </c>
      <c r="M291" s="11">
        <f t="shared" si="25"/>
        <v>41550.206412037034</v>
      </c>
      <c r="N291" t="b">
        <v>1</v>
      </c>
      <c r="O291">
        <v>232</v>
      </c>
      <c r="P291" t="b">
        <v>1</v>
      </c>
      <c r="Q291" t="s">
        <v>8269</v>
      </c>
      <c r="R291" s="10">
        <f t="shared" si="26"/>
        <v>104.82000000000001</v>
      </c>
      <c r="S291">
        <f t="shared" si="27"/>
        <v>67.771551724137936</v>
      </c>
      <c r="T291" t="str">
        <f t="shared" si="28"/>
        <v>film &amp; video</v>
      </c>
      <c r="U291" t="str">
        <f t="shared" si="29"/>
        <v>documentary</v>
      </c>
    </row>
    <row r="292" spans="1:21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tr">
        <f>Data[[#This Row],[state]]</f>
        <v>successful</v>
      </c>
      <c r="H292" t="s">
        <v>8224</v>
      </c>
      <c r="I292" t="s">
        <v>8246</v>
      </c>
      <c r="J292">
        <v>1296633540</v>
      </c>
      <c r="K292" s="11">
        <f t="shared" si="24"/>
        <v>40576.082638888889</v>
      </c>
      <c r="L292">
        <v>1292316697</v>
      </c>
      <c r="M292" s="11">
        <f t="shared" si="25"/>
        <v>40526.11917824074</v>
      </c>
      <c r="N292" t="b">
        <v>1</v>
      </c>
      <c r="O292">
        <v>168</v>
      </c>
      <c r="P292" t="b">
        <v>1</v>
      </c>
      <c r="Q292" t="s">
        <v>8269</v>
      </c>
      <c r="R292" s="10">
        <f t="shared" si="26"/>
        <v>106.68444444444445</v>
      </c>
      <c r="S292">
        <f t="shared" si="27"/>
        <v>28.576190476190476</v>
      </c>
      <c r="T292" t="str">
        <f t="shared" si="28"/>
        <v>film &amp; video</v>
      </c>
      <c r="U292" t="str">
        <f t="shared" si="29"/>
        <v>documentary</v>
      </c>
    </row>
    <row r="293" spans="1:21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tr">
        <f>Data[[#This Row],[state]]</f>
        <v>successful</v>
      </c>
      <c r="H293" t="s">
        <v>8224</v>
      </c>
      <c r="I293" t="s">
        <v>8246</v>
      </c>
      <c r="J293">
        <v>1367366460</v>
      </c>
      <c r="K293" s="11">
        <f t="shared" si="24"/>
        <v>41394.750694444447</v>
      </c>
      <c r="L293">
        <v>1365791246</v>
      </c>
      <c r="M293" s="11">
        <f t="shared" si="25"/>
        <v>41376.519050925926</v>
      </c>
      <c r="N293" t="b">
        <v>1</v>
      </c>
      <c r="O293">
        <v>128</v>
      </c>
      <c r="P293" t="b">
        <v>1</v>
      </c>
      <c r="Q293" t="s">
        <v>8269</v>
      </c>
      <c r="R293" s="10">
        <f t="shared" si="26"/>
        <v>120.02</v>
      </c>
      <c r="S293">
        <f t="shared" si="27"/>
        <v>46.8828125</v>
      </c>
      <c r="T293" t="str">
        <f t="shared" si="28"/>
        <v>film &amp; video</v>
      </c>
      <c r="U293" t="str">
        <f t="shared" si="29"/>
        <v>documentary</v>
      </c>
    </row>
    <row r="294" spans="1:21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tr">
        <f>Data[[#This Row],[state]]</f>
        <v>successful</v>
      </c>
      <c r="H294" t="s">
        <v>8224</v>
      </c>
      <c r="I294" t="s">
        <v>8246</v>
      </c>
      <c r="J294">
        <v>1319860740</v>
      </c>
      <c r="K294" s="11">
        <f t="shared" si="24"/>
        <v>40844.915972222225</v>
      </c>
      <c r="L294">
        <v>1317064599</v>
      </c>
      <c r="M294" s="11">
        <f t="shared" si="25"/>
        <v>40812.553229166668</v>
      </c>
      <c r="N294" t="b">
        <v>1</v>
      </c>
      <c r="O294">
        <v>493</v>
      </c>
      <c r="P294" t="b">
        <v>1</v>
      </c>
      <c r="Q294" t="s">
        <v>8269</v>
      </c>
      <c r="R294" s="10">
        <f t="shared" si="26"/>
        <v>101.50693333333334</v>
      </c>
      <c r="S294">
        <f t="shared" si="27"/>
        <v>154.42231237322514</v>
      </c>
      <c r="T294" t="str">
        <f t="shared" si="28"/>
        <v>film &amp; video</v>
      </c>
      <c r="U294" t="str">
        <f t="shared" si="29"/>
        <v>documentary</v>
      </c>
    </row>
    <row r="295" spans="1:21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tr">
        <f>Data[[#This Row],[state]]</f>
        <v>successful</v>
      </c>
      <c r="H295" t="s">
        <v>8224</v>
      </c>
      <c r="I295" t="s">
        <v>8246</v>
      </c>
      <c r="J295">
        <v>1398009714</v>
      </c>
      <c r="K295" s="11">
        <f t="shared" si="24"/>
        <v>41749.417986111112</v>
      </c>
      <c r="L295">
        <v>1395417714</v>
      </c>
      <c r="M295" s="11">
        <f t="shared" si="25"/>
        <v>41719.417986111112</v>
      </c>
      <c r="N295" t="b">
        <v>1</v>
      </c>
      <c r="O295">
        <v>131</v>
      </c>
      <c r="P295" t="b">
        <v>1</v>
      </c>
      <c r="Q295" t="s">
        <v>8269</v>
      </c>
      <c r="R295" s="10">
        <f t="shared" si="26"/>
        <v>101.38461538461539</v>
      </c>
      <c r="S295">
        <f t="shared" si="27"/>
        <v>201.22137404580153</v>
      </c>
      <c r="T295" t="str">
        <f t="shared" si="28"/>
        <v>film &amp; video</v>
      </c>
      <c r="U295" t="str">
        <f t="shared" si="29"/>
        <v>documentary</v>
      </c>
    </row>
    <row r="296" spans="1:21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tr">
        <f>Data[[#This Row],[state]]</f>
        <v>successful</v>
      </c>
      <c r="H296" t="s">
        <v>8224</v>
      </c>
      <c r="I296" t="s">
        <v>8246</v>
      </c>
      <c r="J296">
        <v>1279555200</v>
      </c>
      <c r="K296" s="11">
        <f t="shared" si="24"/>
        <v>40378.416666666664</v>
      </c>
      <c r="L296">
        <v>1276480894</v>
      </c>
      <c r="M296" s="11">
        <f t="shared" si="25"/>
        <v>40342.834421296298</v>
      </c>
      <c r="N296" t="b">
        <v>1</v>
      </c>
      <c r="O296">
        <v>50</v>
      </c>
      <c r="P296" t="b">
        <v>1</v>
      </c>
      <c r="Q296" t="s">
        <v>8269</v>
      </c>
      <c r="R296" s="10">
        <f t="shared" si="26"/>
        <v>100</v>
      </c>
      <c r="S296">
        <f t="shared" si="27"/>
        <v>100</v>
      </c>
      <c r="T296" t="str">
        <f t="shared" si="28"/>
        <v>film &amp; video</v>
      </c>
      <c r="U296" t="str">
        <f t="shared" si="29"/>
        <v>documentary</v>
      </c>
    </row>
    <row r="297" spans="1:21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tr">
        <f>Data[[#This Row],[state]]</f>
        <v>successful</v>
      </c>
      <c r="H297" t="s">
        <v>8224</v>
      </c>
      <c r="I297" t="s">
        <v>8246</v>
      </c>
      <c r="J297">
        <v>1383264000</v>
      </c>
      <c r="K297" s="11">
        <f t="shared" si="24"/>
        <v>41578.75</v>
      </c>
      <c r="L297">
        <v>1378080409</v>
      </c>
      <c r="M297" s="11">
        <f t="shared" si="25"/>
        <v>41518.754733796297</v>
      </c>
      <c r="N297" t="b">
        <v>1</v>
      </c>
      <c r="O297">
        <v>665</v>
      </c>
      <c r="P297" t="b">
        <v>1</v>
      </c>
      <c r="Q297" t="s">
        <v>8269</v>
      </c>
      <c r="R297" s="10">
        <f t="shared" si="26"/>
        <v>133.10911999999999</v>
      </c>
      <c r="S297">
        <f t="shared" si="27"/>
        <v>100.08204511278196</v>
      </c>
      <c r="T297" t="str">
        <f t="shared" si="28"/>
        <v>film &amp; video</v>
      </c>
      <c r="U297" t="str">
        <f t="shared" si="29"/>
        <v>documentary</v>
      </c>
    </row>
    <row r="298" spans="1:21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tr">
        <f>Data[[#This Row],[state]]</f>
        <v>successful</v>
      </c>
      <c r="H298" t="s">
        <v>8224</v>
      </c>
      <c r="I298" t="s">
        <v>8246</v>
      </c>
      <c r="J298">
        <v>1347017083</v>
      </c>
      <c r="K298" s="11">
        <f t="shared" si="24"/>
        <v>41159.225497685184</v>
      </c>
      <c r="L298">
        <v>1344857083</v>
      </c>
      <c r="M298" s="11">
        <f t="shared" si="25"/>
        <v>41134.225497685184</v>
      </c>
      <c r="N298" t="b">
        <v>1</v>
      </c>
      <c r="O298">
        <v>129</v>
      </c>
      <c r="P298" t="b">
        <v>1</v>
      </c>
      <c r="Q298" t="s">
        <v>8269</v>
      </c>
      <c r="R298" s="10">
        <f t="shared" si="26"/>
        <v>118.72620000000001</v>
      </c>
      <c r="S298">
        <f t="shared" si="27"/>
        <v>230.08953488372092</v>
      </c>
      <c r="T298" t="str">
        <f t="shared" si="28"/>
        <v>film &amp; video</v>
      </c>
      <c r="U298" t="str">
        <f t="shared" si="29"/>
        <v>documentary</v>
      </c>
    </row>
    <row r="299" spans="1:21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tr">
        <f>Data[[#This Row],[state]]</f>
        <v>successful</v>
      </c>
      <c r="H299" t="s">
        <v>8224</v>
      </c>
      <c r="I299" t="s">
        <v>8246</v>
      </c>
      <c r="J299">
        <v>1430452740</v>
      </c>
      <c r="K299" s="11">
        <f t="shared" si="24"/>
        <v>42124.915972222225</v>
      </c>
      <c r="L299">
        <v>1427390901</v>
      </c>
      <c r="M299" s="11">
        <f t="shared" si="25"/>
        <v>42089.47802083334</v>
      </c>
      <c r="N299" t="b">
        <v>1</v>
      </c>
      <c r="O299">
        <v>142</v>
      </c>
      <c r="P299" t="b">
        <v>1</v>
      </c>
      <c r="Q299" t="s">
        <v>8269</v>
      </c>
      <c r="R299" s="10">
        <f t="shared" si="26"/>
        <v>100.64</v>
      </c>
      <c r="S299">
        <f t="shared" si="27"/>
        <v>141.74647887323943</v>
      </c>
      <c r="T299" t="str">
        <f t="shared" si="28"/>
        <v>film &amp; video</v>
      </c>
      <c r="U299" t="str">
        <f t="shared" si="29"/>
        <v>documentary</v>
      </c>
    </row>
    <row r="300" spans="1:21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tr">
        <f>Data[[#This Row],[state]]</f>
        <v>successful</v>
      </c>
      <c r="H300" t="s">
        <v>8224</v>
      </c>
      <c r="I300" t="s">
        <v>8246</v>
      </c>
      <c r="J300">
        <v>1399669200</v>
      </c>
      <c r="K300" s="11">
        <f t="shared" si="24"/>
        <v>41768.625</v>
      </c>
      <c r="L300">
        <v>1394536048</v>
      </c>
      <c r="M300" s="11">
        <f t="shared" si="25"/>
        <v>41709.213518518518</v>
      </c>
      <c r="N300" t="b">
        <v>1</v>
      </c>
      <c r="O300">
        <v>2436</v>
      </c>
      <c r="P300" t="b">
        <v>1</v>
      </c>
      <c r="Q300" t="s">
        <v>8269</v>
      </c>
      <c r="R300" s="10">
        <f t="shared" si="26"/>
        <v>108.93241269841269</v>
      </c>
      <c r="S300">
        <f t="shared" si="27"/>
        <v>56.344351395730705</v>
      </c>
      <c r="T300" t="str">
        <f t="shared" si="28"/>
        <v>film &amp; video</v>
      </c>
      <c r="U300" t="str">
        <f t="shared" si="29"/>
        <v>documentary</v>
      </c>
    </row>
    <row r="301" spans="1:21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tr">
        <f>Data[[#This Row],[state]]</f>
        <v>successful</v>
      </c>
      <c r="H301" t="s">
        <v>8224</v>
      </c>
      <c r="I301" t="s">
        <v>8246</v>
      </c>
      <c r="J301">
        <v>1289975060</v>
      </c>
      <c r="K301" s="11">
        <f t="shared" si="24"/>
        <v>40499.016898148147</v>
      </c>
      <c r="L301">
        <v>1287379460</v>
      </c>
      <c r="M301" s="11">
        <f t="shared" si="25"/>
        <v>40468.975231481483</v>
      </c>
      <c r="N301" t="b">
        <v>1</v>
      </c>
      <c r="O301">
        <v>244</v>
      </c>
      <c r="P301" t="b">
        <v>1</v>
      </c>
      <c r="Q301" t="s">
        <v>8269</v>
      </c>
      <c r="R301" s="10">
        <f t="shared" si="26"/>
        <v>178.95250000000001</v>
      </c>
      <c r="S301">
        <f t="shared" si="27"/>
        <v>73.341188524590166</v>
      </c>
      <c r="T301" t="str">
        <f t="shared" si="28"/>
        <v>film &amp; video</v>
      </c>
      <c r="U301" t="str">
        <f t="shared" si="29"/>
        <v>documentary</v>
      </c>
    </row>
    <row r="302" spans="1:21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tr">
        <f>Data[[#This Row],[state]]</f>
        <v>successful</v>
      </c>
      <c r="H302" t="s">
        <v>8224</v>
      </c>
      <c r="I302" t="s">
        <v>8246</v>
      </c>
      <c r="J302">
        <v>1303686138</v>
      </c>
      <c r="K302" s="11">
        <f t="shared" si="24"/>
        <v>40657.709930555553</v>
      </c>
      <c r="L302">
        <v>1301007738</v>
      </c>
      <c r="M302" s="11">
        <f t="shared" si="25"/>
        <v>40626.709930555553</v>
      </c>
      <c r="N302" t="b">
        <v>1</v>
      </c>
      <c r="O302">
        <v>298</v>
      </c>
      <c r="P302" t="b">
        <v>1</v>
      </c>
      <c r="Q302" t="s">
        <v>8269</v>
      </c>
      <c r="R302" s="10">
        <f t="shared" si="26"/>
        <v>101.72264</v>
      </c>
      <c r="S302">
        <f t="shared" si="27"/>
        <v>85.337785234899329</v>
      </c>
      <c r="T302" t="str">
        <f t="shared" si="28"/>
        <v>film &amp; video</v>
      </c>
      <c r="U302" t="str">
        <f t="shared" si="29"/>
        <v>documentary</v>
      </c>
    </row>
    <row r="303" spans="1:21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tr">
        <f>Data[[#This Row],[state]]</f>
        <v>successful</v>
      </c>
      <c r="H303" t="s">
        <v>8224</v>
      </c>
      <c r="I303" t="s">
        <v>8246</v>
      </c>
      <c r="J303">
        <v>1363711335</v>
      </c>
      <c r="K303" s="11">
        <f t="shared" si="24"/>
        <v>41352.446006944447</v>
      </c>
      <c r="L303">
        <v>1360258935</v>
      </c>
      <c r="M303" s="11">
        <f t="shared" si="25"/>
        <v>41312.487673611111</v>
      </c>
      <c r="N303" t="b">
        <v>1</v>
      </c>
      <c r="O303">
        <v>251</v>
      </c>
      <c r="P303" t="b">
        <v>1</v>
      </c>
      <c r="Q303" t="s">
        <v>8269</v>
      </c>
      <c r="R303" s="10">
        <f t="shared" si="26"/>
        <v>118.73499999999999</v>
      </c>
      <c r="S303">
        <f t="shared" si="27"/>
        <v>61.496215139442228</v>
      </c>
      <c r="T303" t="str">
        <f t="shared" si="28"/>
        <v>film &amp; video</v>
      </c>
      <c r="U303" t="str">
        <f t="shared" si="29"/>
        <v>documentary</v>
      </c>
    </row>
    <row r="304" spans="1:21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tr">
        <f>Data[[#This Row],[state]]</f>
        <v>successful</v>
      </c>
      <c r="H304" t="s">
        <v>8224</v>
      </c>
      <c r="I304" t="s">
        <v>8246</v>
      </c>
      <c r="J304">
        <v>1330115638</v>
      </c>
      <c r="K304" s="11">
        <f t="shared" si="24"/>
        <v>40963.606921296298</v>
      </c>
      <c r="L304">
        <v>1327523638</v>
      </c>
      <c r="M304" s="11">
        <f t="shared" si="25"/>
        <v>40933.606921296298</v>
      </c>
      <c r="N304" t="b">
        <v>1</v>
      </c>
      <c r="O304">
        <v>108</v>
      </c>
      <c r="P304" t="b">
        <v>1</v>
      </c>
      <c r="Q304" t="s">
        <v>8269</v>
      </c>
      <c r="R304" s="10">
        <f t="shared" si="26"/>
        <v>100.46</v>
      </c>
      <c r="S304">
        <f t="shared" si="27"/>
        <v>93.018518518518519</v>
      </c>
      <c r="T304" t="str">
        <f t="shared" si="28"/>
        <v>film &amp; video</v>
      </c>
      <c r="U304" t="str">
        <f t="shared" si="29"/>
        <v>documentary</v>
      </c>
    </row>
    <row r="305" spans="1:21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tr">
        <f>Data[[#This Row],[state]]</f>
        <v>successful</v>
      </c>
      <c r="H305" t="s">
        <v>8224</v>
      </c>
      <c r="I305" t="s">
        <v>8246</v>
      </c>
      <c r="J305">
        <v>1338601346</v>
      </c>
      <c r="K305" s="11">
        <f t="shared" si="24"/>
        <v>41061.821134259262</v>
      </c>
      <c r="L305">
        <v>1336009346</v>
      </c>
      <c r="M305" s="11">
        <f t="shared" si="25"/>
        <v>41031.821134259262</v>
      </c>
      <c r="N305" t="b">
        <v>1</v>
      </c>
      <c r="O305">
        <v>82</v>
      </c>
      <c r="P305" t="b">
        <v>1</v>
      </c>
      <c r="Q305" t="s">
        <v>8269</v>
      </c>
      <c r="R305" s="10">
        <f t="shared" si="26"/>
        <v>137.46666666666667</v>
      </c>
      <c r="S305">
        <f t="shared" si="27"/>
        <v>50.292682926829265</v>
      </c>
      <c r="T305" t="str">
        <f t="shared" si="28"/>
        <v>film &amp; video</v>
      </c>
      <c r="U305" t="str">
        <f t="shared" si="29"/>
        <v>documentary</v>
      </c>
    </row>
    <row r="306" spans="1:21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tr">
        <f>Data[[#This Row],[state]]</f>
        <v>successful</v>
      </c>
      <c r="H306" t="s">
        <v>8224</v>
      </c>
      <c r="I306" t="s">
        <v>8246</v>
      </c>
      <c r="J306">
        <v>1346464800</v>
      </c>
      <c r="K306" s="11">
        <f t="shared" si="24"/>
        <v>41152.833333333336</v>
      </c>
      <c r="L306">
        <v>1343096197</v>
      </c>
      <c r="M306" s="11">
        <f t="shared" si="25"/>
        <v>41113.844872685186</v>
      </c>
      <c r="N306" t="b">
        <v>1</v>
      </c>
      <c r="O306">
        <v>74</v>
      </c>
      <c r="P306" t="b">
        <v>1</v>
      </c>
      <c r="Q306" t="s">
        <v>8269</v>
      </c>
      <c r="R306" s="10">
        <f t="shared" si="26"/>
        <v>231.64705882352939</v>
      </c>
      <c r="S306">
        <f t="shared" si="27"/>
        <v>106.43243243243244</v>
      </c>
      <c r="T306" t="str">
        <f t="shared" si="28"/>
        <v>film &amp; video</v>
      </c>
      <c r="U306" t="str">
        <f t="shared" si="29"/>
        <v>documentary</v>
      </c>
    </row>
    <row r="307" spans="1:21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tr">
        <f>Data[[#This Row],[state]]</f>
        <v>successful</v>
      </c>
      <c r="H307" t="s">
        <v>8224</v>
      </c>
      <c r="I307" t="s">
        <v>8246</v>
      </c>
      <c r="J307">
        <v>1331392049</v>
      </c>
      <c r="K307" s="11">
        <f t="shared" si="24"/>
        <v>40978.380196759259</v>
      </c>
      <c r="L307">
        <v>1328800049</v>
      </c>
      <c r="M307" s="11">
        <f t="shared" si="25"/>
        <v>40948.380196759259</v>
      </c>
      <c r="N307" t="b">
        <v>1</v>
      </c>
      <c r="O307">
        <v>189</v>
      </c>
      <c r="P307" t="b">
        <v>1</v>
      </c>
      <c r="Q307" t="s">
        <v>8269</v>
      </c>
      <c r="R307" s="10">
        <f t="shared" si="26"/>
        <v>130.33333333333331</v>
      </c>
      <c r="S307">
        <f t="shared" si="27"/>
        <v>51.719576719576722</v>
      </c>
      <c r="T307" t="str">
        <f t="shared" si="28"/>
        <v>film &amp; video</v>
      </c>
      <c r="U307" t="str">
        <f t="shared" si="29"/>
        <v>documentary</v>
      </c>
    </row>
    <row r="308" spans="1:21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tr">
        <f>Data[[#This Row],[state]]</f>
        <v>successful</v>
      </c>
      <c r="H308" t="s">
        <v>8224</v>
      </c>
      <c r="I308" t="s">
        <v>8246</v>
      </c>
      <c r="J308">
        <v>1363806333</v>
      </c>
      <c r="K308" s="11">
        <f t="shared" si="24"/>
        <v>41353.545520833337</v>
      </c>
      <c r="L308">
        <v>1362081933</v>
      </c>
      <c r="M308" s="11">
        <f t="shared" si="25"/>
        <v>41333.587187500001</v>
      </c>
      <c r="N308" t="b">
        <v>1</v>
      </c>
      <c r="O308">
        <v>80</v>
      </c>
      <c r="P308" t="b">
        <v>1</v>
      </c>
      <c r="Q308" t="s">
        <v>8269</v>
      </c>
      <c r="R308" s="10">
        <f t="shared" si="26"/>
        <v>292.89999999999998</v>
      </c>
      <c r="S308">
        <f t="shared" si="27"/>
        <v>36.612499999999997</v>
      </c>
      <c r="T308" t="str">
        <f t="shared" si="28"/>
        <v>film &amp; video</v>
      </c>
      <c r="U308" t="str">
        <f t="shared" si="29"/>
        <v>documentary</v>
      </c>
    </row>
    <row r="309" spans="1:21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tr">
        <f>Data[[#This Row],[state]]</f>
        <v>successful</v>
      </c>
      <c r="H309" t="s">
        <v>8224</v>
      </c>
      <c r="I309" t="s">
        <v>8246</v>
      </c>
      <c r="J309">
        <v>1360276801</v>
      </c>
      <c r="K309" s="11">
        <f t="shared" si="24"/>
        <v>41312.694456018515</v>
      </c>
      <c r="L309">
        <v>1357684801</v>
      </c>
      <c r="M309" s="11">
        <f t="shared" si="25"/>
        <v>41282.694456018515</v>
      </c>
      <c r="N309" t="b">
        <v>1</v>
      </c>
      <c r="O309">
        <v>576</v>
      </c>
      <c r="P309" t="b">
        <v>1</v>
      </c>
      <c r="Q309" t="s">
        <v>8269</v>
      </c>
      <c r="R309" s="10">
        <f t="shared" si="26"/>
        <v>111.31818181818183</v>
      </c>
      <c r="S309">
        <f t="shared" si="27"/>
        <v>42.517361111111114</v>
      </c>
      <c r="T309" t="str">
        <f t="shared" si="28"/>
        <v>film &amp; video</v>
      </c>
      <c r="U309" t="str">
        <f t="shared" si="29"/>
        <v>documentary</v>
      </c>
    </row>
    <row r="310" spans="1:21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tr">
        <f>Data[[#This Row],[state]]</f>
        <v>successful</v>
      </c>
      <c r="H310" t="s">
        <v>8224</v>
      </c>
      <c r="I310" t="s">
        <v>8246</v>
      </c>
      <c r="J310">
        <v>1299775210</v>
      </c>
      <c r="K310" s="11">
        <f t="shared" si="24"/>
        <v>40612.444560185184</v>
      </c>
      <c r="L310">
        <v>1295887210</v>
      </c>
      <c r="M310" s="11">
        <f t="shared" si="25"/>
        <v>40567.444560185184</v>
      </c>
      <c r="N310" t="b">
        <v>1</v>
      </c>
      <c r="O310">
        <v>202</v>
      </c>
      <c r="P310" t="b">
        <v>1</v>
      </c>
      <c r="Q310" t="s">
        <v>8269</v>
      </c>
      <c r="R310" s="10">
        <f t="shared" si="26"/>
        <v>105.56666666666668</v>
      </c>
      <c r="S310">
        <f t="shared" si="27"/>
        <v>62.712871287128714</v>
      </c>
      <c r="T310" t="str">
        <f t="shared" si="28"/>
        <v>film &amp; video</v>
      </c>
      <c r="U310" t="str">
        <f t="shared" si="29"/>
        <v>documentary</v>
      </c>
    </row>
    <row r="311" spans="1:21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tr">
        <f>Data[[#This Row],[state]]</f>
        <v>successful</v>
      </c>
      <c r="H311" t="s">
        <v>8224</v>
      </c>
      <c r="I311" t="s">
        <v>8246</v>
      </c>
      <c r="J311">
        <v>1346695334</v>
      </c>
      <c r="K311" s="11">
        <f t="shared" si="24"/>
        <v>41155.501550925925</v>
      </c>
      <c r="L311">
        <v>1344880934</v>
      </c>
      <c r="M311" s="11">
        <f t="shared" si="25"/>
        <v>41134.501550925925</v>
      </c>
      <c r="N311" t="b">
        <v>1</v>
      </c>
      <c r="O311">
        <v>238</v>
      </c>
      <c r="P311" t="b">
        <v>1</v>
      </c>
      <c r="Q311" t="s">
        <v>8269</v>
      </c>
      <c r="R311" s="10">
        <f t="shared" si="26"/>
        <v>118.94444444444446</v>
      </c>
      <c r="S311">
        <f t="shared" si="27"/>
        <v>89.957983193277315</v>
      </c>
      <c r="T311" t="str">
        <f t="shared" si="28"/>
        <v>film &amp; video</v>
      </c>
      <c r="U311" t="str">
        <f t="shared" si="29"/>
        <v>documentary</v>
      </c>
    </row>
    <row r="312" spans="1:21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tr">
        <f>Data[[#This Row],[state]]</f>
        <v>successful</v>
      </c>
      <c r="H312" t="s">
        <v>8224</v>
      </c>
      <c r="I312" t="s">
        <v>8246</v>
      </c>
      <c r="J312">
        <v>1319076000</v>
      </c>
      <c r="K312" s="11">
        <f t="shared" si="24"/>
        <v>40835.833333333336</v>
      </c>
      <c r="L312">
        <v>1317788623</v>
      </c>
      <c r="M312" s="11">
        <f t="shared" si="25"/>
        <v>40820.933136574073</v>
      </c>
      <c r="N312" t="b">
        <v>1</v>
      </c>
      <c r="O312">
        <v>36</v>
      </c>
      <c r="P312" t="b">
        <v>1</v>
      </c>
      <c r="Q312" t="s">
        <v>8269</v>
      </c>
      <c r="R312" s="10">
        <f t="shared" si="26"/>
        <v>104.129</v>
      </c>
      <c r="S312">
        <f t="shared" si="27"/>
        <v>28.924722222222222</v>
      </c>
      <c r="T312" t="str">
        <f t="shared" si="28"/>
        <v>film &amp; video</v>
      </c>
      <c r="U312" t="str">
        <f t="shared" si="29"/>
        <v>documentary</v>
      </c>
    </row>
    <row r="313" spans="1:21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tr">
        <f>Data[[#This Row],[state]]</f>
        <v>successful</v>
      </c>
      <c r="H313" t="s">
        <v>8224</v>
      </c>
      <c r="I313" t="s">
        <v>8246</v>
      </c>
      <c r="J313">
        <v>1325404740</v>
      </c>
      <c r="K313" s="11">
        <f t="shared" si="24"/>
        <v>40909.082638888889</v>
      </c>
      <c r="L313">
        <v>1321852592</v>
      </c>
      <c r="M313" s="11">
        <f t="shared" si="25"/>
        <v>40867.969814814816</v>
      </c>
      <c r="N313" t="b">
        <v>1</v>
      </c>
      <c r="O313">
        <v>150</v>
      </c>
      <c r="P313" t="b">
        <v>1</v>
      </c>
      <c r="Q313" t="s">
        <v>8269</v>
      </c>
      <c r="R313" s="10">
        <f t="shared" si="26"/>
        <v>104.10165000000001</v>
      </c>
      <c r="S313">
        <f t="shared" si="27"/>
        <v>138.8022</v>
      </c>
      <c r="T313" t="str">
        <f t="shared" si="28"/>
        <v>film &amp; video</v>
      </c>
      <c r="U313" t="str">
        <f t="shared" si="29"/>
        <v>documentary</v>
      </c>
    </row>
    <row r="314" spans="1:21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tr">
        <f>Data[[#This Row],[state]]</f>
        <v>successful</v>
      </c>
      <c r="H314" t="s">
        <v>8224</v>
      </c>
      <c r="I314" t="s">
        <v>8246</v>
      </c>
      <c r="J314">
        <v>1365973432</v>
      </c>
      <c r="K314" s="11">
        <f t="shared" si="24"/>
        <v>41378.627685185187</v>
      </c>
      <c r="L314">
        <v>1363381432</v>
      </c>
      <c r="M314" s="11">
        <f t="shared" si="25"/>
        <v>41348.627685185187</v>
      </c>
      <c r="N314" t="b">
        <v>1</v>
      </c>
      <c r="O314">
        <v>146</v>
      </c>
      <c r="P314" t="b">
        <v>1</v>
      </c>
      <c r="Q314" t="s">
        <v>8269</v>
      </c>
      <c r="R314" s="10">
        <f t="shared" si="26"/>
        <v>111.87499999999999</v>
      </c>
      <c r="S314">
        <f t="shared" si="27"/>
        <v>61.301369863013697</v>
      </c>
      <c r="T314" t="str">
        <f t="shared" si="28"/>
        <v>film &amp; video</v>
      </c>
      <c r="U314" t="str">
        <f t="shared" si="29"/>
        <v>documentary</v>
      </c>
    </row>
    <row r="315" spans="1:21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tr">
        <f>Data[[#This Row],[state]]</f>
        <v>successful</v>
      </c>
      <c r="H315" t="s">
        <v>8224</v>
      </c>
      <c r="I315" t="s">
        <v>8246</v>
      </c>
      <c r="J315">
        <v>1281542340</v>
      </c>
      <c r="K315" s="11">
        <f t="shared" si="24"/>
        <v>40401.415972222225</v>
      </c>
      <c r="L315">
        <v>1277702894</v>
      </c>
      <c r="M315" s="11">
        <f t="shared" si="25"/>
        <v>40356.977939814817</v>
      </c>
      <c r="N315" t="b">
        <v>1</v>
      </c>
      <c r="O315">
        <v>222</v>
      </c>
      <c r="P315" t="b">
        <v>1</v>
      </c>
      <c r="Q315" t="s">
        <v>8269</v>
      </c>
      <c r="R315" s="10">
        <f t="shared" si="26"/>
        <v>104.73529411764706</v>
      </c>
      <c r="S315">
        <f t="shared" si="27"/>
        <v>80.202702702702709</v>
      </c>
      <c r="T315" t="str">
        <f t="shared" si="28"/>
        <v>film &amp; video</v>
      </c>
      <c r="U315" t="str">
        <f t="shared" si="29"/>
        <v>documentary</v>
      </c>
    </row>
    <row r="316" spans="1:21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tr">
        <f>Data[[#This Row],[state]]</f>
        <v>successful</v>
      </c>
      <c r="H316" t="s">
        <v>8224</v>
      </c>
      <c r="I316" t="s">
        <v>8246</v>
      </c>
      <c r="J316">
        <v>1362167988</v>
      </c>
      <c r="K316" s="11">
        <f t="shared" si="24"/>
        <v>41334.583194444444</v>
      </c>
      <c r="L316">
        <v>1359575988</v>
      </c>
      <c r="M316" s="11">
        <f t="shared" si="25"/>
        <v>41304.583194444444</v>
      </c>
      <c r="N316" t="b">
        <v>1</v>
      </c>
      <c r="O316">
        <v>120</v>
      </c>
      <c r="P316" t="b">
        <v>1</v>
      </c>
      <c r="Q316" t="s">
        <v>8269</v>
      </c>
      <c r="R316" s="10">
        <f t="shared" si="26"/>
        <v>385.15000000000003</v>
      </c>
      <c r="S316">
        <f t="shared" si="27"/>
        <v>32.095833333333331</v>
      </c>
      <c r="T316" t="str">
        <f t="shared" si="28"/>
        <v>film &amp; video</v>
      </c>
      <c r="U316" t="str">
        <f t="shared" si="29"/>
        <v>documentary</v>
      </c>
    </row>
    <row r="317" spans="1:21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tr">
        <f>Data[[#This Row],[state]]</f>
        <v>successful</v>
      </c>
      <c r="H317" t="s">
        <v>8224</v>
      </c>
      <c r="I317" t="s">
        <v>8246</v>
      </c>
      <c r="J317">
        <v>1345660334</v>
      </c>
      <c r="K317" s="11">
        <f t="shared" si="24"/>
        <v>41143.52238425926</v>
      </c>
      <c r="L317">
        <v>1343068334</v>
      </c>
      <c r="M317" s="11">
        <f t="shared" si="25"/>
        <v>41113.52238425926</v>
      </c>
      <c r="N317" t="b">
        <v>1</v>
      </c>
      <c r="O317">
        <v>126</v>
      </c>
      <c r="P317" t="b">
        <v>1</v>
      </c>
      <c r="Q317" t="s">
        <v>8269</v>
      </c>
      <c r="R317" s="10">
        <f t="shared" si="26"/>
        <v>101.248</v>
      </c>
      <c r="S317">
        <f t="shared" si="27"/>
        <v>200.88888888888889</v>
      </c>
      <c r="T317" t="str">
        <f t="shared" si="28"/>
        <v>film &amp; video</v>
      </c>
      <c r="U317" t="str">
        <f t="shared" si="29"/>
        <v>documentary</v>
      </c>
    </row>
    <row r="318" spans="1:21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tr">
        <f>Data[[#This Row],[state]]</f>
        <v>successful</v>
      </c>
      <c r="H318" t="s">
        <v>8229</v>
      </c>
      <c r="I318" t="s">
        <v>8251</v>
      </c>
      <c r="J318">
        <v>1418273940</v>
      </c>
      <c r="K318" s="11">
        <f t="shared" si="24"/>
        <v>41983.957638888889</v>
      </c>
      <c r="L318">
        <v>1415398197</v>
      </c>
      <c r="M318" s="11">
        <f t="shared" si="25"/>
        <v>41950.673576388886</v>
      </c>
      <c r="N318" t="b">
        <v>1</v>
      </c>
      <c r="O318">
        <v>158</v>
      </c>
      <c r="P318" t="b">
        <v>1</v>
      </c>
      <c r="Q318" t="s">
        <v>8269</v>
      </c>
      <c r="R318" s="10">
        <f t="shared" si="26"/>
        <v>113.77333333333333</v>
      </c>
      <c r="S318">
        <f t="shared" si="27"/>
        <v>108.01265822784811</v>
      </c>
      <c r="T318" t="str">
        <f t="shared" si="28"/>
        <v>film &amp; video</v>
      </c>
      <c r="U318" t="str">
        <f t="shared" si="29"/>
        <v>documentary</v>
      </c>
    </row>
    <row r="319" spans="1:21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tr">
        <f>Data[[#This Row],[state]]</f>
        <v>successful</v>
      </c>
      <c r="H319" t="s">
        <v>8224</v>
      </c>
      <c r="I319" t="s">
        <v>8246</v>
      </c>
      <c r="J319">
        <v>1386778483</v>
      </c>
      <c r="K319" s="11">
        <f t="shared" si="24"/>
        <v>41619.426886574074</v>
      </c>
      <c r="L319">
        <v>1384186483</v>
      </c>
      <c r="M319" s="11">
        <f t="shared" si="25"/>
        <v>41589.426886574074</v>
      </c>
      <c r="N319" t="b">
        <v>1</v>
      </c>
      <c r="O319">
        <v>316</v>
      </c>
      <c r="P319" t="b">
        <v>1</v>
      </c>
      <c r="Q319" t="s">
        <v>8269</v>
      </c>
      <c r="R319" s="10">
        <f t="shared" si="26"/>
        <v>100.80333333333333</v>
      </c>
      <c r="S319">
        <f t="shared" si="27"/>
        <v>95.699367088607602</v>
      </c>
      <c r="T319" t="str">
        <f t="shared" si="28"/>
        <v>film &amp; video</v>
      </c>
      <c r="U319" t="str">
        <f t="shared" si="29"/>
        <v>documentary</v>
      </c>
    </row>
    <row r="320" spans="1:21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tr">
        <f>Data[[#This Row],[state]]</f>
        <v>successful</v>
      </c>
      <c r="H320" t="s">
        <v>8224</v>
      </c>
      <c r="I320" t="s">
        <v>8246</v>
      </c>
      <c r="J320">
        <v>1364342151</v>
      </c>
      <c r="K320" s="11">
        <f t="shared" si="24"/>
        <v>41359.747118055559</v>
      </c>
      <c r="L320">
        <v>1361753751</v>
      </c>
      <c r="M320" s="11">
        <f t="shared" si="25"/>
        <v>41329.788784722223</v>
      </c>
      <c r="N320" t="b">
        <v>1</v>
      </c>
      <c r="O320">
        <v>284</v>
      </c>
      <c r="P320" t="b">
        <v>1</v>
      </c>
      <c r="Q320" t="s">
        <v>8269</v>
      </c>
      <c r="R320" s="10">
        <f t="shared" si="26"/>
        <v>283.32</v>
      </c>
      <c r="S320">
        <f t="shared" si="27"/>
        <v>49.880281690140848</v>
      </c>
      <c r="T320" t="str">
        <f t="shared" si="28"/>
        <v>film &amp; video</v>
      </c>
      <c r="U320" t="str">
        <f t="shared" si="29"/>
        <v>documentary</v>
      </c>
    </row>
    <row r="321" spans="1:21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tr">
        <f>Data[[#This Row],[state]]</f>
        <v>successful</v>
      </c>
      <c r="H321" t="s">
        <v>8224</v>
      </c>
      <c r="I321" t="s">
        <v>8246</v>
      </c>
      <c r="J321">
        <v>1265097540</v>
      </c>
      <c r="K321" s="11">
        <f t="shared" si="24"/>
        <v>40211.082638888889</v>
      </c>
      <c r="L321">
        <v>1257538029</v>
      </c>
      <c r="M321" s="11">
        <f t="shared" si="25"/>
        <v>40123.58829861111</v>
      </c>
      <c r="N321" t="b">
        <v>1</v>
      </c>
      <c r="O321">
        <v>51</v>
      </c>
      <c r="P321" t="b">
        <v>1</v>
      </c>
      <c r="Q321" t="s">
        <v>8269</v>
      </c>
      <c r="R321" s="10">
        <f t="shared" si="26"/>
        <v>112.68</v>
      </c>
      <c r="S321">
        <f t="shared" si="27"/>
        <v>110.47058823529412</v>
      </c>
      <c r="T321" t="str">
        <f t="shared" si="28"/>
        <v>film &amp; video</v>
      </c>
      <c r="U321" t="str">
        <f t="shared" si="29"/>
        <v>documentary</v>
      </c>
    </row>
    <row r="322" spans="1:21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tr">
        <f>Data[[#This Row],[state]]</f>
        <v>successful</v>
      </c>
      <c r="H322" t="s">
        <v>8225</v>
      </c>
      <c r="I322" t="s">
        <v>8247</v>
      </c>
      <c r="J322">
        <v>1450825200</v>
      </c>
      <c r="K322" s="11">
        <f t="shared" ref="K322:K385" si="30">(((J322/60)/60)/24)+DATE(1970,1,1)+(-6/24)</f>
        <v>42360.708333333328</v>
      </c>
      <c r="L322">
        <v>1448284433</v>
      </c>
      <c r="M322" s="11">
        <f t="shared" ref="M322:M385" si="31">(((L322/60)/60)/24)+DATE(1970,1,1)+(-6/24)</f>
        <v>42331.301307870366</v>
      </c>
      <c r="N322" t="b">
        <v>1</v>
      </c>
      <c r="O322">
        <v>158</v>
      </c>
      <c r="P322" t="b">
        <v>1</v>
      </c>
      <c r="Q322" t="s">
        <v>8269</v>
      </c>
      <c r="R322" s="10">
        <f t="shared" ref="R322:R385" si="32">(E322/D322)*100</f>
        <v>106.58000000000001</v>
      </c>
      <c r="S322">
        <f t="shared" si="27"/>
        <v>134.91139240506328</v>
      </c>
      <c r="T322" t="str">
        <f t="shared" si="28"/>
        <v>film &amp; video</v>
      </c>
      <c r="U322" t="str">
        <f t="shared" si="29"/>
        <v>documentary</v>
      </c>
    </row>
    <row r="323" spans="1:21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tr">
        <f>Data[[#This Row],[state]]</f>
        <v>successful</v>
      </c>
      <c r="H323" t="s">
        <v>8236</v>
      </c>
      <c r="I323" t="s">
        <v>8249</v>
      </c>
      <c r="J323">
        <v>1478605386</v>
      </c>
      <c r="K323" s="11">
        <f t="shared" si="30"/>
        <v>42682.238263888896</v>
      </c>
      <c r="L323">
        <v>1475577786</v>
      </c>
      <c r="M323" s="11">
        <f t="shared" si="31"/>
        <v>42647.196597222224</v>
      </c>
      <c r="N323" t="b">
        <v>1</v>
      </c>
      <c r="O323">
        <v>337</v>
      </c>
      <c r="P323" t="b">
        <v>1</v>
      </c>
      <c r="Q323" t="s">
        <v>8269</v>
      </c>
      <c r="R323" s="10">
        <f t="shared" si="32"/>
        <v>102.66285714285715</v>
      </c>
      <c r="S323">
        <f t="shared" ref="S323:S386" si="33">E323/O323</f>
        <v>106.62314540059347</v>
      </c>
      <c r="T323" t="str">
        <f t="shared" ref="T323:T386" si="34">LEFT(Q323,FIND("/",Q323)-1)</f>
        <v>film &amp; video</v>
      </c>
      <c r="U323" t="str">
        <f t="shared" ref="U323:U386" si="35">RIGHT(Q323,LEN(Q323)-FIND("/",Q323))</f>
        <v>documentary</v>
      </c>
    </row>
    <row r="324" spans="1:21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tr">
        <f>Data[[#This Row],[state]]</f>
        <v>successful</v>
      </c>
      <c r="H324" t="s">
        <v>8224</v>
      </c>
      <c r="I324" t="s">
        <v>8246</v>
      </c>
      <c r="J324">
        <v>1463146848</v>
      </c>
      <c r="K324" s="11">
        <f t="shared" si="30"/>
        <v>42503.32</v>
      </c>
      <c r="L324">
        <v>1460554848</v>
      </c>
      <c r="M324" s="11">
        <f t="shared" si="31"/>
        <v>42473.32</v>
      </c>
      <c r="N324" t="b">
        <v>1</v>
      </c>
      <c r="O324">
        <v>186</v>
      </c>
      <c r="P324" t="b">
        <v>1</v>
      </c>
      <c r="Q324" t="s">
        <v>8269</v>
      </c>
      <c r="R324" s="10">
        <f t="shared" si="32"/>
        <v>107.91200000000001</v>
      </c>
      <c r="S324">
        <f t="shared" si="33"/>
        <v>145.04301075268816</v>
      </c>
      <c r="T324" t="str">
        <f t="shared" si="34"/>
        <v>film &amp; video</v>
      </c>
      <c r="U324" t="str">
        <f t="shared" si="35"/>
        <v>documentary</v>
      </c>
    </row>
    <row r="325" spans="1:21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tr">
        <f>Data[[#This Row],[state]]</f>
        <v>successful</v>
      </c>
      <c r="H325" t="s">
        <v>8224</v>
      </c>
      <c r="I325" t="s">
        <v>8246</v>
      </c>
      <c r="J325">
        <v>1482307140</v>
      </c>
      <c r="K325" s="11">
        <f t="shared" si="30"/>
        <v>42725.082638888889</v>
      </c>
      <c r="L325">
        <v>1479886966</v>
      </c>
      <c r="M325" s="11">
        <f t="shared" si="31"/>
        <v>42697.07136574074</v>
      </c>
      <c r="N325" t="b">
        <v>1</v>
      </c>
      <c r="O325">
        <v>58</v>
      </c>
      <c r="P325" t="b">
        <v>1</v>
      </c>
      <c r="Q325" t="s">
        <v>8269</v>
      </c>
      <c r="R325" s="10">
        <f t="shared" si="32"/>
        <v>123.07407407407408</v>
      </c>
      <c r="S325">
        <f t="shared" si="33"/>
        <v>114.58620689655173</v>
      </c>
      <c r="T325" t="str">
        <f t="shared" si="34"/>
        <v>film &amp; video</v>
      </c>
      <c r="U325" t="str">
        <f t="shared" si="35"/>
        <v>documentary</v>
      </c>
    </row>
    <row r="326" spans="1:21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tr">
        <f>Data[[#This Row],[state]]</f>
        <v>successful</v>
      </c>
      <c r="H326" t="s">
        <v>8224</v>
      </c>
      <c r="I326" t="s">
        <v>8246</v>
      </c>
      <c r="J326">
        <v>1438441308</v>
      </c>
      <c r="K326" s="11">
        <f t="shared" si="30"/>
        <v>42217.376250000001</v>
      </c>
      <c r="L326">
        <v>1435590108</v>
      </c>
      <c r="M326" s="11">
        <f t="shared" si="31"/>
        <v>42184.376250000001</v>
      </c>
      <c r="N326" t="b">
        <v>1</v>
      </c>
      <c r="O326">
        <v>82</v>
      </c>
      <c r="P326" t="b">
        <v>1</v>
      </c>
      <c r="Q326" t="s">
        <v>8269</v>
      </c>
      <c r="R326" s="10">
        <f t="shared" si="32"/>
        <v>101.6</v>
      </c>
      <c r="S326">
        <f t="shared" si="33"/>
        <v>105.3170731707317</v>
      </c>
      <c r="T326" t="str">
        <f t="shared" si="34"/>
        <v>film &amp; video</v>
      </c>
      <c r="U326" t="str">
        <f t="shared" si="35"/>
        <v>documentary</v>
      </c>
    </row>
    <row r="327" spans="1:21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tr">
        <f>Data[[#This Row],[state]]</f>
        <v>successful</v>
      </c>
      <c r="H327" t="s">
        <v>8224</v>
      </c>
      <c r="I327" t="s">
        <v>8246</v>
      </c>
      <c r="J327">
        <v>1482208233</v>
      </c>
      <c r="K327" s="11">
        <f t="shared" si="30"/>
        <v>42723.937881944439</v>
      </c>
      <c r="L327">
        <v>1479184233</v>
      </c>
      <c r="M327" s="11">
        <f t="shared" si="31"/>
        <v>42688.937881944439</v>
      </c>
      <c r="N327" t="b">
        <v>1</v>
      </c>
      <c r="O327">
        <v>736</v>
      </c>
      <c r="P327" t="b">
        <v>1</v>
      </c>
      <c r="Q327" t="s">
        <v>8269</v>
      </c>
      <c r="R327" s="10">
        <f t="shared" si="32"/>
        <v>104.396</v>
      </c>
      <c r="S327">
        <f t="shared" si="33"/>
        <v>70.921195652173907</v>
      </c>
      <c r="T327" t="str">
        <f t="shared" si="34"/>
        <v>film &amp; video</v>
      </c>
      <c r="U327" t="str">
        <f t="shared" si="35"/>
        <v>documentary</v>
      </c>
    </row>
    <row r="328" spans="1:21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tr">
        <f>Data[[#This Row],[state]]</f>
        <v>successful</v>
      </c>
      <c r="H328" t="s">
        <v>8224</v>
      </c>
      <c r="I328" t="s">
        <v>8246</v>
      </c>
      <c r="J328">
        <v>1489532220</v>
      </c>
      <c r="K328" s="11">
        <f t="shared" si="30"/>
        <v>42808.706250000003</v>
      </c>
      <c r="L328">
        <v>1486625606</v>
      </c>
      <c r="M328" s="11">
        <f t="shared" si="31"/>
        <v>42775.064884259264</v>
      </c>
      <c r="N328" t="b">
        <v>1</v>
      </c>
      <c r="O328">
        <v>1151</v>
      </c>
      <c r="P328" t="b">
        <v>1</v>
      </c>
      <c r="Q328" t="s">
        <v>8269</v>
      </c>
      <c r="R328" s="10">
        <f t="shared" si="32"/>
        <v>112.92973333333333</v>
      </c>
      <c r="S328">
        <f t="shared" si="33"/>
        <v>147.17167680278018</v>
      </c>
      <c r="T328" t="str">
        <f t="shared" si="34"/>
        <v>film &amp; video</v>
      </c>
      <c r="U328" t="str">
        <f t="shared" si="35"/>
        <v>documentary</v>
      </c>
    </row>
    <row r="329" spans="1:21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tr">
        <f>Data[[#This Row],[state]]</f>
        <v>successful</v>
      </c>
      <c r="H329" t="s">
        <v>8224</v>
      </c>
      <c r="I329" t="s">
        <v>8246</v>
      </c>
      <c r="J329">
        <v>1427011200</v>
      </c>
      <c r="K329" s="11">
        <f t="shared" si="30"/>
        <v>42085.083333333328</v>
      </c>
      <c r="L329">
        <v>1424669929</v>
      </c>
      <c r="M329" s="11">
        <f t="shared" si="31"/>
        <v>42057.985289351855</v>
      </c>
      <c r="N329" t="b">
        <v>1</v>
      </c>
      <c r="O329">
        <v>34</v>
      </c>
      <c r="P329" t="b">
        <v>1</v>
      </c>
      <c r="Q329" t="s">
        <v>8269</v>
      </c>
      <c r="R329" s="10">
        <f t="shared" si="32"/>
        <v>136.4</v>
      </c>
      <c r="S329">
        <f t="shared" si="33"/>
        <v>160.47058823529412</v>
      </c>
      <c r="T329" t="str">
        <f t="shared" si="34"/>
        <v>film &amp; video</v>
      </c>
      <c r="U329" t="str">
        <f t="shared" si="35"/>
        <v>documentary</v>
      </c>
    </row>
    <row r="330" spans="1:21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tr">
        <f>Data[[#This Row],[state]]</f>
        <v>successful</v>
      </c>
      <c r="H330" t="s">
        <v>8224</v>
      </c>
      <c r="I330" t="s">
        <v>8246</v>
      </c>
      <c r="J330">
        <v>1446350400</v>
      </c>
      <c r="K330" s="11">
        <f t="shared" si="30"/>
        <v>42308.916666666672</v>
      </c>
      <c r="L330">
        <v>1443739388</v>
      </c>
      <c r="M330" s="11">
        <f t="shared" si="31"/>
        <v>42278.696620370371</v>
      </c>
      <c r="N330" t="b">
        <v>1</v>
      </c>
      <c r="O330">
        <v>498</v>
      </c>
      <c r="P330" t="b">
        <v>1</v>
      </c>
      <c r="Q330" t="s">
        <v>8269</v>
      </c>
      <c r="R330" s="10">
        <f t="shared" si="32"/>
        <v>103.61439999999999</v>
      </c>
      <c r="S330">
        <f t="shared" si="33"/>
        <v>156.04578313253012</v>
      </c>
      <c r="T330" t="str">
        <f t="shared" si="34"/>
        <v>film &amp; video</v>
      </c>
      <c r="U330" t="str">
        <f t="shared" si="35"/>
        <v>documentary</v>
      </c>
    </row>
    <row r="331" spans="1:21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tr">
        <f>Data[[#This Row],[state]]</f>
        <v>successful</v>
      </c>
      <c r="H331" t="s">
        <v>8224</v>
      </c>
      <c r="I331" t="s">
        <v>8246</v>
      </c>
      <c r="J331">
        <v>1446868800</v>
      </c>
      <c r="K331" s="11">
        <f t="shared" si="30"/>
        <v>42314.916666666672</v>
      </c>
      <c r="L331">
        <v>1444821127</v>
      </c>
      <c r="M331" s="11">
        <f t="shared" si="31"/>
        <v>42291.21674768519</v>
      </c>
      <c r="N331" t="b">
        <v>1</v>
      </c>
      <c r="O331">
        <v>167</v>
      </c>
      <c r="P331" t="b">
        <v>1</v>
      </c>
      <c r="Q331" t="s">
        <v>8269</v>
      </c>
      <c r="R331" s="10">
        <f t="shared" si="32"/>
        <v>105.5</v>
      </c>
      <c r="S331">
        <f t="shared" si="33"/>
        <v>63.17365269461078</v>
      </c>
      <c r="T331" t="str">
        <f t="shared" si="34"/>
        <v>film &amp; video</v>
      </c>
      <c r="U331" t="str">
        <f t="shared" si="35"/>
        <v>documentary</v>
      </c>
    </row>
    <row r="332" spans="1:21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tr">
        <f>Data[[#This Row],[state]]</f>
        <v>successful</v>
      </c>
      <c r="H332" t="s">
        <v>8224</v>
      </c>
      <c r="I332" t="s">
        <v>8246</v>
      </c>
      <c r="J332">
        <v>1368763140</v>
      </c>
      <c r="K332" s="11">
        <f t="shared" si="30"/>
        <v>41410.915972222225</v>
      </c>
      <c r="L332">
        <v>1366028563</v>
      </c>
      <c r="M332" s="11">
        <f t="shared" si="31"/>
        <v>41379.265775462962</v>
      </c>
      <c r="N332" t="b">
        <v>1</v>
      </c>
      <c r="O332">
        <v>340</v>
      </c>
      <c r="P332" t="b">
        <v>1</v>
      </c>
      <c r="Q332" t="s">
        <v>8269</v>
      </c>
      <c r="R332" s="10">
        <f t="shared" si="32"/>
        <v>101.82857142857142</v>
      </c>
      <c r="S332">
        <f t="shared" si="33"/>
        <v>104.82352941176471</v>
      </c>
      <c r="T332" t="str">
        <f t="shared" si="34"/>
        <v>film &amp; video</v>
      </c>
      <c r="U332" t="str">
        <f t="shared" si="35"/>
        <v>documentary</v>
      </c>
    </row>
    <row r="333" spans="1:21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tr">
        <f>Data[[#This Row],[state]]</f>
        <v>successful</v>
      </c>
      <c r="H333" t="s">
        <v>8224</v>
      </c>
      <c r="I333" t="s">
        <v>8246</v>
      </c>
      <c r="J333">
        <v>1466171834</v>
      </c>
      <c r="K333" s="11">
        <f t="shared" si="30"/>
        <v>42538.331412037034</v>
      </c>
      <c r="L333">
        <v>1463493434</v>
      </c>
      <c r="M333" s="11">
        <f t="shared" si="31"/>
        <v>42507.331412037034</v>
      </c>
      <c r="N333" t="b">
        <v>1</v>
      </c>
      <c r="O333">
        <v>438</v>
      </c>
      <c r="P333" t="b">
        <v>1</v>
      </c>
      <c r="Q333" t="s">
        <v>8269</v>
      </c>
      <c r="R333" s="10">
        <f t="shared" si="32"/>
        <v>106.60499999999999</v>
      </c>
      <c r="S333">
        <f t="shared" si="33"/>
        <v>97.356164383561648</v>
      </c>
      <c r="T333" t="str">
        <f t="shared" si="34"/>
        <v>film &amp; video</v>
      </c>
      <c r="U333" t="str">
        <f t="shared" si="35"/>
        <v>documentary</v>
      </c>
    </row>
    <row r="334" spans="1:21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tr">
        <f>Data[[#This Row],[state]]</f>
        <v>successful</v>
      </c>
      <c r="H334" t="s">
        <v>8224</v>
      </c>
      <c r="I334" t="s">
        <v>8246</v>
      </c>
      <c r="J334">
        <v>1446019200</v>
      </c>
      <c r="K334" s="11">
        <f t="shared" si="30"/>
        <v>42305.083333333328</v>
      </c>
      <c r="L334">
        <v>1442420377</v>
      </c>
      <c r="M334" s="11">
        <f t="shared" si="31"/>
        <v>42263.430289351847</v>
      </c>
      <c r="N334" t="b">
        <v>1</v>
      </c>
      <c r="O334">
        <v>555</v>
      </c>
      <c r="P334" t="b">
        <v>1</v>
      </c>
      <c r="Q334" t="s">
        <v>8269</v>
      </c>
      <c r="R334" s="10">
        <f t="shared" si="32"/>
        <v>113.015</v>
      </c>
      <c r="S334">
        <f t="shared" si="33"/>
        <v>203.63063063063063</v>
      </c>
      <c r="T334" t="str">
        <f t="shared" si="34"/>
        <v>film &amp; video</v>
      </c>
      <c r="U334" t="str">
        <f t="shared" si="35"/>
        <v>documentary</v>
      </c>
    </row>
    <row r="335" spans="1:21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tr">
        <f>Data[[#This Row],[state]]</f>
        <v>successful</v>
      </c>
      <c r="H335" t="s">
        <v>8224</v>
      </c>
      <c r="I335" t="s">
        <v>8246</v>
      </c>
      <c r="J335">
        <v>1460038591</v>
      </c>
      <c r="K335" s="11">
        <f t="shared" si="30"/>
        <v>42467.34480324074</v>
      </c>
      <c r="L335">
        <v>1457450191</v>
      </c>
      <c r="M335" s="11">
        <f t="shared" si="31"/>
        <v>42437.386469907404</v>
      </c>
      <c r="N335" t="b">
        <v>1</v>
      </c>
      <c r="O335">
        <v>266</v>
      </c>
      <c r="P335" t="b">
        <v>1</v>
      </c>
      <c r="Q335" t="s">
        <v>8269</v>
      </c>
      <c r="R335" s="10">
        <f t="shared" si="32"/>
        <v>125.22750000000001</v>
      </c>
      <c r="S335">
        <f t="shared" si="33"/>
        <v>188.31203007518798</v>
      </c>
      <c r="T335" t="str">
        <f t="shared" si="34"/>
        <v>film &amp; video</v>
      </c>
      <c r="U335" t="str">
        <f t="shared" si="35"/>
        <v>documentary</v>
      </c>
    </row>
    <row r="336" spans="1:21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tr">
        <f>Data[[#This Row],[state]]</f>
        <v>successful</v>
      </c>
      <c r="H336" t="s">
        <v>8224</v>
      </c>
      <c r="I336" t="s">
        <v>8246</v>
      </c>
      <c r="J336">
        <v>1431716400</v>
      </c>
      <c r="K336" s="11">
        <f t="shared" si="30"/>
        <v>42139.541666666672</v>
      </c>
      <c r="L336">
        <v>1428423757</v>
      </c>
      <c r="M336" s="11">
        <f t="shared" si="31"/>
        <v>42101.432372685187</v>
      </c>
      <c r="N336" t="b">
        <v>1</v>
      </c>
      <c r="O336">
        <v>69</v>
      </c>
      <c r="P336" t="b">
        <v>1</v>
      </c>
      <c r="Q336" t="s">
        <v>8269</v>
      </c>
      <c r="R336" s="10">
        <f t="shared" si="32"/>
        <v>101.19</v>
      </c>
      <c r="S336">
        <f t="shared" si="33"/>
        <v>146.65217391304347</v>
      </c>
      <c r="T336" t="str">
        <f t="shared" si="34"/>
        <v>film &amp; video</v>
      </c>
      <c r="U336" t="str">
        <f t="shared" si="35"/>
        <v>documentary</v>
      </c>
    </row>
    <row r="337" spans="1:21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tr">
        <f>Data[[#This Row],[state]]</f>
        <v>successful</v>
      </c>
      <c r="H337" t="s">
        <v>8224</v>
      </c>
      <c r="I337" t="s">
        <v>8246</v>
      </c>
      <c r="J337">
        <v>1431122400</v>
      </c>
      <c r="K337" s="11">
        <f t="shared" si="30"/>
        <v>42132.666666666672</v>
      </c>
      <c r="L337">
        <v>1428428515</v>
      </c>
      <c r="M337" s="11">
        <f t="shared" si="31"/>
        <v>42101.487442129626</v>
      </c>
      <c r="N337" t="b">
        <v>1</v>
      </c>
      <c r="O337">
        <v>80</v>
      </c>
      <c r="P337" t="b">
        <v>1</v>
      </c>
      <c r="Q337" t="s">
        <v>8269</v>
      </c>
      <c r="R337" s="10">
        <f t="shared" si="32"/>
        <v>102.76470588235294</v>
      </c>
      <c r="S337">
        <f t="shared" si="33"/>
        <v>109.1875</v>
      </c>
      <c r="T337" t="str">
        <f t="shared" si="34"/>
        <v>film &amp; video</v>
      </c>
      <c r="U337" t="str">
        <f t="shared" si="35"/>
        <v>documentary</v>
      </c>
    </row>
    <row r="338" spans="1:21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tr">
        <f>Data[[#This Row],[state]]</f>
        <v>successful</v>
      </c>
      <c r="H338" t="s">
        <v>8224</v>
      </c>
      <c r="I338" t="s">
        <v>8246</v>
      </c>
      <c r="J338">
        <v>1447427918</v>
      </c>
      <c r="K338" s="11">
        <f t="shared" si="30"/>
        <v>42321.387939814813</v>
      </c>
      <c r="L338">
        <v>1444832318</v>
      </c>
      <c r="M338" s="11">
        <f t="shared" si="31"/>
        <v>42291.346273148149</v>
      </c>
      <c r="N338" t="b">
        <v>1</v>
      </c>
      <c r="O338">
        <v>493</v>
      </c>
      <c r="P338" t="b">
        <v>1</v>
      </c>
      <c r="Q338" t="s">
        <v>8269</v>
      </c>
      <c r="R338" s="10">
        <f t="shared" si="32"/>
        <v>116.83911999999998</v>
      </c>
      <c r="S338">
        <f t="shared" si="33"/>
        <v>59.249046653144013</v>
      </c>
      <c r="T338" t="str">
        <f t="shared" si="34"/>
        <v>film &amp; video</v>
      </c>
      <c r="U338" t="str">
        <f t="shared" si="35"/>
        <v>documentary</v>
      </c>
    </row>
    <row r="339" spans="1:21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tr">
        <f>Data[[#This Row],[state]]</f>
        <v>successful</v>
      </c>
      <c r="H339" t="s">
        <v>8224</v>
      </c>
      <c r="I339" t="s">
        <v>8246</v>
      </c>
      <c r="J339">
        <v>1426298708</v>
      </c>
      <c r="K339" s="11">
        <f t="shared" si="30"/>
        <v>42076.836898148147</v>
      </c>
      <c r="L339">
        <v>1423710308</v>
      </c>
      <c r="M339" s="11">
        <f t="shared" si="31"/>
        <v>42046.878564814819</v>
      </c>
      <c r="N339" t="b">
        <v>1</v>
      </c>
      <c r="O339">
        <v>31</v>
      </c>
      <c r="P339" t="b">
        <v>1</v>
      </c>
      <c r="Q339" t="s">
        <v>8269</v>
      </c>
      <c r="R339" s="10">
        <f t="shared" si="32"/>
        <v>101.16833333333335</v>
      </c>
      <c r="S339">
        <f t="shared" si="33"/>
        <v>97.904838709677421</v>
      </c>
      <c r="T339" t="str">
        <f t="shared" si="34"/>
        <v>film &amp; video</v>
      </c>
      <c r="U339" t="str">
        <f t="shared" si="35"/>
        <v>documentary</v>
      </c>
    </row>
    <row r="340" spans="1:21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tr">
        <f>Data[[#This Row],[state]]</f>
        <v>successful</v>
      </c>
      <c r="H340" t="s">
        <v>8224</v>
      </c>
      <c r="I340" t="s">
        <v>8246</v>
      </c>
      <c r="J340">
        <v>1472864400</v>
      </c>
      <c r="K340" s="11">
        <f t="shared" si="30"/>
        <v>42615.791666666672</v>
      </c>
      <c r="L340">
        <v>1468001290</v>
      </c>
      <c r="M340" s="11">
        <f t="shared" si="31"/>
        <v>42559.505671296298</v>
      </c>
      <c r="N340" t="b">
        <v>1</v>
      </c>
      <c r="O340">
        <v>236</v>
      </c>
      <c r="P340" t="b">
        <v>1</v>
      </c>
      <c r="Q340" t="s">
        <v>8269</v>
      </c>
      <c r="R340" s="10">
        <f t="shared" si="32"/>
        <v>110.13360000000002</v>
      </c>
      <c r="S340">
        <f t="shared" si="33"/>
        <v>70.000169491525426</v>
      </c>
      <c r="T340" t="str">
        <f t="shared" si="34"/>
        <v>film &amp; video</v>
      </c>
      <c r="U340" t="str">
        <f t="shared" si="35"/>
        <v>documentary</v>
      </c>
    </row>
    <row r="341" spans="1:21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tr">
        <f>Data[[#This Row],[state]]</f>
        <v>successful</v>
      </c>
      <c r="H341" t="s">
        <v>8224</v>
      </c>
      <c r="I341" t="s">
        <v>8246</v>
      </c>
      <c r="J341">
        <v>1430331268</v>
      </c>
      <c r="K341" s="11">
        <f t="shared" si="30"/>
        <v>42123.510046296295</v>
      </c>
      <c r="L341">
        <v>1427739268</v>
      </c>
      <c r="M341" s="11">
        <f t="shared" si="31"/>
        <v>42093.510046296295</v>
      </c>
      <c r="N341" t="b">
        <v>1</v>
      </c>
      <c r="O341">
        <v>89</v>
      </c>
      <c r="P341" t="b">
        <v>1</v>
      </c>
      <c r="Q341" t="s">
        <v>8269</v>
      </c>
      <c r="R341" s="10">
        <f t="shared" si="32"/>
        <v>108.08333333333333</v>
      </c>
      <c r="S341">
        <f t="shared" si="33"/>
        <v>72.865168539325836</v>
      </c>
      <c r="T341" t="str">
        <f t="shared" si="34"/>
        <v>film &amp; video</v>
      </c>
      <c r="U341" t="str">
        <f t="shared" si="35"/>
        <v>documentary</v>
      </c>
    </row>
    <row r="342" spans="1:21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tr">
        <f>Data[[#This Row],[state]]</f>
        <v>successful</v>
      </c>
      <c r="H342" t="s">
        <v>8224</v>
      </c>
      <c r="I342" t="s">
        <v>8246</v>
      </c>
      <c r="J342">
        <v>1489006800</v>
      </c>
      <c r="K342" s="11">
        <f t="shared" si="30"/>
        <v>42802.625</v>
      </c>
      <c r="L342">
        <v>1486397007</v>
      </c>
      <c r="M342" s="11">
        <f t="shared" si="31"/>
        <v>42772.419062500005</v>
      </c>
      <c r="N342" t="b">
        <v>1</v>
      </c>
      <c r="O342">
        <v>299</v>
      </c>
      <c r="P342" t="b">
        <v>1</v>
      </c>
      <c r="Q342" t="s">
        <v>8269</v>
      </c>
      <c r="R342" s="10">
        <f t="shared" si="32"/>
        <v>125.02285714285715</v>
      </c>
      <c r="S342">
        <f t="shared" si="33"/>
        <v>146.34782608695653</v>
      </c>
      <c r="T342" t="str">
        <f t="shared" si="34"/>
        <v>film &amp; video</v>
      </c>
      <c r="U342" t="str">
        <f t="shared" si="35"/>
        <v>documentary</v>
      </c>
    </row>
    <row r="343" spans="1:21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tr">
        <f>Data[[#This Row],[state]]</f>
        <v>successful</v>
      </c>
      <c r="H343" t="s">
        <v>8224</v>
      </c>
      <c r="I343" t="s">
        <v>8246</v>
      </c>
      <c r="J343">
        <v>1412135940</v>
      </c>
      <c r="K343" s="11">
        <f t="shared" si="30"/>
        <v>41912.915972222225</v>
      </c>
      <c r="L343">
        <v>1410555998</v>
      </c>
      <c r="M343" s="11">
        <f t="shared" si="31"/>
        <v>41894.629606481481</v>
      </c>
      <c r="N343" t="b">
        <v>1</v>
      </c>
      <c r="O343">
        <v>55</v>
      </c>
      <c r="P343" t="b">
        <v>1</v>
      </c>
      <c r="Q343" t="s">
        <v>8269</v>
      </c>
      <c r="R343" s="10">
        <f t="shared" si="32"/>
        <v>106.71428571428572</v>
      </c>
      <c r="S343">
        <f t="shared" si="33"/>
        <v>67.909090909090907</v>
      </c>
      <c r="T343" t="str">
        <f t="shared" si="34"/>
        <v>film &amp; video</v>
      </c>
      <c r="U343" t="str">
        <f t="shared" si="35"/>
        <v>documentary</v>
      </c>
    </row>
    <row r="344" spans="1:21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tr">
        <f>Data[[#This Row],[state]]</f>
        <v>successful</v>
      </c>
      <c r="H344" t="s">
        <v>8224</v>
      </c>
      <c r="I344" t="s">
        <v>8246</v>
      </c>
      <c r="J344">
        <v>1461955465</v>
      </c>
      <c r="K344" s="11">
        <f t="shared" si="30"/>
        <v>42489.530844907407</v>
      </c>
      <c r="L344">
        <v>1459363465</v>
      </c>
      <c r="M344" s="11">
        <f t="shared" si="31"/>
        <v>42459.530844907407</v>
      </c>
      <c r="N344" t="b">
        <v>1</v>
      </c>
      <c r="O344">
        <v>325</v>
      </c>
      <c r="P344" t="b">
        <v>1</v>
      </c>
      <c r="Q344" t="s">
        <v>8269</v>
      </c>
      <c r="R344" s="10">
        <f t="shared" si="32"/>
        <v>100.36639999999998</v>
      </c>
      <c r="S344">
        <f t="shared" si="33"/>
        <v>169.85083076923075</v>
      </c>
      <c r="T344" t="str">
        <f t="shared" si="34"/>
        <v>film &amp; video</v>
      </c>
      <c r="U344" t="str">
        <f t="shared" si="35"/>
        <v>documentary</v>
      </c>
    </row>
    <row r="345" spans="1:21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tr">
        <f>Data[[#This Row],[state]]</f>
        <v>successful</v>
      </c>
      <c r="H345" t="s">
        <v>8224</v>
      </c>
      <c r="I345" t="s">
        <v>8246</v>
      </c>
      <c r="J345">
        <v>1415934000</v>
      </c>
      <c r="K345" s="11">
        <f t="shared" si="30"/>
        <v>41956.875</v>
      </c>
      <c r="L345">
        <v>1413308545</v>
      </c>
      <c r="M345" s="11">
        <f t="shared" si="31"/>
        <v>41926.48778935185</v>
      </c>
      <c r="N345" t="b">
        <v>1</v>
      </c>
      <c r="O345">
        <v>524</v>
      </c>
      <c r="P345" t="b">
        <v>1</v>
      </c>
      <c r="Q345" t="s">
        <v>8269</v>
      </c>
      <c r="R345" s="10">
        <f t="shared" si="32"/>
        <v>102.02863333333335</v>
      </c>
      <c r="S345">
        <f t="shared" si="33"/>
        <v>58.413339694656486</v>
      </c>
      <c r="T345" t="str">
        <f t="shared" si="34"/>
        <v>film &amp; video</v>
      </c>
      <c r="U345" t="str">
        <f t="shared" si="35"/>
        <v>documentary</v>
      </c>
    </row>
    <row r="346" spans="1:21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tr">
        <f>Data[[#This Row],[state]]</f>
        <v>successful</v>
      </c>
      <c r="H346" t="s">
        <v>8224</v>
      </c>
      <c r="I346" t="s">
        <v>8246</v>
      </c>
      <c r="J346">
        <v>1433125200</v>
      </c>
      <c r="K346" s="11">
        <f t="shared" si="30"/>
        <v>42155.847222222219</v>
      </c>
      <c r="L346">
        <v>1429312694</v>
      </c>
      <c r="M346" s="11">
        <f t="shared" si="31"/>
        <v>42111.720995370371</v>
      </c>
      <c r="N346" t="b">
        <v>1</v>
      </c>
      <c r="O346">
        <v>285</v>
      </c>
      <c r="P346" t="b">
        <v>1</v>
      </c>
      <c r="Q346" t="s">
        <v>8269</v>
      </c>
      <c r="R346" s="10">
        <f t="shared" si="32"/>
        <v>102.08358208955224</v>
      </c>
      <c r="S346">
        <f t="shared" si="33"/>
        <v>119.99298245614035</v>
      </c>
      <c r="T346" t="str">
        <f t="shared" si="34"/>
        <v>film &amp; video</v>
      </c>
      <c r="U346" t="str">
        <f t="shared" si="35"/>
        <v>documentary</v>
      </c>
    </row>
    <row r="347" spans="1:21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tr">
        <f>Data[[#This Row],[state]]</f>
        <v>successful</v>
      </c>
      <c r="H347" t="s">
        <v>8224</v>
      </c>
      <c r="I347" t="s">
        <v>8246</v>
      </c>
      <c r="J347">
        <v>1432161590</v>
      </c>
      <c r="K347" s="11">
        <f t="shared" si="30"/>
        <v>42144.694328703699</v>
      </c>
      <c r="L347">
        <v>1429569590</v>
      </c>
      <c r="M347" s="11">
        <f t="shared" si="31"/>
        <v>42114.694328703699</v>
      </c>
      <c r="N347" t="b">
        <v>1</v>
      </c>
      <c r="O347">
        <v>179</v>
      </c>
      <c r="P347" t="b">
        <v>1</v>
      </c>
      <c r="Q347" t="s">
        <v>8269</v>
      </c>
      <c r="R347" s="10">
        <f t="shared" si="32"/>
        <v>123.27586206896552</v>
      </c>
      <c r="S347">
        <f t="shared" si="33"/>
        <v>99.860335195530723</v>
      </c>
      <c r="T347" t="str">
        <f t="shared" si="34"/>
        <v>film &amp; video</v>
      </c>
      <c r="U347" t="str">
        <f t="shared" si="35"/>
        <v>documentary</v>
      </c>
    </row>
    <row r="348" spans="1:21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tr">
        <f>Data[[#This Row],[state]]</f>
        <v>successful</v>
      </c>
      <c r="H348" t="s">
        <v>8224</v>
      </c>
      <c r="I348" t="s">
        <v>8246</v>
      </c>
      <c r="J348">
        <v>1444824021</v>
      </c>
      <c r="K348" s="11">
        <f t="shared" si="30"/>
        <v>42291.250243055561</v>
      </c>
      <c r="L348">
        <v>1442232021</v>
      </c>
      <c r="M348" s="11">
        <f t="shared" si="31"/>
        <v>42261.250243055561</v>
      </c>
      <c r="N348" t="b">
        <v>1</v>
      </c>
      <c r="O348">
        <v>188</v>
      </c>
      <c r="P348" t="b">
        <v>1</v>
      </c>
      <c r="Q348" t="s">
        <v>8269</v>
      </c>
      <c r="R348" s="10">
        <f t="shared" si="32"/>
        <v>170.28880000000001</v>
      </c>
      <c r="S348">
        <f t="shared" si="33"/>
        <v>90.579148936170213</v>
      </c>
      <c r="T348" t="str">
        <f t="shared" si="34"/>
        <v>film &amp; video</v>
      </c>
      <c r="U348" t="str">
        <f t="shared" si="35"/>
        <v>documentary</v>
      </c>
    </row>
    <row r="349" spans="1:21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tr">
        <f>Data[[#This Row],[state]]</f>
        <v>successful</v>
      </c>
      <c r="H349" t="s">
        <v>8224</v>
      </c>
      <c r="I349" t="s">
        <v>8246</v>
      </c>
      <c r="J349">
        <v>1447505609</v>
      </c>
      <c r="K349" s="11">
        <f t="shared" si="30"/>
        <v>42322.287141203706</v>
      </c>
      <c r="L349">
        <v>1444910009</v>
      </c>
      <c r="M349" s="11">
        <f t="shared" si="31"/>
        <v>42292.245474537034</v>
      </c>
      <c r="N349" t="b">
        <v>1</v>
      </c>
      <c r="O349">
        <v>379</v>
      </c>
      <c r="P349" t="b">
        <v>1</v>
      </c>
      <c r="Q349" t="s">
        <v>8269</v>
      </c>
      <c r="R349" s="10">
        <f t="shared" si="32"/>
        <v>111.59049999999999</v>
      </c>
      <c r="S349">
        <f t="shared" si="33"/>
        <v>117.77361477572559</v>
      </c>
      <c r="T349" t="str">
        <f t="shared" si="34"/>
        <v>film &amp; video</v>
      </c>
      <c r="U349" t="str">
        <f t="shared" si="35"/>
        <v>documentary</v>
      </c>
    </row>
    <row r="350" spans="1:21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tr">
        <f>Data[[#This Row],[state]]</f>
        <v>successful</v>
      </c>
      <c r="H350" t="s">
        <v>8224</v>
      </c>
      <c r="I350" t="s">
        <v>8246</v>
      </c>
      <c r="J350">
        <v>1440165916</v>
      </c>
      <c r="K350" s="11">
        <f t="shared" si="30"/>
        <v>42237.33699074074</v>
      </c>
      <c r="L350">
        <v>1437573916</v>
      </c>
      <c r="M350" s="11">
        <f t="shared" si="31"/>
        <v>42207.33699074074</v>
      </c>
      <c r="N350" t="b">
        <v>1</v>
      </c>
      <c r="O350">
        <v>119</v>
      </c>
      <c r="P350" t="b">
        <v>1</v>
      </c>
      <c r="Q350" t="s">
        <v>8269</v>
      </c>
      <c r="R350" s="10">
        <f t="shared" si="32"/>
        <v>103</v>
      </c>
      <c r="S350">
        <f t="shared" si="33"/>
        <v>86.554621848739501</v>
      </c>
      <c r="T350" t="str">
        <f t="shared" si="34"/>
        <v>film &amp; video</v>
      </c>
      <c r="U350" t="str">
        <f t="shared" si="35"/>
        <v>documentary</v>
      </c>
    </row>
    <row r="351" spans="1:21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tr">
        <f>Data[[#This Row],[state]]</f>
        <v>successful</v>
      </c>
      <c r="H351" t="s">
        <v>8224</v>
      </c>
      <c r="I351" t="s">
        <v>8246</v>
      </c>
      <c r="J351">
        <v>1487937508</v>
      </c>
      <c r="K351" s="11">
        <f t="shared" si="30"/>
        <v>42790.248935185184</v>
      </c>
      <c r="L351">
        <v>1485345508</v>
      </c>
      <c r="M351" s="11">
        <f t="shared" si="31"/>
        <v>42760.248935185184</v>
      </c>
      <c r="N351" t="b">
        <v>1</v>
      </c>
      <c r="O351">
        <v>167</v>
      </c>
      <c r="P351" t="b">
        <v>1</v>
      </c>
      <c r="Q351" t="s">
        <v>8269</v>
      </c>
      <c r="R351" s="10">
        <f t="shared" si="32"/>
        <v>106.63570159857905</v>
      </c>
      <c r="S351">
        <f t="shared" si="33"/>
        <v>71.899281437125751</v>
      </c>
      <c r="T351" t="str">
        <f t="shared" si="34"/>
        <v>film &amp; video</v>
      </c>
      <c r="U351" t="str">
        <f t="shared" si="35"/>
        <v>documentary</v>
      </c>
    </row>
    <row r="352" spans="1:21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tr">
        <f>Data[[#This Row],[state]]</f>
        <v>successful</v>
      </c>
      <c r="H352" t="s">
        <v>8224</v>
      </c>
      <c r="I352" t="s">
        <v>8246</v>
      </c>
      <c r="J352">
        <v>1473566340</v>
      </c>
      <c r="K352" s="11">
        <f t="shared" si="30"/>
        <v>42623.915972222225</v>
      </c>
      <c r="L352">
        <v>1470274509</v>
      </c>
      <c r="M352" s="11">
        <f t="shared" si="31"/>
        <v>42585.816076388888</v>
      </c>
      <c r="N352" t="b">
        <v>1</v>
      </c>
      <c r="O352">
        <v>221</v>
      </c>
      <c r="P352" t="b">
        <v>1</v>
      </c>
      <c r="Q352" t="s">
        <v>8269</v>
      </c>
      <c r="R352" s="10">
        <f t="shared" si="32"/>
        <v>114.75999999999999</v>
      </c>
      <c r="S352">
        <f t="shared" si="33"/>
        <v>129.81900452488688</v>
      </c>
      <c r="T352" t="str">
        <f t="shared" si="34"/>
        <v>film &amp; video</v>
      </c>
      <c r="U352" t="str">
        <f t="shared" si="35"/>
        <v>documentary</v>
      </c>
    </row>
    <row r="353" spans="1:21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tr">
        <f>Data[[#This Row],[state]]</f>
        <v>successful</v>
      </c>
      <c r="H353" t="s">
        <v>8227</v>
      </c>
      <c r="I353" t="s">
        <v>8249</v>
      </c>
      <c r="J353">
        <v>1460066954</v>
      </c>
      <c r="K353" s="11">
        <f t="shared" si="30"/>
        <v>42467.673078703709</v>
      </c>
      <c r="L353">
        <v>1456614554</v>
      </c>
      <c r="M353" s="11">
        <f t="shared" si="31"/>
        <v>42427.714745370366</v>
      </c>
      <c r="N353" t="b">
        <v>1</v>
      </c>
      <c r="O353">
        <v>964</v>
      </c>
      <c r="P353" t="b">
        <v>1</v>
      </c>
      <c r="Q353" t="s">
        <v>8269</v>
      </c>
      <c r="R353" s="10">
        <f t="shared" si="32"/>
        <v>127.34117647058822</v>
      </c>
      <c r="S353">
        <f t="shared" si="33"/>
        <v>44.912863070539416</v>
      </c>
      <c r="T353" t="str">
        <f t="shared" si="34"/>
        <v>film &amp; video</v>
      </c>
      <c r="U353" t="str">
        <f t="shared" si="35"/>
        <v>documentary</v>
      </c>
    </row>
    <row r="354" spans="1:21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tr">
        <f>Data[[#This Row],[state]]</f>
        <v>successful</v>
      </c>
      <c r="H354" t="s">
        <v>8224</v>
      </c>
      <c r="I354" t="s">
        <v>8246</v>
      </c>
      <c r="J354">
        <v>1412740868</v>
      </c>
      <c r="K354" s="11">
        <f t="shared" si="30"/>
        <v>41919.917453703703</v>
      </c>
      <c r="L354">
        <v>1410148868</v>
      </c>
      <c r="M354" s="11">
        <f t="shared" si="31"/>
        <v>41889.917453703703</v>
      </c>
      <c r="N354" t="b">
        <v>1</v>
      </c>
      <c r="O354">
        <v>286</v>
      </c>
      <c r="P354" t="b">
        <v>1</v>
      </c>
      <c r="Q354" t="s">
        <v>8269</v>
      </c>
      <c r="R354" s="10">
        <f t="shared" si="32"/>
        <v>116.56</v>
      </c>
      <c r="S354">
        <f t="shared" si="33"/>
        <v>40.755244755244753</v>
      </c>
      <c r="T354" t="str">
        <f t="shared" si="34"/>
        <v>film &amp; video</v>
      </c>
      <c r="U354" t="str">
        <f t="shared" si="35"/>
        <v>documentary</v>
      </c>
    </row>
    <row r="355" spans="1:21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tr">
        <f>Data[[#This Row],[state]]</f>
        <v>successful</v>
      </c>
      <c r="H355" t="s">
        <v>8224</v>
      </c>
      <c r="I355" t="s">
        <v>8246</v>
      </c>
      <c r="J355">
        <v>1447963219</v>
      </c>
      <c r="K355" s="11">
        <f t="shared" si="30"/>
        <v>42327.583553240736</v>
      </c>
      <c r="L355">
        <v>1445367619</v>
      </c>
      <c r="M355" s="11">
        <f t="shared" si="31"/>
        <v>42297.541886574079</v>
      </c>
      <c r="N355" t="b">
        <v>1</v>
      </c>
      <c r="O355">
        <v>613</v>
      </c>
      <c r="P355" t="b">
        <v>1</v>
      </c>
      <c r="Q355" t="s">
        <v>8269</v>
      </c>
      <c r="R355" s="10">
        <f t="shared" si="32"/>
        <v>108.61819426615318</v>
      </c>
      <c r="S355">
        <f t="shared" si="33"/>
        <v>103.52394779771615</v>
      </c>
      <c r="T355" t="str">
        <f t="shared" si="34"/>
        <v>film &amp; video</v>
      </c>
      <c r="U355" t="str">
        <f t="shared" si="35"/>
        <v>documentary</v>
      </c>
    </row>
    <row r="356" spans="1:21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tr">
        <f>Data[[#This Row],[state]]</f>
        <v>successful</v>
      </c>
      <c r="H356" t="s">
        <v>8224</v>
      </c>
      <c r="I356" t="s">
        <v>8246</v>
      </c>
      <c r="J356">
        <v>1460141521</v>
      </c>
      <c r="K356" s="11">
        <f t="shared" si="30"/>
        <v>42468.536122685182</v>
      </c>
      <c r="L356">
        <v>1457553121</v>
      </c>
      <c r="M356" s="11">
        <f t="shared" si="31"/>
        <v>42438.577789351853</v>
      </c>
      <c r="N356" t="b">
        <v>1</v>
      </c>
      <c r="O356">
        <v>29</v>
      </c>
      <c r="P356" t="b">
        <v>1</v>
      </c>
      <c r="Q356" t="s">
        <v>8269</v>
      </c>
      <c r="R356" s="10">
        <f t="shared" si="32"/>
        <v>103.94285714285714</v>
      </c>
      <c r="S356">
        <f t="shared" si="33"/>
        <v>125.44827586206897</v>
      </c>
      <c r="T356" t="str">
        <f t="shared" si="34"/>
        <v>film &amp; video</v>
      </c>
      <c r="U356" t="str">
        <f t="shared" si="35"/>
        <v>documentary</v>
      </c>
    </row>
    <row r="357" spans="1:21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tr">
        <f>Data[[#This Row],[state]]</f>
        <v>successful</v>
      </c>
      <c r="H357" t="s">
        <v>8224</v>
      </c>
      <c r="I357" t="s">
        <v>8246</v>
      </c>
      <c r="J357">
        <v>1417420994</v>
      </c>
      <c r="K357" s="11">
        <f t="shared" si="30"/>
        <v>41974.0855787037</v>
      </c>
      <c r="L357">
        <v>1414738994</v>
      </c>
      <c r="M357" s="11">
        <f t="shared" si="31"/>
        <v>41943.043912037036</v>
      </c>
      <c r="N357" t="b">
        <v>1</v>
      </c>
      <c r="O357">
        <v>165</v>
      </c>
      <c r="P357" t="b">
        <v>1</v>
      </c>
      <c r="Q357" t="s">
        <v>8269</v>
      </c>
      <c r="R357" s="10">
        <f t="shared" si="32"/>
        <v>116.25714285714285</v>
      </c>
      <c r="S357">
        <f t="shared" si="33"/>
        <v>246.60606060606059</v>
      </c>
      <c r="T357" t="str">
        <f t="shared" si="34"/>
        <v>film &amp; video</v>
      </c>
      <c r="U357" t="str">
        <f t="shared" si="35"/>
        <v>documentary</v>
      </c>
    </row>
    <row r="358" spans="1:21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tr">
        <f>Data[[#This Row],[state]]</f>
        <v>successful</v>
      </c>
      <c r="H358" t="s">
        <v>8224</v>
      </c>
      <c r="I358" t="s">
        <v>8246</v>
      </c>
      <c r="J358">
        <v>1458152193</v>
      </c>
      <c r="K358" s="11">
        <f t="shared" si="30"/>
        <v>42445.511493055557</v>
      </c>
      <c r="L358">
        <v>1455563793</v>
      </c>
      <c r="M358" s="11">
        <f t="shared" si="31"/>
        <v>42415.553159722222</v>
      </c>
      <c r="N358" t="b">
        <v>1</v>
      </c>
      <c r="O358">
        <v>97</v>
      </c>
      <c r="P358" t="b">
        <v>1</v>
      </c>
      <c r="Q358" t="s">
        <v>8269</v>
      </c>
      <c r="R358" s="10">
        <f t="shared" si="32"/>
        <v>102.69239999999999</v>
      </c>
      <c r="S358">
        <f t="shared" si="33"/>
        <v>79.401340206185566</v>
      </c>
      <c r="T358" t="str">
        <f t="shared" si="34"/>
        <v>film &amp; video</v>
      </c>
      <c r="U358" t="str">
        <f t="shared" si="35"/>
        <v>documentary</v>
      </c>
    </row>
    <row r="359" spans="1:21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tr">
        <f>Data[[#This Row],[state]]</f>
        <v>successful</v>
      </c>
      <c r="H359" t="s">
        <v>8224</v>
      </c>
      <c r="I359" t="s">
        <v>8246</v>
      </c>
      <c r="J359">
        <v>1429852797</v>
      </c>
      <c r="K359" s="11">
        <f t="shared" si="30"/>
        <v>42117.972187499996</v>
      </c>
      <c r="L359">
        <v>1426396797</v>
      </c>
      <c r="M359" s="11">
        <f t="shared" si="31"/>
        <v>42077.972187499996</v>
      </c>
      <c r="N359" t="b">
        <v>1</v>
      </c>
      <c r="O359">
        <v>303</v>
      </c>
      <c r="P359" t="b">
        <v>1</v>
      </c>
      <c r="Q359" t="s">
        <v>8269</v>
      </c>
      <c r="R359" s="10">
        <f t="shared" si="32"/>
        <v>174</v>
      </c>
      <c r="S359">
        <f t="shared" si="33"/>
        <v>86.138613861386133</v>
      </c>
      <c r="T359" t="str">
        <f t="shared" si="34"/>
        <v>film &amp; video</v>
      </c>
      <c r="U359" t="str">
        <f t="shared" si="35"/>
        <v>documentary</v>
      </c>
    </row>
    <row r="360" spans="1:21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tr">
        <f>Data[[#This Row],[state]]</f>
        <v>successful</v>
      </c>
      <c r="H360" t="s">
        <v>8224</v>
      </c>
      <c r="I360" t="s">
        <v>8246</v>
      </c>
      <c r="J360">
        <v>1466002800</v>
      </c>
      <c r="K360" s="11">
        <f t="shared" si="30"/>
        <v>42536.375</v>
      </c>
      <c r="L360">
        <v>1463517521</v>
      </c>
      <c r="M360" s="11">
        <f t="shared" si="31"/>
        <v>42507.610196759255</v>
      </c>
      <c r="N360" t="b">
        <v>1</v>
      </c>
      <c r="O360">
        <v>267</v>
      </c>
      <c r="P360" t="b">
        <v>1</v>
      </c>
      <c r="Q360" t="s">
        <v>8269</v>
      </c>
      <c r="R360" s="10">
        <f t="shared" si="32"/>
        <v>103.08800000000001</v>
      </c>
      <c r="S360">
        <f t="shared" si="33"/>
        <v>193.04868913857678</v>
      </c>
      <c r="T360" t="str">
        <f t="shared" si="34"/>
        <v>film &amp; video</v>
      </c>
      <c r="U360" t="str">
        <f t="shared" si="35"/>
        <v>documentary</v>
      </c>
    </row>
    <row r="361" spans="1:21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tr">
        <f>Data[[#This Row],[state]]</f>
        <v>successful</v>
      </c>
      <c r="H361" t="s">
        <v>8224</v>
      </c>
      <c r="I361" t="s">
        <v>8246</v>
      </c>
      <c r="J361">
        <v>1415941920</v>
      </c>
      <c r="K361" s="11">
        <f t="shared" si="30"/>
        <v>41956.966666666667</v>
      </c>
      <c r="L361">
        <v>1414028490</v>
      </c>
      <c r="M361" s="11">
        <f t="shared" si="31"/>
        <v>41934.820486111108</v>
      </c>
      <c r="N361" t="b">
        <v>1</v>
      </c>
      <c r="O361">
        <v>302</v>
      </c>
      <c r="P361" t="b">
        <v>1</v>
      </c>
      <c r="Q361" t="s">
        <v>8269</v>
      </c>
      <c r="R361" s="10">
        <f t="shared" si="32"/>
        <v>104.85537190082646</v>
      </c>
      <c r="S361">
        <f t="shared" si="33"/>
        <v>84.023178807947019</v>
      </c>
      <c r="T361" t="str">
        <f t="shared" si="34"/>
        <v>film &amp; video</v>
      </c>
      <c r="U361" t="str">
        <f t="shared" si="35"/>
        <v>documentary</v>
      </c>
    </row>
    <row r="362" spans="1:21" ht="44.25" hidden="1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tr">
        <f>Data[[#This Row],[state]]</f>
        <v>successful</v>
      </c>
      <c r="H362" t="s">
        <v>8224</v>
      </c>
      <c r="I362" t="s">
        <v>8246</v>
      </c>
      <c r="J362">
        <v>1437621060</v>
      </c>
      <c r="K362" s="11">
        <f t="shared" si="30"/>
        <v>42207.882638888885</v>
      </c>
      <c r="L362">
        <v>1433799180</v>
      </c>
      <c r="M362" s="11">
        <f t="shared" si="31"/>
        <v>42163.647916666669</v>
      </c>
      <c r="N362" t="b">
        <v>0</v>
      </c>
      <c r="O362">
        <v>87</v>
      </c>
      <c r="P362" t="b">
        <v>1</v>
      </c>
      <c r="Q362" t="s">
        <v>8269</v>
      </c>
      <c r="R362" s="10">
        <f t="shared" si="32"/>
        <v>101.375</v>
      </c>
      <c r="S362">
        <f t="shared" si="33"/>
        <v>139.82758620689654</v>
      </c>
      <c r="T362" t="str">
        <f t="shared" si="34"/>
        <v>film &amp; video</v>
      </c>
      <c r="U362" t="str">
        <f t="shared" si="35"/>
        <v>documentary</v>
      </c>
    </row>
    <row r="363" spans="1:21" ht="44.25" hidden="1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tr">
        <f>Data[[#This Row],[state]]</f>
        <v>successful</v>
      </c>
      <c r="H363" t="s">
        <v>8224</v>
      </c>
      <c r="I363" t="s">
        <v>8246</v>
      </c>
      <c r="J363">
        <v>1416704506</v>
      </c>
      <c r="K363" s="11">
        <f t="shared" si="30"/>
        <v>41965.792893518519</v>
      </c>
      <c r="L363">
        <v>1414108906</v>
      </c>
      <c r="M363" s="11">
        <f t="shared" si="31"/>
        <v>41935.751226851848</v>
      </c>
      <c r="N363" t="b">
        <v>0</v>
      </c>
      <c r="O363">
        <v>354</v>
      </c>
      <c r="P363" t="b">
        <v>1</v>
      </c>
      <c r="Q363" t="s">
        <v>8269</v>
      </c>
      <c r="R363" s="10">
        <f t="shared" si="32"/>
        <v>111.07699999999998</v>
      </c>
      <c r="S363">
        <f t="shared" si="33"/>
        <v>109.82189265536722</v>
      </c>
      <c r="T363" t="str">
        <f t="shared" si="34"/>
        <v>film &amp; video</v>
      </c>
      <c r="U363" t="str">
        <f t="shared" si="35"/>
        <v>documentary</v>
      </c>
    </row>
    <row r="364" spans="1:21" ht="59" hidden="1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tr">
        <f>Data[[#This Row],[state]]</f>
        <v>successful</v>
      </c>
      <c r="H364" t="s">
        <v>8224</v>
      </c>
      <c r="I364" t="s">
        <v>8246</v>
      </c>
      <c r="J364">
        <v>1407456000</v>
      </c>
      <c r="K364" s="11">
        <f t="shared" si="30"/>
        <v>41858.75</v>
      </c>
      <c r="L364">
        <v>1405573391</v>
      </c>
      <c r="M364" s="11">
        <f t="shared" si="31"/>
        <v>41836.960543981484</v>
      </c>
      <c r="N364" t="b">
        <v>0</v>
      </c>
      <c r="O364">
        <v>86</v>
      </c>
      <c r="P364" t="b">
        <v>1</v>
      </c>
      <c r="Q364" t="s">
        <v>8269</v>
      </c>
      <c r="R364" s="10">
        <f t="shared" si="32"/>
        <v>124.15933781686496</v>
      </c>
      <c r="S364">
        <f t="shared" si="33"/>
        <v>139.53488372093022</v>
      </c>
      <c r="T364" t="str">
        <f t="shared" si="34"/>
        <v>film &amp; video</v>
      </c>
      <c r="U364" t="str">
        <f t="shared" si="35"/>
        <v>documentary</v>
      </c>
    </row>
    <row r="365" spans="1:21" ht="59" hidden="1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tr">
        <f>Data[[#This Row],[state]]</f>
        <v>successful</v>
      </c>
      <c r="H365" t="s">
        <v>8224</v>
      </c>
      <c r="I365" t="s">
        <v>8246</v>
      </c>
      <c r="J365">
        <v>1272828120</v>
      </c>
      <c r="K365" s="11">
        <f t="shared" si="30"/>
        <v>40300.556944444441</v>
      </c>
      <c r="L365">
        <v>1268934736</v>
      </c>
      <c r="M365" s="11">
        <f t="shared" si="31"/>
        <v>40255.494629629626</v>
      </c>
      <c r="N365" t="b">
        <v>0</v>
      </c>
      <c r="O365">
        <v>26</v>
      </c>
      <c r="P365" t="b">
        <v>1</v>
      </c>
      <c r="Q365" t="s">
        <v>8269</v>
      </c>
      <c r="R365" s="10">
        <f t="shared" si="32"/>
        <v>101.33333333333334</v>
      </c>
      <c r="S365">
        <f t="shared" si="33"/>
        <v>347.84615384615387</v>
      </c>
      <c r="T365" t="str">
        <f t="shared" si="34"/>
        <v>film &amp; video</v>
      </c>
      <c r="U365" t="str">
        <f t="shared" si="35"/>
        <v>documentary</v>
      </c>
    </row>
    <row r="366" spans="1:21" ht="44.25" hidden="1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tr">
        <f>Data[[#This Row],[state]]</f>
        <v>successful</v>
      </c>
      <c r="H366" t="s">
        <v>8224</v>
      </c>
      <c r="I366" t="s">
        <v>8246</v>
      </c>
      <c r="J366">
        <v>1403323140</v>
      </c>
      <c r="K366" s="11">
        <f t="shared" si="30"/>
        <v>41810.915972222225</v>
      </c>
      <c r="L366">
        <v>1400704672</v>
      </c>
      <c r="M366" s="11">
        <f t="shared" si="31"/>
        <v>41780.609629629631</v>
      </c>
      <c r="N366" t="b">
        <v>0</v>
      </c>
      <c r="O366">
        <v>113</v>
      </c>
      <c r="P366" t="b">
        <v>1</v>
      </c>
      <c r="Q366" t="s">
        <v>8269</v>
      </c>
      <c r="R366" s="10">
        <f t="shared" si="32"/>
        <v>110.16142857142856</v>
      </c>
      <c r="S366">
        <f t="shared" si="33"/>
        <v>68.24159292035398</v>
      </c>
      <c r="T366" t="str">
        <f t="shared" si="34"/>
        <v>film &amp; video</v>
      </c>
      <c r="U366" t="str">
        <f t="shared" si="35"/>
        <v>documentary</v>
      </c>
    </row>
    <row r="367" spans="1:21" ht="44.25" hidden="1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tr">
        <f>Data[[#This Row],[state]]</f>
        <v>successful</v>
      </c>
      <c r="H367" t="s">
        <v>8225</v>
      </c>
      <c r="I367" t="s">
        <v>8247</v>
      </c>
      <c r="J367">
        <v>1393597999</v>
      </c>
      <c r="K367" s="11">
        <f t="shared" si="30"/>
        <v>41698.356469907405</v>
      </c>
      <c r="L367">
        <v>1391005999</v>
      </c>
      <c r="M367" s="11">
        <f t="shared" si="31"/>
        <v>41668.356469907405</v>
      </c>
      <c r="N367" t="b">
        <v>0</v>
      </c>
      <c r="O367">
        <v>65</v>
      </c>
      <c r="P367" t="b">
        <v>1</v>
      </c>
      <c r="Q367" t="s">
        <v>8269</v>
      </c>
      <c r="R367" s="10">
        <f t="shared" si="32"/>
        <v>103.97333333333334</v>
      </c>
      <c r="S367">
        <f t="shared" si="33"/>
        <v>239.93846153846152</v>
      </c>
      <c r="T367" t="str">
        <f t="shared" si="34"/>
        <v>film &amp; video</v>
      </c>
      <c r="U367" t="str">
        <f t="shared" si="35"/>
        <v>documentary</v>
      </c>
    </row>
    <row r="368" spans="1:21" ht="44.25" hidden="1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tr">
        <f>Data[[#This Row],[state]]</f>
        <v>successful</v>
      </c>
      <c r="H368" t="s">
        <v>8224</v>
      </c>
      <c r="I368" t="s">
        <v>8246</v>
      </c>
      <c r="J368">
        <v>1337540518</v>
      </c>
      <c r="K368" s="11">
        <f t="shared" si="30"/>
        <v>41049.543032407404</v>
      </c>
      <c r="L368">
        <v>1334948518</v>
      </c>
      <c r="M368" s="11">
        <f t="shared" si="31"/>
        <v>41019.543032407404</v>
      </c>
      <c r="N368" t="b">
        <v>0</v>
      </c>
      <c r="O368">
        <v>134</v>
      </c>
      <c r="P368" t="b">
        <v>1</v>
      </c>
      <c r="Q368" t="s">
        <v>8269</v>
      </c>
      <c r="R368" s="10">
        <f t="shared" si="32"/>
        <v>101.31578947368421</v>
      </c>
      <c r="S368">
        <f t="shared" si="33"/>
        <v>287.31343283582089</v>
      </c>
      <c r="T368" t="str">
        <f t="shared" si="34"/>
        <v>film &amp; video</v>
      </c>
      <c r="U368" t="str">
        <f t="shared" si="35"/>
        <v>documentary</v>
      </c>
    </row>
    <row r="369" spans="1:21" ht="44.25" hidden="1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tr">
        <f>Data[[#This Row],[state]]</f>
        <v>successful</v>
      </c>
      <c r="H369" t="s">
        <v>8224</v>
      </c>
      <c r="I369" t="s">
        <v>8246</v>
      </c>
      <c r="J369">
        <v>1367384340</v>
      </c>
      <c r="K369" s="11">
        <f t="shared" si="30"/>
        <v>41394.957638888889</v>
      </c>
      <c r="L369">
        <v>1363960278</v>
      </c>
      <c r="M369" s="11">
        <f t="shared" si="31"/>
        <v>41355.327291666668</v>
      </c>
      <c r="N369" t="b">
        <v>0</v>
      </c>
      <c r="O369">
        <v>119</v>
      </c>
      <c r="P369" t="b">
        <v>1</v>
      </c>
      <c r="Q369" t="s">
        <v>8269</v>
      </c>
      <c r="R369" s="10">
        <f t="shared" si="32"/>
        <v>103.3501</v>
      </c>
      <c r="S369">
        <f t="shared" si="33"/>
        <v>86.84882352941176</v>
      </c>
      <c r="T369" t="str">
        <f t="shared" si="34"/>
        <v>film &amp; video</v>
      </c>
      <c r="U369" t="str">
        <f t="shared" si="35"/>
        <v>documentary</v>
      </c>
    </row>
    <row r="370" spans="1:21" ht="44.25" hidden="1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tr">
        <f>Data[[#This Row],[state]]</f>
        <v>successful</v>
      </c>
      <c r="H370" t="s">
        <v>8224</v>
      </c>
      <c r="I370" t="s">
        <v>8246</v>
      </c>
      <c r="J370">
        <v>1426426322</v>
      </c>
      <c r="K370" s="11">
        <f t="shared" si="30"/>
        <v>42078.313912037032</v>
      </c>
      <c r="L370">
        <v>1423405922</v>
      </c>
      <c r="M370" s="11">
        <f t="shared" si="31"/>
        <v>42043.355578703704</v>
      </c>
      <c r="N370" t="b">
        <v>0</v>
      </c>
      <c r="O370">
        <v>159</v>
      </c>
      <c r="P370" t="b">
        <v>1</v>
      </c>
      <c r="Q370" t="s">
        <v>8269</v>
      </c>
      <c r="R370" s="10">
        <f t="shared" si="32"/>
        <v>104.11200000000001</v>
      </c>
      <c r="S370">
        <f t="shared" si="33"/>
        <v>81.84905660377359</v>
      </c>
      <c r="T370" t="str">
        <f t="shared" si="34"/>
        <v>film &amp; video</v>
      </c>
      <c r="U370" t="str">
        <f t="shared" si="35"/>
        <v>documentary</v>
      </c>
    </row>
    <row r="371" spans="1:21" ht="44.25" hidden="1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tr">
        <f>Data[[#This Row],[state]]</f>
        <v>successful</v>
      </c>
      <c r="H371" t="s">
        <v>8224</v>
      </c>
      <c r="I371" t="s">
        <v>8246</v>
      </c>
      <c r="J371">
        <v>1326633269</v>
      </c>
      <c r="K371" s="11">
        <f t="shared" si="30"/>
        <v>40923.301724537036</v>
      </c>
      <c r="L371">
        <v>1324041269</v>
      </c>
      <c r="M371" s="11">
        <f t="shared" si="31"/>
        <v>40893.301724537036</v>
      </c>
      <c r="N371" t="b">
        <v>0</v>
      </c>
      <c r="O371">
        <v>167</v>
      </c>
      <c r="P371" t="b">
        <v>1</v>
      </c>
      <c r="Q371" t="s">
        <v>8269</v>
      </c>
      <c r="R371" s="10">
        <f t="shared" si="32"/>
        <v>110.15569230769231</v>
      </c>
      <c r="S371">
        <f t="shared" si="33"/>
        <v>42.874970059880241</v>
      </c>
      <c r="T371" t="str">
        <f t="shared" si="34"/>
        <v>film &amp; video</v>
      </c>
      <c r="U371" t="str">
        <f t="shared" si="35"/>
        <v>documentary</v>
      </c>
    </row>
    <row r="372" spans="1:21" ht="44.25" hidden="1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tr">
        <f>Data[[#This Row],[state]]</f>
        <v>successful</v>
      </c>
      <c r="H372" t="s">
        <v>8224</v>
      </c>
      <c r="I372" t="s">
        <v>8246</v>
      </c>
      <c r="J372">
        <v>1483729500</v>
      </c>
      <c r="K372" s="11">
        <f t="shared" si="30"/>
        <v>42741.545138888891</v>
      </c>
      <c r="L372">
        <v>1481137500</v>
      </c>
      <c r="M372" s="11">
        <f t="shared" si="31"/>
        <v>42711.545138888891</v>
      </c>
      <c r="N372" t="b">
        <v>0</v>
      </c>
      <c r="O372">
        <v>43</v>
      </c>
      <c r="P372" t="b">
        <v>1</v>
      </c>
      <c r="Q372" t="s">
        <v>8269</v>
      </c>
      <c r="R372" s="10">
        <f t="shared" si="32"/>
        <v>122.02</v>
      </c>
      <c r="S372">
        <f t="shared" si="33"/>
        <v>709.41860465116281</v>
      </c>
      <c r="T372" t="str">
        <f t="shared" si="34"/>
        <v>film &amp; video</v>
      </c>
      <c r="U372" t="str">
        <f t="shared" si="35"/>
        <v>documentary</v>
      </c>
    </row>
    <row r="373" spans="1:21" ht="44.25" hidden="1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tr">
        <f>Data[[#This Row],[state]]</f>
        <v>successful</v>
      </c>
      <c r="H373" t="s">
        <v>8224</v>
      </c>
      <c r="I373" t="s">
        <v>8246</v>
      </c>
      <c r="J373">
        <v>1359743139</v>
      </c>
      <c r="K373" s="11">
        <f t="shared" si="30"/>
        <v>41306.517812500002</v>
      </c>
      <c r="L373">
        <v>1355855139</v>
      </c>
      <c r="M373" s="11">
        <f t="shared" si="31"/>
        <v>41261.517812500002</v>
      </c>
      <c r="N373" t="b">
        <v>0</v>
      </c>
      <c r="O373">
        <v>1062</v>
      </c>
      <c r="P373" t="b">
        <v>1</v>
      </c>
      <c r="Q373" t="s">
        <v>8269</v>
      </c>
      <c r="R373" s="10">
        <f t="shared" si="32"/>
        <v>114.16866666666667</v>
      </c>
      <c r="S373">
        <f t="shared" si="33"/>
        <v>161.25517890772127</v>
      </c>
      <c r="T373" t="str">
        <f t="shared" si="34"/>
        <v>film &amp; video</v>
      </c>
      <c r="U373" t="str">
        <f t="shared" si="35"/>
        <v>documentary</v>
      </c>
    </row>
    <row r="374" spans="1:21" ht="29.5" hidden="1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tr">
        <f>Data[[#This Row],[state]]</f>
        <v>successful</v>
      </c>
      <c r="H374" t="s">
        <v>8225</v>
      </c>
      <c r="I374" t="s">
        <v>8247</v>
      </c>
      <c r="J374">
        <v>1459872000</v>
      </c>
      <c r="K374" s="11">
        <f t="shared" si="30"/>
        <v>42465.416666666672</v>
      </c>
      <c r="L374">
        <v>1456408244</v>
      </c>
      <c r="M374" s="11">
        <f t="shared" si="31"/>
        <v>42425.326898148152</v>
      </c>
      <c r="N374" t="b">
        <v>0</v>
      </c>
      <c r="O374">
        <v>9</v>
      </c>
      <c r="P374" t="b">
        <v>1</v>
      </c>
      <c r="Q374" t="s">
        <v>8269</v>
      </c>
      <c r="R374" s="10">
        <f t="shared" si="32"/>
        <v>125.33333333333334</v>
      </c>
      <c r="S374">
        <f t="shared" si="33"/>
        <v>41.777777777777779</v>
      </c>
      <c r="T374" t="str">
        <f t="shared" si="34"/>
        <v>film &amp; video</v>
      </c>
      <c r="U374" t="str">
        <f t="shared" si="35"/>
        <v>documentary</v>
      </c>
    </row>
    <row r="375" spans="1:21" ht="44.25" hidden="1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tr">
        <f>Data[[#This Row],[state]]</f>
        <v>successful</v>
      </c>
      <c r="H375" t="s">
        <v>8224</v>
      </c>
      <c r="I375" t="s">
        <v>8246</v>
      </c>
      <c r="J375">
        <v>1342648398</v>
      </c>
      <c r="K375" s="11">
        <f t="shared" si="30"/>
        <v>41108.66201388889</v>
      </c>
      <c r="L375">
        <v>1340056398</v>
      </c>
      <c r="M375" s="11">
        <f t="shared" si="31"/>
        <v>41078.66201388889</v>
      </c>
      <c r="N375" t="b">
        <v>0</v>
      </c>
      <c r="O375">
        <v>89</v>
      </c>
      <c r="P375" t="b">
        <v>1</v>
      </c>
      <c r="Q375" t="s">
        <v>8269</v>
      </c>
      <c r="R375" s="10">
        <f t="shared" si="32"/>
        <v>106.66666666666667</v>
      </c>
      <c r="S375">
        <f t="shared" si="33"/>
        <v>89.887640449438209</v>
      </c>
      <c r="T375" t="str">
        <f t="shared" si="34"/>
        <v>film &amp; video</v>
      </c>
      <c r="U375" t="str">
        <f t="shared" si="35"/>
        <v>documentary</v>
      </c>
    </row>
    <row r="376" spans="1:21" ht="44.25" hidden="1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tr">
        <f>Data[[#This Row],[state]]</f>
        <v>successful</v>
      </c>
      <c r="H376" t="s">
        <v>8224</v>
      </c>
      <c r="I376" t="s">
        <v>8246</v>
      </c>
      <c r="J376">
        <v>1316208031</v>
      </c>
      <c r="K376" s="11">
        <f t="shared" si="30"/>
        <v>40802.639247685183</v>
      </c>
      <c r="L376">
        <v>1312320031</v>
      </c>
      <c r="M376" s="11">
        <f t="shared" si="31"/>
        <v>40757.639247685183</v>
      </c>
      <c r="N376" t="b">
        <v>0</v>
      </c>
      <c r="O376">
        <v>174</v>
      </c>
      <c r="P376" t="b">
        <v>1</v>
      </c>
      <c r="Q376" t="s">
        <v>8269</v>
      </c>
      <c r="R376" s="10">
        <f t="shared" si="32"/>
        <v>130.65</v>
      </c>
      <c r="S376">
        <f t="shared" si="33"/>
        <v>45.051724137931032</v>
      </c>
      <c r="T376" t="str">
        <f t="shared" si="34"/>
        <v>film &amp; video</v>
      </c>
      <c r="U376" t="str">
        <f t="shared" si="35"/>
        <v>documentary</v>
      </c>
    </row>
    <row r="377" spans="1:21" ht="44.25" hidden="1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tr">
        <f>Data[[#This Row],[state]]</f>
        <v>successful</v>
      </c>
      <c r="H377" t="s">
        <v>8224</v>
      </c>
      <c r="I377" t="s">
        <v>8246</v>
      </c>
      <c r="J377">
        <v>1393694280</v>
      </c>
      <c r="K377" s="11">
        <f t="shared" si="30"/>
        <v>41699.470833333333</v>
      </c>
      <c r="L377">
        <v>1390088311</v>
      </c>
      <c r="M377" s="11">
        <f t="shared" si="31"/>
        <v>41657.735081018516</v>
      </c>
      <c r="N377" t="b">
        <v>0</v>
      </c>
      <c r="O377">
        <v>14</v>
      </c>
      <c r="P377" t="b">
        <v>1</v>
      </c>
      <c r="Q377" t="s">
        <v>8269</v>
      </c>
      <c r="R377" s="10">
        <f t="shared" si="32"/>
        <v>120</v>
      </c>
      <c r="S377">
        <f t="shared" si="33"/>
        <v>42.857142857142854</v>
      </c>
      <c r="T377" t="str">
        <f t="shared" si="34"/>
        <v>film &amp; video</v>
      </c>
      <c r="U377" t="str">
        <f t="shared" si="35"/>
        <v>documentary</v>
      </c>
    </row>
    <row r="378" spans="1:21" ht="44.25" hidden="1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tr">
        <f>Data[[#This Row],[state]]</f>
        <v>successful</v>
      </c>
      <c r="H378" t="s">
        <v>8225</v>
      </c>
      <c r="I378" t="s">
        <v>8247</v>
      </c>
      <c r="J378">
        <v>1472122316</v>
      </c>
      <c r="K378" s="11">
        <f t="shared" si="30"/>
        <v>42607.202731481477</v>
      </c>
      <c r="L378">
        <v>1469443916</v>
      </c>
      <c r="M378" s="11">
        <f t="shared" si="31"/>
        <v>42576.202731481477</v>
      </c>
      <c r="N378" t="b">
        <v>0</v>
      </c>
      <c r="O378">
        <v>48</v>
      </c>
      <c r="P378" t="b">
        <v>1</v>
      </c>
      <c r="Q378" t="s">
        <v>8269</v>
      </c>
      <c r="R378" s="10">
        <f t="shared" si="32"/>
        <v>105.9591836734694</v>
      </c>
      <c r="S378">
        <f t="shared" si="33"/>
        <v>54.083333333333336</v>
      </c>
      <c r="T378" t="str">
        <f t="shared" si="34"/>
        <v>film &amp; video</v>
      </c>
      <c r="U378" t="str">
        <f t="shared" si="35"/>
        <v>documentary</v>
      </c>
    </row>
    <row r="379" spans="1:21" ht="44.25" hidden="1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tr">
        <f>Data[[#This Row],[state]]</f>
        <v>successful</v>
      </c>
      <c r="H379" t="s">
        <v>8224</v>
      </c>
      <c r="I379" t="s">
        <v>8246</v>
      </c>
      <c r="J379">
        <v>1447484460</v>
      </c>
      <c r="K379" s="11">
        <f t="shared" si="30"/>
        <v>42322.042361111111</v>
      </c>
      <c r="L379">
        <v>1444888868</v>
      </c>
      <c r="M379" s="11">
        <f t="shared" si="31"/>
        <v>42292.000787037032</v>
      </c>
      <c r="N379" t="b">
        <v>0</v>
      </c>
      <c r="O379">
        <v>133</v>
      </c>
      <c r="P379" t="b">
        <v>1</v>
      </c>
      <c r="Q379" t="s">
        <v>8269</v>
      </c>
      <c r="R379" s="10">
        <f t="shared" si="32"/>
        <v>114.39999999999999</v>
      </c>
      <c r="S379">
        <f t="shared" si="33"/>
        <v>103.21804511278195</v>
      </c>
      <c r="T379" t="str">
        <f t="shared" si="34"/>
        <v>film &amp; video</v>
      </c>
      <c r="U379" t="str">
        <f t="shared" si="35"/>
        <v>documentary</v>
      </c>
    </row>
    <row r="380" spans="1:21" ht="59" hidden="1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tr">
        <f>Data[[#This Row],[state]]</f>
        <v>successful</v>
      </c>
      <c r="H380" t="s">
        <v>8229</v>
      </c>
      <c r="I380" t="s">
        <v>8251</v>
      </c>
      <c r="J380">
        <v>1453765920</v>
      </c>
      <c r="K380" s="11">
        <f t="shared" si="30"/>
        <v>42394.744444444441</v>
      </c>
      <c r="L380">
        <v>1451655808</v>
      </c>
      <c r="M380" s="11">
        <f t="shared" si="31"/>
        <v>42370.321851851855</v>
      </c>
      <c r="N380" t="b">
        <v>0</v>
      </c>
      <c r="O380">
        <v>83</v>
      </c>
      <c r="P380" t="b">
        <v>1</v>
      </c>
      <c r="Q380" t="s">
        <v>8269</v>
      </c>
      <c r="R380" s="10">
        <f t="shared" si="32"/>
        <v>111.76666666666665</v>
      </c>
      <c r="S380">
        <f t="shared" si="33"/>
        <v>40.397590361445786</v>
      </c>
      <c r="T380" t="str">
        <f t="shared" si="34"/>
        <v>film &amp; video</v>
      </c>
      <c r="U380" t="str">
        <f t="shared" si="35"/>
        <v>documentary</v>
      </c>
    </row>
    <row r="381" spans="1:21" ht="44.25" hidden="1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tr">
        <f>Data[[#This Row],[state]]</f>
        <v>successful</v>
      </c>
      <c r="H381" t="s">
        <v>8224</v>
      </c>
      <c r="I381" t="s">
        <v>8246</v>
      </c>
      <c r="J381">
        <v>1336062672</v>
      </c>
      <c r="K381" s="11">
        <f t="shared" si="30"/>
        <v>41032.438333333332</v>
      </c>
      <c r="L381">
        <v>1332174672</v>
      </c>
      <c r="M381" s="11">
        <f t="shared" si="31"/>
        <v>40987.438333333332</v>
      </c>
      <c r="N381" t="b">
        <v>0</v>
      </c>
      <c r="O381">
        <v>149</v>
      </c>
      <c r="P381" t="b">
        <v>1</v>
      </c>
      <c r="Q381" t="s">
        <v>8269</v>
      </c>
      <c r="R381" s="10">
        <f t="shared" si="32"/>
        <v>116.08000000000001</v>
      </c>
      <c r="S381">
        <f t="shared" si="33"/>
        <v>116.85906040268456</v>
      </c>
      <c r="T381" t="str">
        <f t="shared" si="34"/>
        <v>film &amp; video</v>
      </c>
      <c r="U381" t="str">
        <f t="shared" si="35"/>
        <v>documentary</v>
      </c>
    </row>
    <row r="382" spans="1:21" ht="59" hidden="1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tr">
        <f>Data[[#This Row],[state]]</f>
        <v>successful</v>
      </c>
      <c r="H382" t="s">
        <v>8224</v>
      </c>
      <c r="I382" t="s">
        <v>8246</v>
      </c>
      <c r="J382">
        <v>1453569392</v>
      </c>
      <c r="K382" s="11">
        <f t="shared" si="30"/>
        <v>42392.469814814816</v>
      </c>
      <c r="L382">
        <v>1451409392</v>
      </c>
      <c r="M382" s="11">
        <f t="shared" si="31"/>
        <v>42367.469814814816</v>
      </c>
      <c r="N382" t="b">
        <v>0</v>
      </c>
      <c r="O382">
        <v>49</v>
      </c>
      <c r="P382" t="b">
        <v>1</v>
      </c>
      <c r="Q382" t="s">
        <v>8269</v>
      </c>
      <c r="R382" s="10">
        <f t="shared" si="32"/>
        <v>141.5</v>
      </c>
      <c r="S382">
        <f t="shared" si="33"/>
        <v>115.51020408163265</v>
      </c>
      <c r="T382" t="str">
        <f t="shared" si="34"/>
        <v>film &amp; video</v>
      </c>
      <c r="U382" t="str">
        <f t="shared" si="35"/>
        <v>documentary</v>
      </c>
    </row>
    <row r="383" spans="1:21" ht="44.25" hidden="1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tr">
        <f>Data[[#This Row],[state]]</f>
        <v>successful</v>
      </c>
      <c r="H383" t="s">
        <v>8224</v>
      </c>
      <c r="I383" t="s">
        <v>8246</v>
      </c>
      <c r="J383">
        <v>1343624400</v>
      </c>
      <c r="K383" s="11">
        <f t="shared" si="30"/>
        <v>41119.958333333336</v>
      </c>
      <c r="L383">
        <v>1340642717</v>
      </c>
      <c r="M383" s="11">
        <f t="shared" si="31"/>
        <v>41085.448113425926</v>
      </c>
      <c r="N383" t="b">
        <v>0</v>
      </c>
      <c r="O383">
        <v>251</v>
      </c>
      <c r="P383" t="b">
        <v>1</v>
      </c>
      <c r="Q383" t="s">
        <v>8269</v>
      </c>
      <c r="R383" s="10">
        <f t="shared" si="32"/>
        <v>104.72999999999999</v>
      </c>
      <c r="S383">
        <f t="shared" si="33"/>
        <v>104.31274900398407</v>
      </c>
      <c r="T383" t="str">
        <f t="shared" si="34"/>
        <v>film &amp; video</v>
      </c>
      <c r="U383" t="str">
        <f t="shared" si="35"/>
        <v>documentary</v>
      </c>
    </row>
    <row r="384" spans="1:21" ht="59" hidden="1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tr">
        <f>Data[[#This Row],[state]]</f>
        <v>successful</v>
      </c>
      <c r="H384" t="s">
        <v>8224</v>
      </c>
      <c r="I384" t="s">
        <v>8246</v>
      </c>
      <c r="J384">
        <v>1346950900</v>
      </c>
      <c r="K384" s="11">
        <f t="shared" si="30"/>
        <v>41158.459490740745</v>
      </c>
      <c r="L384">
        <v>1345741300</v>
      </c>
      <c r="M384" s="11">
        <f t="shared" si="31"/>
        <v>41144.459490740745</v>
      </c>
      <c r="N384" t="b">
        <v>0</v>
      </c>
      <c r="O384">
        <v>22</v>
      </c>
      <c r="P384" t="b">
        <v>1</v>
      </c>
      <c r="Q384" t="s">
        <v>8269</v>
      </c>
      <c r="R384" s="10">
        <f t="shared" si="32"/>
        <v>255.83333333333331</v>
      </c>
      <c r="S384">
        <f t="shared" si="33"/>
        <v>69.772727272727266</v>
      </c>
      <c r="T384" t="str">
        <f t="shared" si="34"/>
        <v>film &amp; video</v>
      </c>
      <c r="U384" t="str">
        <f t="shared" si="35"/>
        <v>documentary</v>
      </c>
    </row>
    <row r="385" spans="1:21" ht="44.25" hidden="1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tr">
        <f>Data[[#This Row],[state]]</f>
        <v>successful</v>
      </c>
      <c r="H385" t="s">
        <v>8224</v>
      </c>
      <c r="I385" t="s">
        <v>8246</v>
      </c>
      <c r="J385">
        <v>1400467759</v>
      </c>
      <c r="K385" s="11">
        <f t="shared" si="30"/>
        <v>41777.867581018516</v>
      </c>
      <c r="L385">
        <v>1398480559</v>
      </c>
      <c r="M385" s="11">
        <f t="shared" si="31"/>
        <v>41754.867581018516</v>
      </c>
      <c r="N385" t="b">
        <v>0</v>
      </c>
      <c r="O385">
        <v>48</v>
      </c>
      <c r="P385" t="b">
        <v>1</v>
      </c>
      <c r="Q385" t="s">
        <v>8269</v>
      </c>
      <c r="R385" s="10">
        <f t="shared" si="32"/>
        <v>206.70670670670671</v>
      </c>
      <c r="S385">
        <f t="shared" si="33"/>
        <v>43.020833333333336</v>
      </c>
      <c r="T385" t="str">
        <f t="shared" si="34"/>
        <v>film &amp; video</v>
      </c>
      <c r="U385" t="str">
        <f t="shared" si="35"/>
        <v>documentary</v>
      </c>
    </row>
    <row r="386" spans="1:21" ht="44.25" hidden="1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tr">
        <f>Data[[#This Row],[state]]</f>
        <v>successful</v>
      </c>
      <c r="H386" t="s">
        <v>8224</v>
      </c>
      <c r="I386" t="s">
        <v>8246</v>
      </c>
      <c r="J386">
        <v>1420569947</v>
      </c>
      <c r="K386" s="11">
        <f t="shared" ref="K386:K449" si="36">(((J386/60)/60)/24)+DATE(1970,1,1)+(-6/24)</f>
        <v>42010.531793981485</v>
      </c>
      <c r="L386">
        <v>1417977947</v>
      </c>
      <c r="M386" s="11">
        <f t="shared" ref="M386:M449" si="37">(((L386/60)/60)/24)+DATE(1970,1,1)+(-6/24)</f>
        <v>41980.531793981485</v>
      </c>
      <c r="N386" t="b">
        <v>0</v>
      </c>
      <c r="O386">
        <v>383</v>
      </c>
      <c r="P386" t="b">
        <v>1</v>
      </c>
      <c r="Q386" t="s">
        <v>8269</v>
      </c>
      <c r="R386" s="10">
        <f t="shared" ref="R386:R449" si="38">(E386/D386)*100</f>
        <v>112.105</v>
      </c>
      <c r="S386">
        <f t="shared" si="33"/>
        <v>58.540469973890339</v>
      </c>
      <c r="T386" t="str">
        <f t="shared" si="34"/>
        <v>film &amp; video</v>
      </c>
      <c r="U386" t="str">
        <f t="shared" si="35"/>
        <v>documentary</v>
      </c>
    </row>
    <row r="387" spans="1:21" ht="44.25" hidden="1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tr">
        <f>Data[[#This Row],[state]]</f>
        <v>successful</v>
      </c>
      <c r="H387" t="s">
        <v>8224</v>
      </c>
      <c r="I387" t="s">
        <v>8246</v>
      </c>
      <c r="J387">
        <v>1416582101</v>
      </c>
      <c r="K387" s="11">
        <f t="shared" si="36"/>
        <v>41964.376168981486</v>
      </c>
      <c r="L387">
        <v>1413986501</v>
      </c>
      <c r="M387" s="11">
        <f t="shared" si="37"/>
        <v>41934.334502314814</v>
      </c>
      <c r="N387" t="b">
        <v>0</v>
      </c>
      <c r="O387">
        <v>237</v>
      </c>
      <c r="P387" t="b">
        <v>1</v>
      </c>
      <c r="Q387" t="s">
        <v>8269</v>
      </c>
      <c r="R387" s="10">
        <f t="shared" si="38"/>
        <v>105.982</v>
      </c>
      <c r="S387">
        <f t="shared" ref="S387:S450" si="39">E387/O387</f>
        <v>111.79535864978902</v>
      </c>
      <c r="T387" t="str">
        <f t="shared" ref="T387:T450" si="40">LEFT(Q387,FIND("/",Q387)-1)</f>
        <v>film &amp; video</v>
      </c>
      <c r="U387" t="str">
        <f t="shared" ref="U387:U450" si="41">RIGHT(Q387,LEN(Q387)-FIND("/",Q387))</f>
        <v>documentary</v>
      </c>
    </row>
    <row r="388" spans="1:21" ht="44.25" hidden="1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tr">
        <f>Data[[#This Row],[state]]</f>
        <v>successful</v>
      </c>
      <c r="H388" t="s">
        <v>8224</v>
      </c>
      <c r="I388" t="s">
        <v>8246</v>
      </c>
      <c r="J388">
        <v>1439246991</v>
      </c>
      <c r="K388" s="11">
        <f t="shared" si="36"/>
        <v>42226.701284722221</v>
      </c>
      <c r="L388">
        <v>1437950991</v>
      </c>
      <c r="M388" s="11">
        <f t="shared" si="37"/>
        <v>42211.701284722221</v>
      </c>
      <c r="N388" t="b">
        <v>0</v>
      </c>
      <c r="O388">
        <v>13</v>
      </c>
      <c r="P388" t="b">
        <v>1</v>
      </c>
      <c r="Q388" t="s">
        <v>8269</v>
      </c>
      <c r="R388" s="10">
        <f t="shared" si="38"/>
        <v>100.16666666666667</v>
      </c>
      <c r="S388">
        <f t="shared" si="39"/>
        <v>46.230769230769234</v>
      </c>
      <c r="T388" t="str">
        <f t="shared" si="40"/>
        <v>film &amp; video</v>
      </c>
      <c r="U388" t="str">
        <f t="shared" si="41"/>
        <v>documentary</v>
      </c>
    </row>
    <row r="389" spans="1:21" ht="59" hidden="1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tr">
        <f>Data[[#This Row],[state]]</f>
        <v>successful</v>
      </c>
      <c r="H389" t="s">
        <v>8224</v>
      </c>
      <c r="I389" t="s">
        <v>8246</v>
      </c>
      <c r="J389">
        <v>1439618400</v>
      </c>
      <c r="K389" s="11">
        <f t="shared" si="36"/>
        <v>42231</v>
      </c>
      <c r="L389">
        <v>1436976858</v>
      </c>
      <c r="M389" s="11">
        <f t="shared" si="37"/>
        <v>42200.42659722222</v>
      </c>
      <c r="N389" t="b">
        <v>0</v>
      </c>
      <c r="O389">
        <v>562</v>
      </c>
      <c r="P389" t="b">
        <v>1</v>
      </c>
      <c r="Q389" t="s">
        <v>8269</v>
      </c>
      <c r="R389" s="10">
        <f t="shared" si="38"/>
        <v>213.98947368421051</v>
      </c>
      <c r="S389">
        <f t="shared" si="39"/>
        <v>144.69039145907473</v>
      </c>
      <c r="T389" t="str">
        <f t="shared" si="40"/>
        <v>film &amp; video</v>
      </c>
      <c r="U389" t="str">
        <f t="shared" si="41"/>
        <v>documentary</v>
      </c>
    </row>
    <row r="390" spans="1:21" ht="44.25" hidden="1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tr">
        <f>Data[[#This Row],[state]]</f>
        <v>successful</v>
      </c>
      <c r="H390" t="s">
        <v>8224</v>
      </c>
      <c r="I390" t="s">
        <v>8246</v>
      </c>
      <c r="J390">
        <v>1469670580</v>
      </c>
      <c r="K390" s="11">
        <f t="shared" si="36"/>
        <v>42578.826157407413</v>
      </c>
      <c r="L390">
        <v>1467078580</v>
      </c>
      <c r="M390" s="11">
        <f t="shared" si="37"/>
        <v>42548.826157407413</v>
      </c>
      <c r="N390" t="b">
        <v>0</v>
      </c>
      <c r="O390">
        <v>71</v>
      </c>
      <c r="P390" t="b">
        <v>1</v>
      </c>
      <c r="Q390" t="s">
        <v>8269</v>
      </c>
      <c r="R390" s="10">
        <f t="shared" si="38"/>
        <v>126.16000000000001</v>
      </c>
      <c r="S390">
        <f t="shared" si="39"/>
        <v>88.845070422535215</v>
      </c>
      <c r="T390" t="str">
        <f t="shared" si="40"/>
        <v>film &amp; video</v>
      </c>
      <c r="U390" t="str">
        <f t="shared" si="41"/>
        <v>documentary</v>
      </c>
    </row>
    <row r="391" spans="1:21" ht="59" hidden="1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tr">
        <f>Data[[#This Row],[state]]</f>
        <v>successful</v>
      </c>
      <c r="H391" t="s">
        <v>8224</v>
      </c>
      <c r="I391" t="s">
        <v>8246</v>
      </c>
      <c r="J391">
        <v>1394233140</v>
      </c>
      <c r="K391" s="11">
        <f t="shared" si="36"/>
        <v>41705.707638888889</v>
      </c>
      <c r="L391">
        <v>1391477450</v>
      </c>
      <c r="M391" s="11">
        <f t="shared" si="37"/>
        <v>41673.813078703701</v>
      </c>
      <c r="N391" t="b">
        <v>0</v>
      </c>
      <c r="O391">
        <v>1510</v>
      </c>
      <c r="P391" t="b">
        <v>1</v>
      </c>
      <c r="Q391" t="s">
        <v>8269</v>
      </c>
      <c r="R391" s="10">
        <f t="shared" si="38"/>
        <v>181.53547058823528</v>
      </c>
      <c r="S391">
        <f t="shared" si="39"/>
        <v>81.75107284768211</v>
      </c>
      <c r="T391" t="str">
        <f t="shared" si="40"/>
        <v>film &amp; video</v>
      </c>
      <c r="U391" t="str">
        <f t="shared" si="41"/>
        <v>documentary</v>
      </c>
    </row>
    <row r="392" spans="1:21" ht="44.25" hidden="1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tr">
        <f>Data[[#This Row],[state]]</f>
        <v>successful</v>
      </c>
      <c r="H392" t="s">
        <v>8224</v>
      </c>
      <c r="I392" t="s">
        <v>8246</v>
      </c>
      <c r="J392">
        <v>1431046372</v>
      </c>
      <c r="K392" s="11">
        <f t="shared" si="36"/>
        <v>42131.786712962959</v>
      </c>
      <c r="L392">
        <v>1429318372</v>
      </c>
      <c r="M392" s="11">
        <f t="shared" si="37"/>
        <v>42111.786712962959</v>
      </c>
      <c r="N392" t="b">
        <v>0</v>
      </c>
      <c r="O392">
        <v>14</v>
      </c>
      <c r="P392" t="b">
        <v>1</v>
      </c>
      <c r="Q392" t="s">
        <v>8269</v>
      </c>
      <c r="R392" s="10">
        <f t="shared" si="38"/>
        <v>100</v>
      </c>
      <c r="S392">
        <f t="shared" si="39"/>
        <v>71.428571428571431</v>
      </c>
      <c r="T392" t="str">
        <f t="shared" si="40"/>
        <v>film &amp; video</v>
      </c>
      <c r="U392" t="str">
        <f t="shared" si="41"/>
        <v>documentary</v>
      </c>
    </row>
    <row r="393" spans="1:21" ht="44.25" hidden="1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tr">
        <f>Data[[#This Row],[state]]</f>
        <v>successful</v>
      </c>
      <c r="H393" t="s">
        <v>8224</v>
      </c>
      <c r="I393" t="s">
        <v>8246</v>
      </c>
      <c r="J393">
        <v>1324169940</v>
      </c>
      <c r="K393" s="11">
        <f t="shared" si="36"/>
        <v>40894.790972222225</v>
      </c>
      <c r="L393">
        <v>1321578051</v>
      </c>
      <c r="M393" s="11">
        <f t="shared" si="37"/>
        <v>40864.792256944449</v>
      </c>
      <c r="N393" t="b">
        <v>0</v>
      </c>
      <c r="O393">
        <v>193</v>
      </c>
      <c r="P393" t="b">
        <v>1</v>
      </c>
      <c r="Q393" t="s">
        <v>8269</v>
      </c>
      <c r="R393" s="10">
        <f t="shared" si="38"/>
        <v>100.61</v>
      </c>
      <c r="S393">
        <f t="shared" si="39"/>
        <v>104.25906735751295</v>
      </c>
      <c r="T393" t="str">
        <f t="shared" si="40"/>
        <v>film &amp; video</v>
      </c>
      <c r="U393" t="str">
        <f t="shared" si="41"/>
        <v>documentary</v>
      </c>
    </row>
    <row r="394" spans="1:21" ht="44.25" hidden="1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tr">
        <f>Data[[#This Row],[state]]</f>
        <v>successful</v>
      </c>
      <c r="H394" t="s">
        <v>8224</v>
      </c>
      <c r="I394" t="s">
        <v>8246</v>
      </c>
      <c r="J394">
        <v>1315450800</v>
      </c>
      <c r="K394" s="11">
        <f t="shared" si="36"/>
        <v>40793.875</v>
      </c>
      <c r="L394">
        <v>1312823571</v>
      </c>
      <c r="M394" s="11">
        <f t="shared" si="37"/>
        <v>40763.467256944445</v>
      </c>
      <c r="N394" t="b">
        <v>0</v>
      </c>
      <c r="O394">
        <v>206</v>
      </c>
      <c r="P394" t="b">
        <v>1</v>
      </c>
      <c r="Q394" t="s">
        <v>8269</v>
      </c>
      <c r="R394" s="10">
        <f t="shared" si="38"/>
        <v>100.9027027027027</v>
      </c>
      <c r="S394">
        <f t="shared" si="39"/>
        <v>90.616504854368927</v>
      </c>
      <c r="T394" t="str">
        <f t="shared" si="40"/>
        <v>film &amp; video</v>
      </c>
      <c r="U394" t="str">
        <f t="shared" si="41"/>
        <v>documentary</v>
      </c>
    </row>
    <row r="395" spans="1:21" ht="44.25" hidden="1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tr">
        <f>Data[[#This Row],[state]]</f>
        <v>successful</v>
      </c>
      <c r="H395" t="s">
        <v>8224</v>
      </c>
      <c r="I395" t="s">
        <v>8246</v>
      </c>
      <c r="J395">
        <v>1381424452</v>
      </c>
      <c r="K395" s="11">
        <f t="shared" si="36"/>
        <v>41557.458935185183</v>
      </c>
      <c r="L395">
        <v>1378746052</v>
      </c>
      <c r="M395" s="11">
        <f t="shared" si="37"/>
        <v>41526.458935185183</v>
      </c>
      <c r="N395" t="b">
        <v>0</v>
      </c>
      <c r="O395">
        <v>351</v>
      </c>
      <c r="P395" t="b">
        <v>1</v>
      </c>
      <c r="Q395" t="s">
        <v>8269</v>
      </c>
      <c r="R395" s="10">
        <f t="shared" si="38"/>
        <v>110.446</v>
      </c>
      <c r="S395">
        <f t="shared" si="39"/>
        <v>157.33048433048432</v>
      </c>
      <c r="T395" t="str">
        <f t="shared" si="40"/>
        <v>film &amp; video</v>
      </c>
      <c r="U395" t="str">
        <f t="shared" si="41"/>
        <v>documentary</v>
      </c>
    </row>
    <row r="396" spans="1:21" ht="44.25" hidden="1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tr">
        <f>Data[[#This Row],[state]]</f>
        <v>successful</v>
      </c>
      <c r="H396" t="s">
        <v>8227</v>
      </c>
      <c r="I396" t="s">
        <v>8249</v>
      </c>
      <c r="J396">
        <v>1460918282</v>
      </c>
      <c r="K396" s="11">
        <f t="shared" si="36"/>
        <v>42477.526412037041</v>
      </c>
      <c r="L396">
        <v>1455737882</v>
      </c>
      <c r="M396" s="11">
        <f t="shared" si="37"/>
        <v>42417.568078703705</v>
      </c>
      <c r="N396" t="b">
        <v>0</v>
      </c>
      <c r="O396">
        <v>50</v>
      </c>
      <c r="P396" t="b">
        <v>1</v>
      </c>
      <c r="Q396" t="s">
        <v>8269</v>
      </c>
      <c r="R396" s="10">
        <f t="shared" si="38"/>
        <v>111.8936170212766</v>
      </c>
      <c r="S396">
        <f t="shared" si="39"/>
        <v>105.18</v>
      </c>
      <c r="T396" t="str">
        <f t="shared" si="40"/>
        <v>film &amp; video</v>
      </c>
      <c r="U396" t="str">
        <f t="shared" si="41"/>
        <v>documentary</v>
      </c>
    </row>
    <row r="397" spans="1:21" ht="44.25" hidden="1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tr">
        <f>Data[[#This Row],[state]]</f>
        <v>successful</v>
      </c>
      <c r="H397" t="s">
        <v>8224</v>
      </c>
      <c r="I397" t="s">
        <v>8246</v>
      </c>
      <c r="J397">
        <v>1335562320</v>
      </c>
      <c r="K397" s="11">
        <f t="shared" si="36"/>
        <v>41026.647222222222</v>
      </c>
      <c r="L397">
        <v>1332452960</v>
      </c>
      <c r="M397" s="11">
        <f t="shared" si="37"/>
        <v>40990.659259259257</v>
      </c>
      <c r="N397" t="b">
        <v>0</v>
      </c>
      <c r="O397">
        <v>184</v>
      </c>
      <c r="P397" t="b">
        <v>1</v>
      </c>
      <c r="Q397" t="s">
        <v>8269</v>
      </c>
      <c r="R397" s="10">
        <f t="shared" si="38"/>
        <v>108.04450000000001</v>
      </c>
      <c r="S397">
        <f t="shared" si="39"/>
        <v>58.719836956521746</v>
      </c>
      <c r="T397" t="str">
        <f t="shared" si="40"/>
        <v>film &amp; video</v>
      </c>
      <c r="U397" t="str">
        <f t="shared" si="41"/>
        <v>documentary</v>
      </c>
    </row>
    <row r="398" spans="1:21" ht="44.25" hidden="1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tr">
        <f>Data[[#This Row],[state]]</f>
        <v>successful</v>
      </c>
      <c r="H398" t="s">
        <v>8224</v>
      </c>
      <c r="I398" t="s">
        <v>8246</v>
      </c>
      <c r="J398">
        <v>1341668006</v>
      </c>
      <c r="K398" s="11">
        <f t="shared" si="36"/>
        <v>41097.314884259256</v>
      </c>
      <c r="L398">
        <v>1340372006</v>
      </c>
      <c r="M398" s="11">
        <f t="shared" si="37"/>
        <v>41082.314884259256</v>
      </c>
      <c r="N398" t="b">
        <v>0</v>
      </c>
      <c r="O398">
        <v>196</v>
      </c>
      <c r="P398" t="b">
        <v>1</v>
      </c>
      <c r="Q398" t="s">
        <v>8269</v>
      </c>
      <c r="R398" s="10">
        <f t="shared" si="38"/>
        <v>106.66666666666667</v>
      </c>
      <c r="S398">
        <f t="shared" si="39"/>
        <v>81.632653061224488</v>
      </c>
      <c r="T398" t="str">
        <f t="shared" si="40"/>
        <v>film &amp; video</v>
      </c>
      <c r="U398" t="str">
        <f t="shared" si="41"/>
        <v>documentary</v>
      </c>
    </row>
    <row r="399" spans="1:21" ht="59" hidden="1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tr">
        <f>Data[[#This Row],[state]]</f>
        <v>successful</v>
      </c>
      <c r="H399" t="s">
        <v>8224</v>
      </c>
      <c r="I399" t="s">
        <v>8246</v>
      </c>
      <c r="J399">
        <v>1283312640</v>
      </c>
      <c r="K399" s="11">
        <f t="shared" si="36"/>
        <v>40421.905555555553</v>
      </c>
      <c r="L399">
        <v>1279651084</v>
      </c>
      <c r="M399" s="11">
        <f t="shared" si="37"/>
        <v>40379.526435185187</v>
      </c>
      <c r="N399" t="b">
        <v>0</v>
      </c>
      <c r="O399">
        <v>229</v>
      </c>
      <c r="P399" t="b">
        <v>1</v>
      </c>
      <c r="Q399" t="s">
        <v>8269</v>
      </c>
      <c r="R399" s="10">
        <f t="shared" si="38"/>
        <v>103.90027322404372</v>
      </c>
      <c r="S399">
        <f t="shared" si="39"/>
        <v>56.460043668122275</v>
      </c>
      <c r="T399" t="str">
        <f t="shared" si="40"/>
        <v>film &amp; video</v>
      </c>
      <c r="U399" t="str">
        <f t="shared" si="41"/>
        <v>documentary</v>
      </c>
    </row>
    <row r="400" spans="1:21" ht="44.25" hidden="1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tr">
        <f>Data[[#This Row],[state]]</f>
        <v>successful</v>
      </c>
      <c r="H400" t="s">
        <v>8224</v>
      </c>
      <c r="I400" t="s">
        <v>8246</v>
      </c>
      <c r="J400">
        <v>1430334126</v>
      </c>
      <c r="K400" s="11">
        <f t="shared" si="36"/>
        <v>42123.543124999997</v>
      </c>
      <c r="L400">
        <v>1426446126</v>
      </c>
      <c r="M400" s="11">
        <f t="shared" si="37"/>
        <v>42078.543124999997</v>
      </c>
      <c r="N400" t="b">
        <v>0</v>
      </c>
      <c r="O400">
        <v>67</v>
      </c>
      <c r="P400" t="b">
        <v>1</v>
      </c>
      <c r="Q400" t="s">
        <v>8269</v>
      </c>
      <c r="R400" s="10">
        <f t="shared" si="38"/>
        <v>125.16000000000001</v>
      </c>
      <c r="S400">
        <f t="shared" si="39"/>
        <v>140.1044776119403</v>
      </c>
      <c r="T400" t="str">
        <f t="shared" si="40"/>
        <v>film &amp; video</v>
      </c>
      <c r="U400" t="str">
        <f t="shared" si="41"/>
        <v>documentary</v>
      </c>
    </row>
    <row r="401" spans="1:21" ht="59" hidden="1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tr">
        <f>Data[[#This Row],[state]]</f>
        <v>successful</v>
      </c>
      <c r="H401" t="s">
        <v>8225</v>
      </c>
      <c r="I401" t="s">
        <v>8247</v>
      </c>
      <c r="J401">
        <v>1481716800</v>
      </c>
      <c r="K401" s="11">
        <f t="shared" si="36"/>
        <v>42718.25</v>
      </c>
      <c r="L401">
        <v>1479070867</v>
      </c>
      <c r="M401" s="11">
        <f t="shared" si="37"/>
        <v>42687.625775462962</v>
      </c>
      <c r="N401" t="b">
        <v>0</v>
      </c>
      <c r="O401">
        <v>95</v>
      </c>
      <c r="P401" t="b">
        <v>1</v>
      </c>
      <c r="Q401" t="s">
        <v>8269</v>
      </c>
      <c r="R401" s="10">
        <f t="shared" si="38"/>
        <v>106.80499999999999</v>
      </c>
      <c r="S401">
        <f t="shared" si="39"/>
        <v>224.85263157894738</v>
      </c>
      <c r="T401" t="str">
        <f t="shared" si="40"/>
        <v>film &amp; video</v>
      </c>
      <c r="U401" t="str">
        <f t="shared" si="41"/>
        <v>documentary</v>
      </c>
    </row>
    <row r="402" spans="1:21" ht="44.25" hidden="1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tr">
        <f>Data[[#This Row],[state]]</f>
        <v>successful</v>
      </c>
      <c r="H402" t="s">
        <v>8224</v>
      </c>
      <c r="I402" t="s">
        <v>8246</v>
      </c>
      <c r="J402">
        <v>1400297400</v>
      </c>
      <c r="K402" s="11">
        <f t="shared" si="36"/>
        <v>41775.895833333336</v>
      </c>
      <c r="L402">
        <v>1397661347</v>
      </c>
      <c r="M402" s="11">
        <f t="shared" si="37"/>
        <v>41745.385960648149</v>
      </c>
      <c r="N402" t="b">
        <v>0</v>
      </c>
      <c r="O402">
        <v>62</v>
      </c>
      <c r="P402" t="b">
        <v>1</v>
      </c>
      <c r="Q402" t="s">
        <v>8269</v>
      </c>
      <c r="R402" s="10">
        <f t="shared" si="38"/>
        <v>112.30249999999999</v>
      </c>
      <c r="S402">
        <f t="shared" si="39"/>
        <v>181.13306451612902</v>
      </c>
      <c r="T402" t="str">
        <f t="shared" si="40"/>
        <v>film &amp; video</v>
      </c>
      <c r="U402" t="str">
        <f t="shared" si="41"/>
        <v>documentary</v>
      </c>
    </row>
    <row r="403" spans="1:21" ht="44.25" hidden="1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tr">
        <f>Data[[#This Row],[state]]</f>
        <v>successful</v>
      </c>
      <c r="H403" t="s">
        <v>8224</v>
      </c>
      <c r="I403" t="s">
        <v>8246</v>
      </c>
      <c r="J403">
        <v>1312747970</v>
      </c>
      <c r="K403" s="11">
        <f t="shared" si="36"/>
        <v>40762.592245370368</v>
      </c>
      <c r="L403">
        <v>1310155970</v>
      </c>
      <c r="M403" s="11">
        <f t="shared" si="37"/>
        <v>40732.592245370368</v>
      </c>
      <c r="N403" t="b">
        <v>0</v>
      </c>
      <c r="O403">
        <v>73</v>
      </c>
      <c r="P403" t="b">
        <v>1</v>
      </c>
      <c r="Q403" t="s">
        <v>8269</v>
      </c>
      <c r="R403" s="10">
        <f t="shared" si="38"/>
        <v>103.812</v>
      </c>
      <c r="S403">
        <f t="shared" si="39"/>
        <v>711.04109589041093</v>
      </c>
      <c r="T403" t="str">
        <f t="shared" si="40"/>
        <v>film &amp; video</v>
      </c>
      <c r="U403" t="str">
        <f t="shared" si="41"/>
        <v>documentary</v>
      </c>
    </row>
    <row r="404" spans="1:21" ht="44.25" hidden="1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tr">
        <f>Data[[#This Row],[state]]</f>
        <v>successful</v>
      </c>
      <c r="H404" t="s">
        <v>8224</v>
      </c>
      <c r="I404" t="s">
        <v>8246</v>
      </c>
      <c r="J404">
        <v>1446731817</v>
      </c>
      <c r="K404" s="11">
        <f t="shared" si="36"/>
        <v>42313.33121527778</v>
      </c>
      <c r="L404">
        <v>1444913817</v>
      </c>
      <c r="M404" s="11">
        <f t="shared" si="37"/>
        <v>42292.289548611108</v>
      </c>
      <c r="N404" t="b">
        <v>0</v>
      </c>
      <c r="O404">
        <v>43</v>
      </c>
      <c r="P404" t="b">
        <v>1</v>
      </c>
      <c r="Q404" t="s">
        <v>8269</v>
      </c>
      <c r="R404" s="10">
        <f t="shared" si="38"/>
        <v>141.65</v>
      </c>
      <c r="S404">
        <f t="shared" si="39"/>
        <v>65.883720930232556</v>
      </c>
      <c r="T404" t="str">
        <f t="shared" si="40"/>
        <v>film &amp; video</v>
      </c>
      <c r="U404" t="str">
        <f t="shared" si="41"/>
        <v>documentary</v>
      </c>
    </row>
    <row r="405" spans="1:21" ht="44.25" hidden="1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tr">
        <f>Data[[#This Row],[state]]</f>
        <v>successful</v>
      </c>
      <c r="H405" t="s">
        <v>8224</v>
      </c>
      <c r="I405" t="s">
        <v>8246</v>
      </c>
      <c r="J405">
        <v>1312960080</v>
      </c>
      <c r="K405" s="11">
        <f t="shared" si="36"/>
        <v>40765.047222222223</v>
      </c>
      <c r="L405">
        <v>1308900441</v>
      </c>
      <c r="M405" s="11">
        <f t="shared" si="37"/>
        <v>40718.060659722221</v>
      </c>
      <c r="N405" t="b">
        <v>0</v>
      </c>
      <c r="O405">
        <v>70</v>
      </c>
      <c r="P405" t="b">
        <v>1</v>
      </c>
      <c r="Q405" t="s">
        <v>8269</v>
      </c>
      <c r="R405" s="10">
        <f t="shared" si="38"/>
        <v>105.25999999999999</v>
      </c>
      <c r="S405">
        <f t="shared" si="39"/>
        <v>75.185714285714283</v>
      </c>
      <c r="T405" t="str">
        <f t="shared" si="40"/>
        <v>film &amp; video</v>
      </c>
      <c r="U405" t="str">
        <f t="shared" si="41"/>
        <v>documentary</v>
      </c>
    </row>
    <row r="406" spans="1:21" ht="44.25" hidden="1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tr">
        <f>Data[[#This Row],[state]]</f>
        <v>successful</v>
      </c>
      <c r="H406" t="s">
        <v>8224</v>
      </c>
      <c r="I406" t="s">
        <v>8246</v>
      </c>
      <c r="J406">
        <v>1391641440</v>
      </c>
      <c r="K406" s="11">
        <f t="shared" si="36"/>
        <v>41675.711111111108</v>
      </c>
      <c r="L406">
        <v>1389107062</v>
      </c>
      <c r="M406" s="11">
        <f t="shared" si="37"/>
        <v>41646.378032407411</v>
      </c>
      <c r="N406" t="b">
        <v>0</v>
      </c>
      <c r="O406">
        <v>271</v>
      </c>
      <c r="P406" t="b">
        <v>1</v>
      </c>
      <c r="Q406" t="s">
        <v>8269</v>
      </c>
      <c r="R406" s="10">
        <f t="shared" si="38"/>
        <v>103.09142857142857</v>
      </c>
      <c r="S406">
        <f t="shared" si="39"/>
        <v>133.14391143911439</v>
      </c>
      <c r="T406" t="str">
        <f t="shared" si="40"/>
        <v>film &amp; video</v>
      </c>
      <c r="U406" t="str">
        <f t="shared" si="41"/>
        <v>documentary</v>
      </c>
    </row>
    <row r="407" spans="1:21" ht="29.5" hidden="1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tr">
        <f>Data[[#This Row],[state]]</f>
        <v>successful</v>
      </c>
      <c r="H407" t="s">
        <v>8224</v>
      </c>
      <c r="I407" t="s">
        <v>8246</v>
      </c>
      <c r="J407">
        <v>1394071339</v>
      </c>
      <c r="K407" s="11">
        <f t="shared" si="36"/>
        <v>41703.83494212963</v>
      </c>
      <c r="L407">
        <v>1391479339</v>
      </c>
      <c r="M407" s="11">
        <f t="shared" si="37"/>
        <v>41673.83494212963</v>
      </c>
      <c r="N407" t="b">
        <v>0</v>
      </c>
      <c r="O407">
        <v>55</v>
      </c>
      <c r="P407" t="b">
        <v>1</v>
      </c>
      <c r="Q407" t="s">
        <v>8269</v>
      </c>
      <c r="R407" s="10">
        <f t="shared" si="38"/>
        <v>107.65957446808511</v>
      </c>
      <c r="S407">
        <f t="shared" si="39"/>
        <v>55.2</v>
      </c>
      <c r="T407" t="str">
        <f t="shared" si="40"/>
        <v>film &amp; video</v>
      </c>
      <c r="U407" t="str">
        <f t="shared" si="41"/>
        <v>documentary</v>
      </c>
    </row>
    <row r="408" spans="1:21" ht="44.25" hidden="1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tr">
        <f>Data[[#This Row],[state]]</f>
        <v>successful</v>
      </c>
      <c r="H408" t="s">
        <v>8224</v>
      </c>
      <c r="I408" t="s">
        <v>8246</v>
      </c>
      <c r="J408">
        <v>1304920740</v>
      </c>
      <c r="K408" s="11">
        <f t="shared" si="36"/>
        <v>40671.999305555553</v>
      </c>
      <c r="L408">
        <v>1301975637</v>
      </c>
      <c r="M408" s="11">
        <f t="shared" si="37"/>
        <v>40637.912465277775</v>
      </c>
      <c r="N408" t="b">
        <v>0</v>
      </c>
      <c r="O408">
        <v>35</v>
      </c>
      <c r="P408" t="b">
        <v>1</v>
      </c>
      <c r="Q408" t="s">
        <v>8269</v>
      </c>
      <c r="R408" s="10">
        <f t="shared" si="38"/>
        <v>107.70464285714286</v>
      </c>
      <c r="S408">
        <f t="shared" si="39"/>
        <v>86.163714285714292</v>
      </c>
      <c r="T408" t="str">
        <f t="shared" si="40"/>
        <v>film &amp; video</v>
      </c>
      <c r="U408" t="str">
        <f t="shared" si="41"/>
        <v>documentary</v>
      </c>
    </row>
    <row r="409" spans="1:21" ht="44.25" hidden="1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tr">
        <f>Data[[#This Row],[state]]</f>
        <v>successful</v>
      </c>
      <c r="H409" t="s">
        <v>8224</v>
      </c>
      <c r="I409" t="s">
        <v>8246</v>
      </c>
      <c r="J409">
        <v>1321739650</v>
      </c>
      <c r="K409" s="11">
        <f t="shared" si="36"/>
        <v>40866.662615740745</v>
      </c>
      <c r="L409">
        <v>1316552050</v>
      </c>
      <c r="M409" s="11">
        <f t="shared" si="37"/>
        <v>40806.620949074073</v>
      </c>
      <c r="N409" t="b">
        <v>0</v>
      </c>
      <c r="O409">
        <v>22</v>
      </c>
      <c r="P409" t="b">
        <v>1</v>
      </c>
      <c r="Q409" t="s">
        <v>8269</v>
      </c>
      <c r="R409" s="10">
        <f t="shared" si="38"/>
        <v>101.55000000000001</v>
      </c>
      <c r="S409">
        <f t="shared" si="39"/>
        <v>92.318181818181813</v>
      </c>
      <c r="T409" t="str">
        <f t="shared" si="40"/>
        <v>film &amp; video</v>
      </c>
      <c r="U409" t="str">
        <f t="shared" si="41"/>
        <v>documentary</v>
      </c>
    </row>
    <row r="410" spans="1:21" ht="44.25" hidden="1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tr">
        <f>Data[[#This Row],[state]]</f>
        <v>successful</v>
      </c>
      <c r="H410" t="s">
        <v>8224</v>
      </c>
      <c r="I410" t="s">
        <v>8246</v>
      </c>
      <c r="J410">
        <v>1383676790</v>
      </c>
      <c r="K410" s="11">
        <f t="shared" si="36"/>
        <v>41583.527662037035</v>
      </c>
      <c r="L410">
        <v>1380217190</v>
      </c>
      <c r="M410" s="11">
        <f t="shared" si="37"/>
        <v>41543.485995370371</v>
      </c>
      <c r="N410" t="b">
        <v>0</v>
      </c>
      <c r="O410">
        <v>38</v>
      </c>
      <c r="P410" t="b">
        <v>1</v>
      </c>
      <c r="Q410" t="s">
        <v>8269</v>
      </c>
      <c r="R410" s="10">
        <f t="shared" si="38"/>
        <v>101.43766666666667</v>
      </c>
      <c r="S410">
        <f t="shared" si="39"/>
        <v>160.16473684210527</v>
      </c>
      <c r="T410" t="str">
        <f t="shared" si="40"/>
        <v>film &amp; video</v>
      </c>
      <c r="U410" t="str">
        <f t="shared" si="41"/>
        <v>documentary</v>
      </c>
    </row>
    <row r="411" spans="1:21" ht="44.25" hidden="1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tr">
        <f>Data[[#This Row],[state]]</f>
        <v>successful</v>
      </c>
      <c r="H411" t="s">
        <v>8225</v>
      </c>
      <c r="I411" t="s">
        <v>8247</v>
      </c>
      <c r="J411">
        <v>1469220144</v>
      </c>
      <c r="K411" s="11">
        <f t="shared" si="36"/>
        <v>42573.612777777773</v>
      </c>
      <c r="L411">
        <v>1466628144</v>
      </c>
      <c r="M411" s="11">
        <f t="shared" si="37"/>
        <v>42543.612777777773</v>
      </c>
      <c r="N411" t="b">
        <v>0</v>
      </c>
      <c r="O411">
        <v>15</v>
      </c>
      <c r="P411" t="b">
        <v>1</v>
      </c>
      <c r="Q411" t="s">
        <v>8269</v>
      </c>
      <c r="R411" s="10">
        <f t="shared" si="38"/>
        <v>136.80000000000001</v>
      </c>
      <c r="S411">
        <f t="shared" si="39"/>
        <v>45.6</v>
      </c>
      <c r="T411" t="str">
        <f t="shared" si="40"/>
        <v>film &amp; video</v>
      </c>
      <c r="U411" t="str">
        <f t="shared" si="41"/>
        <v>documentary</v>
      </c>
    </row>
    <row r="412" spans="1:21" ht="44.25" hidden="1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tr">
        <f>Data[[#This Row],[state]]</f>
        <v>successful</v>
      </c>
      <c r="H412" t="s">
        <v>8229</v>
      </c>
      <c r="I412" t="s">
        <v>8251</v>
      </c>
      <c r="J412">
        <v>1434670397</v>
      </c>
      <c r="K412" s="11">
        <f t="shared" si="36"/>
        <v>42173.731446759266</v>
      </c>
      <c r="L412">
        <v>1429486397</v>
      </c>
      <c r="M412" s="11">
        <f t="shared" si="37"/>
        <v>42113.731446759266</v>
      </c>
      <c r="N412" t="b">
        <v>0</v>
      </c>
      <c r="O412">
        <v>7</v>
      </c>
      <c r="P412" t="b">
        <v>1</v>
      </c>
      <c r="Q412" t="s">
        <v>8269</v>
      </c>
      <c r="R412" s="10">
        <f t="shared" si="38"/>
        <v>128.29999999999998</v>
      </c>
      <c r="S412">
        <f t="shared" si="39"/>
        <v>183.28571428571428</v>
      </c>
      <c r="T412" t="str">
        <f t="shared" si="40"/>
        <v>film &amp; video</v>
      </c>
      <c r="U412" t="str">
        <f t="shared" si="41"/>
        <v>documentary</v>
      </c>
    </row>
    <row r="413" spans="1:21" ht="44.25" hidden="1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tr">
        <f>Data[[#This Row],[state]]</f>
        <v>successful</v>
      </c>
      <c r="H413" t="s">
        <v>8224</v>
      </c>
      <c r="I413" t="s">
        <v>8246</v>
      </c>
      <c r="J413">
        <v>1387688400</v>
      </c>
      <c r="K413" s="11">
        <f t="shared" si="36"/>
        <v>41629.958333333336</v>
      </c>
      <c r="L413">
        <v>1384920804</v>
      </c>
      <c r="M413" s="11">
        <f t="shared" si="37"/>
        <v>41597.92597222222</v>
      </c>
      <c r="N413" t="b">
        <v>0</v>
      </c>
      <c r="O413">
        <v>241</v>
      </c>
      <c r="P413" t="b">
        <v>1</v>
      </c>
      <c r="Q413" t="s">
        <v>8269</v>
      </c>
      <c r="R413" s="10">
        <f t="shared" si="38"/>
        <v>101.05</v>
      </c>
      <c r="S413">
        <f t="shared" si="39"/>
        <v>125.78838174273859</v>
      </c>
      <c r="T413" t="str">
        <f t="shared" si="40"/>
        <v>film &amp; video</v>
      </c>
      <c r="U413" t="str">
        <f t="shared" si="41"/>
        <v>documentary</v>
      </c>
    </row>
    <row r="414" spans="1:21" ht="44.25" hidden="1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tr">
        <f>Data[[#This Row],[state]]</f>
        <v>successful</v>
      </c>
      <c r="H414" t="s">
        <v>8224</v>
      </c>
      <c r="I414" t="s">
        <v>8246</v>
      </c>
      <c r="J414">
        <v>1343238578</v>
      </c>
      <c r="K414" s="11">
        <f t="shared" si="36"/>
        <v>41115.492800925924</v>
      </c>
      <c r="L414">
        <v>1341856178</v>
      </c>
      <c r="M414" s="11">
        <f t="shared" si="37"/>
        <v>41099.492800925924</v>
      </c>
      <c r="N414" t="b">
        <v>0</v>
      </c>
      <c r="O414">
        <v>55</v>
      </c>
      <c r="P414" t="b">
        <v>1</v>
      </c>
      <c r="Q414" t="s">
        <v>8269</v>
      </c>
      <c r="R414" s="10">
        <f t="shared" si="38"/>
        <v>126.84</v>
      </c>
      <c r="S414">
        <f t="shared" si="39"/>
        <v>57.654545454545456</v>
      </c>
      <c r="T414" t="str">
        <f t="shared" si="40"/>
        <v>film &amp; video</v>
      </c>
      <c r="U414" t="str">
        <f t="shared" si="41"/>
        <v>documentary</v>
      </c>
    </row>
    <row r="415" spans="1:21" ht="44.25" hidden="1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tr">
        <f>Data[[#This Row],[state]]</f>
        <v>successful</v>
      </c>
      <c r="H415" t="s">
        <v>8224</v>
      </c>
      <c r="I415" t="s">
        <v>8246</v>
      </c>
      <c r="J415">
        <v>1342731811</v>
      </c>
      <c r="K415" s="11">
        <f t="shared" si="36"/>
        <v>41109.627442129626</v>
      </c>
      <c r="L415">
        <v>1340139811</v>
      </c>
      <c r="M415" s="11">
        <f t="shared" si="37"/>
        <v>41079.627442129626</v>
      </c>
      <c r="N415" t="b">
        <v>0</v>
      </c>
      <c r="O415">
        <v>171</v>
      </c>
      <c r="P415" t="b">
        <v>1</v>
      </c>
      <c r="Q415" t="s">
        <v>8269</v>
      </c>
      <c r="R415" s="10">
        <f t="shared" si="38"/>
        <v>105.0859375</v>
      </c>
      <c r="S415">
        <f t="shared" si="39"/>
        <v>78.660818713450297</v>
      </c>
      <c r="T415" t="str">
        <f t="shared" si="40"/>
        <v>film &amp; video</v>
      </c>
      <c r="U415" t="str">
        <f t="shared" si="41"/>
        <v>documentary</v>
      </c>
    </row>
    <row r="416" spans="1:21" ht="44.25" hidden="1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tr">
        <f>Data[[#This Row],[state]]</f>
        <v>successful</v>
      </c>
      <c r="H416" t="s">
        <v>8224</v>
      </c>
      <c r="I416" t="s">
        <v>8246</v>
      </c>
      <c r="J416">
        <v>1381541465</v>
      </c>
      <c r="K416" s="11">
        <f t="shared" si="36"/>
        <v>41558.813252314816</v>
      </c>
      <c r="L416">
        <v>1378949465</v>
      </c>
      <c r="M416" s="11">
        <f t="shared" si="37"/>
        <v>41528.813252314816</v>
      </c>
      <c r="N416" t="b">
        <v>0</v>
      </c>
      <c r="O416">
        <v>208</v>
      </c>
      <c r="P416" t="b">
        <v>1</v>
      </c>
      <c r="Q416" t="s">
        <v>8269</v>
      </c>
      <c r="R416" s="10">
        <f t="shared" si="38"/>
        <v>102.85405405405406</v>
      </c>
      <c r="S416">
        <f t="shared" si="39"/>
        <v>91.480769230769226</v>
      </c>
      <c r="T416" t="str">
        <f t="shared" si="40"/>
        <v>film &amp; video</v>
      </c>
      <c r="U416" t="str">
        <f t="shared" si="41"/>
        <v>documentary</v>
      </c>
    </row>
    <row r="417" spans="1:21" ht="59" hidden="1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tr">
        <f>Data[[#This Row],[state]]</f>
        <v>successful</v>
      </c>
      <c r="H417" t="s">
        <v>8229</v>
      </c>
      <c r="I417" t="s">
        <v>8251</v>
      </c>
      <c r="J417">
        <v>1413547200</v>
      </c>
      <c r="K417" s="11">
        <f t="shared" si="36"/>
        <v>41929.25</v>
      </c>
      <c r="L417">
        <v>1411417602</v>
      </c>
      <c r="M417" s="11">
        <f t="shared" si="37"/>
        <v>41904.601875</v>
      </c>
      <c r="N417" t="b">
        <v>0</v>
      </c>
      <c r="O417">
        <v>21</v>
      </c>
      <c r="P417" t="b">
        <v>1</v>
      </c>
      <c r="Q417" t="s">
        <v>8269</v>
      </c>
      <c r="R417" s="10">
        <f t="shared" si="38"/>
        <v>102.14714285714285</v>
      </c>
      <c r="S417">
        <f t="shared" si="39"/>
        <v>68.09809523809524</v>
      </c>
      <c r="T417" t="str">
        <f t="shared" si="40"/>
        <v>film &amp; video</v>
      </c>
      <c r="U417" t="str">
        <f t="shared" si="41"/>
        <v>documentary</v>
      </c>
    </row>
    <row r="418" spans="1:21" ht="44.25" hidden="1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tr">
        <f>Data[[#This Row],[state]]</f>
        <v>successful</v>
      </c>
      <c r="H418" t="s">
        <v>8224</v>
      </c>
      <c r="I418" t="s">
        <v>8246</v>
      </c>
      <c r="J418">
        <v>1391851831</v>
      </c>
      <c r="K418" s="11">
        <f t="shared" si="36"/>
        <v>41678.146192129629</v>
      </c>
      <c r="L418">
        <v>1389259831</v>
      </c>
      <c r="M418" s="11">
        <f t="shared" si="37"/>
        <v>41648.146192129629</v>
      </c>
      <c r="N418" t="b">
        <v>0</v>
      </c>
      <c r="O418">
        <v>25</v>
      </c>
      <c r="P418" t="b">
        <v>1</v>
      </c>
      <c r="Q418" t="s">
        <v>8269</v>
      </c>
      <c r="R418" s="10">
        <f t="shared" si="38"/>
        <v>120.21700000000001</v>
      </c>
      <c r="S418">
        <f t="shared" si="39"/>
        <v>48.086800000000004</v>
      </c>
      <c r="T418" t="str">
        <f t="shared" si="40"/>
        <v>film &amp; video</v>
      </c>
      <c r="U418" t="str">
        <f t="shared" si="41"/>
        <v>documentary</v>
      </c>
    </row>
    <row r="419" spans="1:21" ht="44.25" hidden="1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tr">
        <f>Data[[#This Row],[state]]</f>
        <v>successful</v>
      </c>
      <c r="H419" t="s">
        <v>8224</v>
      </c>
      <c r="I419" t="s">
        <v>8246</v>
      </c>
      <c r="J419">
        <v>1365395580</v>
      </c>
      <c r="K419" s="11">
        <f t="shared" si="36"/>
        <v>41371.939583333333</v>
      </c>
      <c r="L419">
        <v>1364426260</v>
      </c>
      <c r="M419" s="11">
        <f t="shared" si="37"/>
        <v>41360.720601851855</v>
      </c>
      <c r="N419" t="b">
        <v>0</v>
      </c>
      <c r="O419">
        <v>52</v>
      </c>
      <c r="P419" t="b">
        <v>1</v>
      </c>
      <c r="Q419" t="s">
        <v>8269</v>
      </c>
      <c r="R419" s="10">
        <f t="shared" si="38"/>
        <v>100.24761904761905</v>
      </c>
      <c r="S419">
        <f t="shared" si="39"/>
        <v>202.42307692307693</v>
      </c>
      <c r="T419" t="str">
        <f t="shared" si="40"/>
        <v>film &amp; video</v>
      </c>
      <c r="U419" t="str">
        <f t="shared" si="41"/>
        <v>documentary</v>
      </c>
    </row>
    <row r="420" spans="1:21" ht="44.25" hidden="1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tr">
        <f>Data[[#This Row],[state]]</f>
        <v>successful</v>
      </c>
      <c r="H420" t="s">
        <v>8224</v>
      </c>
      <c r="I420" t="s">
        <v>8246</v>
      </c>
      <c r="J420">
        <v>1437633997</v>
      </c>
      <c r="K420" s="11">
        <f t="shared" si="36"/>
        <v>42208.032372685186</v>
      </c>
      <c r="L420">
        <v>1435041997</v>
      </c>
      <c r="M420" s="11">
        <f t="shared" si="37"/>
        <v>42178.032372685186</v>
      </c>
      <c r="N420" t="b">
        <v>0</v>
      </c>
      <c r="O420">
        <v>104</v>
      </c>
      <c r="P420" t="b">
        <v>1</v>
      </c>
      <c r="Q420" t="s">
        <v>8269</v>
      </c>
      <c r="R420" s="10">
        <f t="shared" si="38"/>
        <v>100.63392857142857</v>
      </c>
      <c r="S420">
        <f t="shared" si="39"/>
        <v>216.75</v>
      </c>
      <c r="T420" t="str">
        <f t="shared" si="40"/>
        <v>film &amp; video</v>
      </c>
      <c r="U420" t="str">
        <f t="shared" si="41"/>
        <v>documentary</v>
      </c>
    </row>
    <row r="421" spans="1:21" ht="44.25" hidden="1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tr">
        <f>Data[[#This Row],[state]]</f>
        <v>successful</v>
      </c>
      <c r="H421" t="s">
        <v>8224</v>
      </c>
      <c r="I421" t="s">
        <v>8246</v>
      </c>
      <c r="J421">
        <v>1372536787</v>
      </c>
      <c r="K421" s="11">
        <f t="shared" si="36"/>
        <v>41454.592442129629</v>
      </c>
      <c r="L421">
        <v>1367352787</v>
      </c>
      <c r="M421" s="11">
        <f t="shared" si="37"/>
        <v>41394.592442129629</v>
      </c>
      <c r="N421" t="b">
        <v>0</v>
      </c>
      <c r="O421">
        <v>73</v>
      </c>
      <c r="P421" t="b">
        <v>1</v>
      </c>
      <c r="Q421" t="s">
        <v>8269</v>
      </c>
      <c r="R421" s="10">
        <f t="shared" si="38"/>
        <v>100.4375</v>
      </c>
      <c r="S421">
        <f t="shared" si="39"/>
        <v>110.06849315068493</v>
      </c>
      <c r="T421" t="str">
        <f t="shared" si="40"/>
        <v>film &amp; video</v>
      </c>
      <c r="U421" t="str">
        <f t="shared" si="41"/>
        <v>documentary</v>
      </c>
    </row>
    <row r="422" spans="1:21" ht="44.25" hidden="1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tr">
        <f>Data[[#This Row],[state]]</f>
        <v>failed</v>
      </c>
      <c r="H422" t="s">
        <v>8224</v>
      </c>
      <c r="I422" t="s">
        <v>8246</v>
      </c>
      <c r="J422">
        <v>1394772031</v>
      </c>
      <c r="K422" s="11">
        <f t="shared" si="36"/>
        <v>41711.944803240738</v>
      </c>
      <c r="L422">
        <v>1392183631</v>
      </c>
      <c r="M422" s="11">
        <f t="shared" si="37"/>
        <v>41681.98646990741</v>
      </c>
      <c r="N422" t="b">
        <v>0</v>
      </c>
      <c r="O422">
        <v>3</v>
      </c>
      <c r="P422" t="b">
        <v>0</v>
      </c>
      <c r="Q422" t="s">
        <v>8270</v>
      </c>
      <c r="R422" s="10">
        <f t="shared" si="38"/>
        <v>0.43939393939393934</v>
      </c>
      <c r="S422">
        <f t="shared" si="39"/>
        <v>4.833333333333333</v>
      </c>
      <c r="T422" t="str">
        <f t="shared" si="40"/>
        <v>film &amp; video</v>
      </c>
      <c r="U422" t="str">
        <f t="shared" si="41"/>
        <v>animation</v>
      </c>
    </row>
    <row r="423" spans="1:21" ht="59" hidden="1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tr">
        <f>Data[[#This Row],[state]]</f>
        <v>failed</v>
      </c>
      <c r="H423" t="s">
        <v>8224</v>
      </c>
      <c r="I423" t="s">
        <v>8246</v>
      </c>
      <c r="J423">
        <v>1440157656</v>
      </c>
      <c r="K423" s="11">
        <f t="shared" si="36"/>
        <v>42237.241388888884</v>
      </c>
      <c r="L423">
        <v>1434973656</v>
      </c>
      <c r="M423" s="11">
        <f t="shared" si="37"/>
        <v>42177.241388888884</v>
      </c>
      <c r="N423" t="b">
        <v>0</v>
      </c>
      <c r="O423">
        <v>6</v>
      </c>
      <c r="P423" t="b">
        <v>0</v>
      </c>
      <c r="Q423" t="s">
        <v>8270</v>
      </c>
      <c r="R423" s="10">
        <f t="shared" si="38"/>
        <v>2.0066666666666668</v>
      </c>
      <c r="S423">
        <f t="shared" si="39"/>
        <v>50.166666666666664</v>
      </c>
      <c r="T423" t="str">
        <f t="shared" si="40"/>
        <v>film &amp; video</v>
      </c>
      <c r="U423" t="str">
        <f t="shared" si="41"/>
        <v>animation</v>
      </c>
    </row>
    <row r="424" spans="1:21" ht="44.25" hidden="1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tr">
        <f>Data[[#This Row],[state]]</f>
        <v>failed</v>
      </c>
      <c r="H424" t="s">
        <v>8224</v>
      </c>
      <c r="I424" t="s">
        <v>8246</v>
      </c>
      <c r="J424">
        <v>1410416097</v>
      </c>
      <c r="K424" s="11">
        <f t="shared" si="36"/>
        <v>41893.010381944441</v>
      </c>
      <c r="L424">
        <v>1407824097</v>
      </c>
      <c r="M424" s="11">
        <f t="shared" si="37"/>
        <v>41863.010381944441</v>
      </c>
      <c r="N424" t="b">
        <v>0</v>
      </c>
      <c r="O424">
        <v>12</v>
      </c>
      <c r="P424" t="b">
        <v>0</v>
      </c>
      <c r="Q424" t="s">
        <v>8270</v>
      </c>
      <c r="R424" s="10">
        <f t="shared" si="38"/>
        <v>1.075</v>
      </c>
      <c r="S424">
        <f t="shared" si="39"/>
        <v>35.833333333333336</v>
      </c>
      <c r="T424" t="str">
        <f t="shared" si="40"/>
        <v>film &amp; video</v>
      </c>
      <c r="U424" t="str">
        <f t="shared" si="41"/>
        <v>animation</v>
      </c>
    </row>
    <row r="425" spans="1:21" ht="44.25" hidden="1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tr">
        <f>Data[[#This Row],[state]]</f>
        <v>failed</v>
      </c>
      <c r="H425" t="s">
        <v>8224</v>
      </c>
      <c r="I425" t="s">
        <v>8246</v>
      </c>
      <c r="J425">
        <v>1370470430</v>
      </c>
      <c r="K425" s="11">
        <f t="shared" si="36"/>
        <v>41430.67627314815</v>
      </c>
      <c r="L425">
        <v>1367878430</v>
      </c>
      <c r="M425" s="11">
        <f t="shared" si="37"/>
        <v>41400.67627314815</v>
      </c>
      <c r="N425" t="b">
        <v>0</v>
      </c>
      <c r="O425">
        <v>13</v>
      </c>
      <c r="P425" t="b">
        <v>0</v>
      </c>
      <c r="Q425" t="s">
        <v>8270</v>
      </c>
      <c r="R425" s="10">
        <f t="shared" si="38"/>
        <v>0.76500000000000001</v>
      </c>
      <c r="S425">
        <f t="shared" si="39"/>
        <v>11.76923076923077</v>
      </c>
      <c r="T425" t="str">
        <f t="shared" si="40"/>
        <v>film &amp; video</v>
      </c>
      <c r="U425" t="str">
        <f t="shared" si="41"/>
        <v>animation</v>
      </c>
    </row>
    <row r="426" spans="1:21" ht="44.25" hidden="1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tr">
        <f>Data[[#This Row],[state]]</f>
        <v>failed</v>
      </c>
      <c r="H426" t="s">
        <v>8224</v>
      </c>
      <c r="I426" t="s">
        <v>8246</v>
      </c>
      <c r="J426">
        <v>1332748899</v>
      </c>
      <c r="K426" s="11">
        <f t="shared" si="36"/>
        <v>40994.084479166668</v>
      </c>
      <c r="L426">
        <v>1327568499</v>
      </c>
      <c r="M426" s="11">
        <f t="shared" si="37"/>
        <v>40934.126145833332</v>
      </c>
      <c r="N426" t="b">
        <v>0</v>
      </c>
      <c r="O426">
        <v>5</v>
      </c>
      <c r="P426" t="b">
        <v>0</v>
      </c>
      <c r="Q426" t="s">
        <v>8270</v>
      </c>
      <c r="R426" s="10">
        <f t="shared" si="38"/>
        <v>6.7966666666666677</v>
      </c>
      <c r="S426">
        <f t="shared" si="39"/>
        <v>40.78</v>
      </c>
      <c r="T426" t="str">
        <f t="shared" si="40"/>
        <v>film &amp; video</v>
      </c>
      <c r="U426" t="str">
        <f t="shared" si="41"/>
        <v>animation</v>
      </c>
    </row>
    <row r="427" spans="1:21" ht="44.25" hidden="1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tr">
        <f>Data[[#This Row],[state]]</f>
        <v>failed</v>
      </c>
      <c r="H427" t="s">
        <v>8224</v>
      </c>
      <c r="I427" t="s">
        <v>8246</v>
      </c>
      <c r="J427">
        <v>1448660404</v>
      </c>
      <c r="K427" s="11">
        <f t="shared" si="36"/>
        <v>42335.652824074074</v>
      </c>
      <c r="L427">
        <v>1443472804</v>
      </c>
      <c r="M427" s="11">
        <f t="shared" si="37"/>
        <v>42275.611157407402</v>
      </c>
      <c r="N427" t="b">
        <v>0</v>
      </c>
      <c r="O427">
        <v>2</v>
      </c>
      <c r="P427" t="b">
        <v>0</v>
      </c>
      <c r="Q427" t="s">
        <v>8270</v>
      </c>
      <c r="R427" s="10">
        <f t="shared" si="38"/>
        <v>1.2E-2</v>
      </c>
      <c r="S427">
        <f t="shared" si="39"/>
        <v>3</v>
      </c>
      <c r="T427" t="str">
        <f t="shared" si="40"/>
        <v>film &amp; video</v>
      </c>
      <c r="U427" t="str">
        <f t="shared" si="41"/>
        <v>animation</v>
      </c>
    </row>
    <row r="428" spans="1:21" ht="44.25" hidden="1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tr">
        <f>Data[[#This Row],[state]]</f>
        <v>failed</v>
      </c>
      <c r="H428" t="s">
        <v>8224</v>
      </c>
      <c r="I428" t="s">
        <v>8246</v>
      </c>
      <c r="J428">
        <v>1456851914</v>
      </c>
      <c r="K428" s="11">
        <f t="shared" si="36"/>
        <v>42430.461967592593</v>
      </c>
      <c r="L428">
        <v>1454259914</v>
      </c>
      <c r="M428" s="11">
        <f t="shared" si="37"/>
        <v>42400.461967592593</v>
      </c>
      <c r="N428" t="b">
        <v>0</v>
      </c>
      <c r="O428">
        <v>8</v>
      </c>
      <c r="P428" t="b">
        <v>0</v>
      </c>
      <c r="Q428" t="s">
        <v>8270</v>
      </c>
      <c r="R428" s="10">
        <f t="shared" si="38"/>
        <v>1.3299999999999998</v>
      </c>
      <c r="S428">
        <f t="shared" si="39"/>
        <v>16.625</v>
      </c>
      <c r="T428" t="str">
        <f t="shared" si="40"/>
        <v>film &amp; video</v>
      </c>
      <c r="U428" t="str">
        <f t="shared" si="41"/>
        <v>animation</v>
      </c>
    </row>
    <row r="429" spans="1:21" ht="59" hidden="1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tr">
        <f>Data[[#This Row],[state]]</f>
        <v>failed</v>
      </c>
      <c r="H429" t="s">
        <v>8224</v>
      </c>
      <c r="I429" t="s">
        <v>8246</v>
      </c>
      <c r="J429">
        <v>1445540340</v>
      </c>
      <c r="K429" s="11">
        <f t="shared" si="36"/>
        <v>42299.540972222225</v>
      </c>
      <c r="L429">
        <v>1444340940</v>
      </c>
      <c r="M429" s="11">
        <f t="shared" si="37"/>
        <v>42285.659027777772</v>
      </c>
      <c r="N429" t="b">
        <v>0</v>
      </c>
      <c r="O429">
        <v>0</v>
      </c>
      <c r="P429" t="b">
        <v>0</v>
      </c>
      <c r="Q429" t="s">
        <v>8270</v>
      </c>
      <c r="R429" s="10">
        <f t="shared" si="38"/>
        <v>0</v>
      </c>
      <c r="S429" t="e">
        <f t="shared" si="39"/>
        <v>#DIV/0!</v>
      </c>
      <c r="T429" t="str">
        <f t="shared" si="40"/>
        <v>film &amp; video</v>
      </c>
      <c r="U429" t="str">
        <f t="shared" si="41"/>
        <v>animation</v>
      </c>
    </row>
    <row r="430" spans="1:21" ht="29.5" hidden="1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tr">
        <f>Data[[#This Row],[state]]</f>
        <v>failed</v>
      </c>
      <c r="H430" t="s">
        <v>8224</v>
      </c>
      <c r="I430" t="s">
        <v>8246</v>
      </c>
      <c r="J430">
        <v>1402956000</v>
      </c>
      <c r="K430" s="11">
        <f t="shared" si="36"/>
        <v>41806.666666666664</v>
      </c>
      <c r="L430">
        <v>1400523845</v>
      </c>
      <c r="M430" s="11">
        <f t="shared" si="37"/>
        <v>41778.516724537039</v>
      </c>
      <c r="N430" t="b">
        <v>0</v>
      </c>
      <c r="O430">
        <v>13</v>
      </c>
      <c r="P430" t="b">
        <v>0</v>
      </c>
      <c r="Q430" t="s">
        <v>8270</v>
      </c>
      <c r="R430" s="10">
        <f t="shared" si="38"/>
        <v>5.6333333333333329</v>
      </c>
      <c r="S430">
        <f t="shared" si="39"/>
        <v>52</v>
      </c>
      <c r="T430" t="str">
        <f t="shared" si="40"/>
        <v>film &amp; video</v>
      </c>
      <c r="U430" t="str">
        <f t="shared" si="41"/>
        <v>animation</v>
      </c>
    </row>
    <row r="431" spans="1:21" ht="59" hidden="1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tr">
        <f>Data[[#This Row],[state]]</f>
        <v>failed</v>
      </c>
      <c r="H431" t="s">
        <v>8224</v>
      </c>
      <c r="I431" t="s">
        <v>8246</v>
      </c>
      <c r="J431">
        <v>1259297940</v>
      </c>
      <c r="K431" s="11">
        <f t="shared" si="36"/>
        <v>40143.957638888889</v>
      </c>
      <c r="L431">
        <v>1252964282</v>
      </c>
      <c r="M431" s="11">
        <f t="shared" si="37"/>
        <v>40070.651412037041</v>
      </c>
      <c r="N431" t="b">
        <v>0</v>
      </c>
      <c r="O431">
        <v>0</v>
      </c>
      <c r="P431" t="b">
        <v>0</v>
      </c>
      <c r="Q431" t="s">
        <v>8270</v>
      </c>
      <c r="R431" s="10">
        <f t="shared" si="38"/>
        <v>0</v>
      </c>
      <c r="S431" t="e">
        <f t="shared" si="39"/>
        <v>#DIV/0!</v>
      </c>
      <c r="T431" t="str">
        <f t="shared" si="40"/>
        <v>film &amp; video</v>
      </c>
      <c r="U431" t="str">
        <f t="shared" si="41"/>
        <v>animation</v>
      </c>
    </row>
    <row r="432" spans="1:21" ht="44.25" hidden="1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tr">
        <f>Data[[#This Row],[state]]</f>
        <v>failed</v>
      </c>
      <c r="H432" t="s">
        <v>8224</v>
      </c>
      <c r="I432" t="s">
        <v>8246</v>
      </c>
      <c r="J432">
        <v>1378866867</v>
      </c>
      <c r="K432" s="11">
        <f t="shared" si="36"/>
        <v>41527.857256944444</v>
      </c>
      <c r="L432">
        <v>1377570867</v>
      </c>
      <c r="M432" s="11">
        <f t="shared" si="37"/>
        <v>41512.857256944444</v>
      </c>
      <c r="N432" t="b">
        <v>0</v>
      </c>
      <c r="O432">
        <v>5</v>
      </c>
      <c r="P432" t="b">
        <v>0</v>
      </c>
      <c r="Q432" t="s">
        <v>8270</v>
      </c>
      <c r="R432" s="10">
        <f t="shared" si="38"/>
        <v>2.4</v>
      </c>
      <c r="S432">
        <f t="shared" si="39"/>
        <v>4.8</v>
      </c>
      <c r="T432" t="str">
        <f t="shared" si="40"/>
        <v>film &amp; video</v>
      </c>
      <c r="U432" t="str">
        <f t="shared" si="41"/>
        <v>animation</v>
      </c>
    </row>
    <row r="433" spans="1:21" ht="44.25" hidden="1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tr">
        <f>Data[[#This Row],[state]]</f>
        <v>failed</v>
      </c>
      <c r="H433" t="s">
        <v>8225</v>
      </c>
      <c r="I433" t="s">
        <v>8247</v>
      </c>
      <c r="J433">
        <v>1467752083</v>
      </c>
      <c r="K433" s="11">
        <f t="shared" si="36"/>
        <v>42556.621331018512</v>
      </c>
      <c r="L433">
        <v>1465160083</v>
      </c>
      <c r="M433" s="11">
        <f t="shared" si="37"/>
        <v>42526.621331018512</v>
      </c>
      <c r="N433" t="b">
        <v>0</v>
      </c>
      <c r="O433">
        <v>8</v>
      </c>
      <c r="P433" t="b">
        <v>0</v>
      </c>
      <c r="Q433" t="s">
        <v>8270</v>
      </c>
      <c r="R433" s="10">
        <f t="shared" si="38"/>
        <v>13.833333333333334</v>
      </c>
      <c r="S433">
        <f t="shared" si="39"/>
        <v>51.875</v>
      </c>
      <c r="T433" t="str">
        <f t="shared" si="40"/>
        <v>film &amp; video</v>
      </c>
      <c r="U433" t="str">
        <f t="shared" si="41"/>
        <v>animation</v>
      </c>
    </row>
    <row r="434" spans="1:21" ht="59" hidden="1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tr">
        <f>Data[[#This Row],[state]]</f>
        <v>failed</v>
      </c>
      <c r="H434" t="s">
        <v>8224</v>
      </c>
      <c r="I434" t="s">
        <v>8246</v>
      </c>
      <c r="J434">
        <v>1445448381</v>
      </c>
      <c r="K434" s="11">
        <f t="shared" si="36"/>
        <v>42298.476631944446</v>
      </c>
      <c r="L434">
        <v>1440264381</v>
      </c>
      <c r="M434" s="11">
        <f t="shared" si="37"/>
        <v>42238.476631944446</v>
      </c>
      <c r="N434" t="b">
        <v>0</v>
      </c>
      <c r="O434">
        <v>8</v>
      </c>
      <c r="P434" t="b">
        <v>0</v>
      </c>
      <c r="Q434" t="s">
        <v>8270</v>
      </c>
      <c r="R434" s="10">
        <f t="shared" si="38"/>
        <v>9.5</v>
      </c>
      <c r="S434">
        <f t="shared" si="39"/>
        <v>71.25</v>
      </c>
      <c r="T434" t="str">
        <f t="shared" si="40"/>
        <v>film &amp; video</v>
      </c>
      <c r="U434" t="str">
        <f t="shared" si="41"/>
        <v>animation</v>
      </c>
    </row>
    <row r="435" spans="1:21" ht="59" hidden="1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tr">
        <f>Data[[#This Row],[state]]</f>
        <v>failed</v>
      </c>
      <c r="H435" t="s">
        <v>8224</v>
      </c>
      <c r="I435" t="s">
        <v>8246</v>
      </c>
      <c r="J435">
        <v>1444576022</v>
      </c>
      <c r="K435" s="11">
        <f t="shared" si="36"/>
        <v>42288.379884259266</v>
      </c>
      <c r="L435">
        <v>1439392022</v>
      </c>
      <c r="M435" s="11">
        <f t="shared" si="37"/>
        <v>42228.379884259266</v>
      </c>
      <c r="N435" t="b">
        <v>0</v>
      </c>
      <c r="O435">
        <v>0</v>
      </c>
      <c r="P435" t="b">
        <v>0</v>
      </c>
      <c r="Q435" t="s">
        <v>8270</v>
      </c>
      <c r="R435" s="10">
        <f t="shared" si="38"/>
        <v>0</v>
      </c>
      <c r="S435" t="e">
        <f t="shared" si="39"/>
        <v>#DIV/0!</v>
      </c>
      <c r="T435" t="str">
        <f t="shared" si="40"/>
        <v>film &amp; video</v>
      </c>
      <c r="U435" t="str">
        <f t="shared" si="41"/>
        <v>animation</v>
      </c>
    </row>
    <row r="436" spans="1:21" ht="59" hidden="1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tr">
        <f>Data[[#This Row],[state]]</f>
        <v>failed</v>
      </c>
      <c r="H436" t="s">
        <v>8224</v>
      </c>
      <c r="I436" t="s">
        <v>8246</v>
      </c>
      <c r="J436">
        <v>1385931702</v>
      </c>
      <c r="K436" s="11">
        <f t="shared" si="36"/>
        <v>41609.626180555555</v>
      </c>
      <c r="L436">
        <v>1383076902</v>
      </c>
      <c r="M436" s="11">
        <f t="shared" si="37"/>
        <v>41576.584513888891</v>
      </c>
      <c r="N436" t="b">
        <v>0</v>
      </c>
      <c r="O436">
        <v>2</v>
      </c>
      <c r="P436" t="b">
        <v>0</v>
      </c>
      <c r="Q436" t="s">
        <v>8270</v>
      </c>
      <c r="R436" s="10">
        <f t="shared" si="38"/>
        <v>5</v>
      </c>
      <c r="S436">
        <f t="shared" si="39"/>
        <v>62.5</v>
      </c>
      <c r="T436" t="str">
        <f t="shared" si="40"/>
        <v>film &amp; video</v>
      </c>
      <c r="U436" t="str">
        <f t="shared" si="41"/>
        <v>animation</v>
      </c>
    </row>
    <row r="437" spans="1:21" ht="59" hidden="1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tr">
        <f>Data[[#This Row],[state]]</f>
        <v>failed</v>
      </c>
      <c r="H437" t="s">
        <v>8224</v>
      </c>
      <c r="I437" t="s">
        <v>8246</v>
      </c>
      <c r="J437">
        <v>1379094980</v>
      </c>
      <c r="K437" s="11">
        <f t="shared" si="36"/>
        <v>41530.497453703705</v>
      </c>
      <c r="L437">
        <v>1376502980</v>
      </c>
      <c r="M437" s="11">
        <f t="shared" si="37"/>
        <v>41500.497453703705</v>
      </c>
      <c r="N437" t="b">
        <v>0</v>
      </c>
      <c r="O437">
        <v>3</v>
      </c>
      <c r="P437" t="b">
        <v>0</v>
      </c>
      <c r="Q437" t="s">
        <v>8270</v>
      </c>
      <c r="R437" s="10">
        <f t="shared" si="38"/>
        <v>2.7272727272727275E-3</v>
      </c>
      <c r="S437">
        <f t="shared" si="39"/>
        <v>1</v>
      </c>
      <c r="T437" t="str">
        <f t="shared" si="40"/>
        <v>film &amp; video</v>
      </c>
      <c r="U437" t="str">
        <f t="shared" si="41"/>
        <v>animation</v>
      </c>
    </row>
    <row r="438" spans="1:21" ht="44.25" hidden="1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tr">
        <f>Data[[#This Row],[state]]</f>
        <v>failed</v>
      </c>
      <c r="H438" t="s">
        <v>8224</v>
      </c>
      <c r="I438" t="s">
        <v>8246</v>
      </c>
      <c r="J438">
        <v>1375260113</v>
      </c>
      <c r="K438" s="11">
        <f t="shared" si="36"/>
        <v>41486.11241898148</v>
      </c>
      <c r="L438">
        <v>1372668113</v>
      </c>
      <c r="M438" s="11">
        <f t="shared" si="37"/>
        <v>41456.11241898148</v>
      </c>
      <c r="N438" t="b">
        <v>0</v>
      </c>
      <c r="O438">
        <v>0</v>
      </c>
      <c r="P438" t="b">
        <v>0</v>
      </c>
      <c r="Q438" t="s">
        <v>8270</v>
      </c>
      <c r="R438" s="10">
        <f t="shared" si="38"/>
        <v>0</v>
      </c>
      <c r="S438" t="e">
        <f t="shared" si="39"/>
        <v>#DIV/0!</v>
      </c>
      <c r="T438" t="str">
        <f t="shared" si="40"/>
        <v>film &amp; video</v>
      </c>
      <c r="U438" t="str">
        <f t="shared" si="41"/>
        <v>animation</v>
      </c>
    </row>
    <row r="439" spans="1:21" ht="44.25" hidden="1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tr">
        <f>Data[[#This Row],[state]]</f>
        <v>failed</v>
      </c>
      <c r="H439" t="s">
        <v>8229</v>
      </c>
      <c r="I439" t="s">
        <v>8251</v>
      </c>
      <c r="J439">
        <v>1475912326</v>
      </c>
      <c r="K439" s="11">
        <f t="shared" si="36"/>
        <v>42651.06858796296</v>
      </c>
      <c r="L439">
        <v>1470728326</v>
      </c>
      <c r="M439" s="11">
        <f t="shared" si="37"/>
        <v>42591.06858796296</v>
      </c>
      <c r="N439" t="b">
        <v>0</v>
      </c>
      <c r="O439">
        <v>0</v>
      </c>
      <c r="P439" t="b">
        <v>0</v>
      </c>
      <c r="Q439" t="s">
        <v>8270</v>
      </c>
      <c r="R439" s="10">
        <f t="shared" si="38"/>
        <v>0</v>
      </c>
      <c r="S439" t="e">
        <f t="shared" si="39"/>
        <v>#DIV/0!</v>
      </c>
      <c r="T439" t="str">
        <f t="shared" si="40"/>
        <v>film &amp; video</v>
      </c>
      <c r="U439" t="str">
        <f t="shared" si="41"/>
        <v>animation</v>
      </c>
    </row>
    <row r="440" spans="1:21" ht="44.25" hidden="1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tr">
        <f>Data[[#This Row],[state]]</f>
        <v>failed</v>
      </c>
      <c r="H440" t="s">
        <v>8224</v>
      </c>
      <c r="I440" t="s">
        <v>8246</v>
      </c>
      <c r="J440">
        <v>1447830958</v>
      </c>
      <c r="K440" s="11">
        <f t="shared" si="36"/>
        <v>42326.052754629629</v>
      </c>
      <c r="L440">
        <v>1445235358</v>
      </c>
      <c r="M440" s="11">
        <f t="shared" si="37"/>
        <v>42296.011087962965</v>
      </c>
      <c r="N440" t="b">
        <v>0</v>
      </c>
      <c r="O440">
        <v>11</v>
      </c>
      <c r="P440" t="b">
        <v>0</v>
      </c>
      <c r="Q440" t="s">
        <v>8270</v>
      </c>
      <c r="R440" s="10">
        <f t="shared" si="38"/>
        <v>9.379999999999999</v>
      </c>
      <c r="S440">
        <f t="shared" si="39"/>
        <v>170.54545454545453</v>
      </c>
      <c r="T440" t="str">
        <f t="shared" si="40"/>
        <v>film &amp; video</v>
      </c>
      <c r="U440" t="str">
        <f t="shared" si="41"/>
        <v>animation</v>
      </c>
    </row>
    <row r="441" spans="1:21" ht="44.25" hidden="1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tr">
        <f>Data[[#This Row],[state]]</f>
        <v>failed</v>
      </c>
      <c r="H441" t="s">
        <v>8224</v>
      </c>
      <c r="I441" t="s">
        <v>8246</v>
      </c>
      <c r="J441">
        <v>1413569818</v>
      </c>
      <c r="K441" s="11">
        <f t="shared" si="36"/>
        <v>41929.511782407404</v>
      </c>
      <c r="L441">
        <v>1412705818</v>
      </c>
      <c r="M441" s="11">
        <f t="shared" si="37"/>
        <v>41919.511782407404</v>
      </c>
      <c r="N441" t="b">
        <v>0</v>
      </c>
      <c r="O441">
        <v>0</v>
      </c>
      <c r="P441" t="b">
        <v>0</v>
      </c>
      <c r="Q441" t="s">
        <v>8270</v>
      </c>
      <c r="R441" s="10">
        <f t="shared" si="38"/>
        <v>0</v>
      </c>
      <c r="S441" t="e">
        <f t="shared" si="39"/>
        <v>#DIV/0!</v>
      </c>
      <c r="T441" t="str">
        <f t="shared" si="40"/>
        <v>film &amp; video</v>
      </c>
      <c r="U441" t="str">
        <f t="shared" si="41"/>
        <v>animation</v>
      </c>
    </row>
    <row r="442" spans="1:21" ht="44.25" hidden="1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tr">
        <f>Data[[#This Row],[state]]</f>
        <v>failed</v>
      </c>
      <c r="H442" t="s">
        <v>8224</v>
      </c>
      <c r="I442" t="s">
        <v>8246</v>
      </c>
      <c r="J442">
        <v>1458859153</v>
      </c>
      <c r="K442" s="11">
        <f t="shared" si="36"/>
        <v>42453.693900462968</v>
      </c>
      <c r="L442">
        <v>1456270753</v>
      </c>
      <c r="M442" s="11">
        <f t="shared" si="37"/>
        <v>42423.735567129625</v>
      </c>
      <c r="N442" t="b">
        <v>0</v>
      </c>
      <c r="O442">
        <v>1</v>
      </c>
      <c r="P442" t="b">
        <v>0</v>
      </c>
      <c r="Q442" t="s">
        <v>8270</v>
      </c>
      <c r="R442" s="10">
        <f t="shared" si="38"/>
        <v>0.1</v>
      </c>
      <c r="S442">
        <f t="shared" si="39"/>
        <v>5</v>
      </c>
      <c r="T442" t="str">
        <f t="shared" si="40"/>
        <v>film &amp; video</v>
      </c>
      <c r="U442" t="str">
        <f t="shared" si="41"/>
        <v>animation</v>
      </c>
    </row>
    <row r="443" spans="1:21" ht="44.25" hidden="1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tr">
        <f>Data[[#This Row],[state]]</f>
        <v>failed</v>
      </c>
      <c r="H443" t="s">
        <v>8225</v>
      </c>
      <c r="I443" t="s">
        <v>8247</v>
      </c>
      <c r="J443">
        <v>1383418996</v>
      </c>
      <c r="K443" s="11">
        <f t="shared" si="36"/>
        <v>41580.543935185182</v>
      </c>
      <c r="L443">
        <v>1380826996</v>
      </c>
      <c r="M443" s="11">
        <f t="shared" si="37"/>
        <v>41550.543935185182</v>
      </c>
      <c r="N443" t="b">
        <v>0</v>
      </c>
      <c r="O443">
        <v>0</v>
      </c>
      <c r="P443" t="b">
        <v>0</v>
      </c>
      <c r="Q443" t="s">
        <v>8270</v>
      </c>
      <c r="R443" s="10">
        <f t="shared" si="38"/>
        <v>0</v>
      </c>
      <c r="S443" t="e">
        <f t="shared" si="39"/>
        <v>#DIV/0!</v>
      </c>
      <c r="T443" t="str">
        <f t="shared" si="40"/>
        <v>film &amp; video</v>
      </c>
      <c r="U443" t="str">
        <f t="shared" si="41"/>
        <v>animation</v>
      </c>
    </row>
    <row r="444" spans="1:21" hidden="1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tr">
        <f>Data[[#This Row],[state]]</f>
        <v>failed</v>
      </c>
      <c r="H444" t="s">
        <v>8224</v>
      </c>
      <c r="I444" t="s">
        <v>8246</v>
      </c>
      <c r="J444">
        <v>1424380783</v>
      </c>
      <c r="K444" s="11">
        <f t="shared" si="36"/>
        <v>42054.638692129629</v>
      </c>
      <c r="L444">
        <v>1421788783</v>
      </c>
      <c r="M444" s="11">
        <f t="shared" si="37"/>
        <v>42024.638692129629</v>
      </c>
      <c r="N444" t="b">
        <v>0</v>
      </c>
      <c r="O444">
        <v>17</v>
      </c>
      <c r="P444" t="b">
        <v>0</v>
      </c>
      <c r="Q444" t="s">
        <v>8270</v>
      </c>
      <c r="R444" s="10">
        <f t="shared" si="38"/>
        <v>39.358823529411765</v>
      </c>
      <c r="S444">
        <f t="shared" si="39"/>
        <v>393.58823529411762</v>
      </c>
      <c r="T444" t="str">
        <f t="shared" si="40"/>
        <v>film &amp; video</v>
      </c>
      <c r="U444" t="str">
        <f t="shared" si="41"/>
        <v>animation</v>
      </c>
    </row>
    <row r="445" spans="1:21" ht="44.25" hidden="1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tr">
        <f>Data[[#This Row],[state]]</f>
        <v>failed</v>
      </c>
      <c r="H445" t="s">
        <v>8229</v>
      </c>
      <c r="I445" t="s">
        <v>8251</v>
      </c>
      <c r="J445">
        <v>1391991701</v>
      </c>
      <c r="K445" s="11">
        <f t="shared" si="36"/>
        <v>41679.765057870369</v>
      </c>
      <c r="L445">
        <v>1389399701</v>
      </c>
      <c r="M445" s="11">
        <f t="shared" si="37"/>
        <v>41649.765057870369</v>
      </c>
      <c r="N445" t="b">
        <v>0</v>
      </c>
      <c r="O445">
        <v>2</v>
      </c>
      <c r="P445" t="b">
        <v>0</v>
      </c>
      <c r="Q445" t="s">
        <v>8270</v>
      </c>
      <c r="R445" s="10">
        <f t="shared" si="38"/>
        <v>0.1</v>
      </c>
      <c r="S445">
        <f t="shared" si="39"/>
        <v>5</v>
      </c>
      <c r="T445" t="str">
        <f t="shared" si="40"/>
        <v>film &amp; video</v>
      </c>
      <c r="U445" t="str">
        <f t="shared" si="41"/>
        <v>animation</v>
      </c>
    </row>
    <row r="446" spans="1:21" ht="44.25" hidden="1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tr">
        <f>Data[[#This Row],[state]]</f>
        <v>failed</v>
      </c>
      <c r="H446" t="s">
        <v>8224</v>
      </c>
      <c r="I446" t="s">
        <v>8246</v>
      </c>
      <c r="J446">
        <v>1329342361</v>
      </c>
      <c r="K446" s="11">
        <f t="shared" si="36"/>
        <v>40954.656956018516</v>
      </c>
      <c r="L446">
        <v>1324158361</v>
      </c>
      <c r="M446" s="11">
        <f t="shared" si="37"/>
        <v>40894.656956018516</v>
      </c>
      <c r="N446" t="b">
        <v>0</v>
      </c>
      <c r="O446">
        <v>1</v>
      </c>
      <c r="P446" t="b">
        <v>0</v>
      </c>
      <c r="Q446" t="s">
        <v>8270</v>
      </c>
      <c r="R446" s="10">
        <f t="shared" si="38"/>
        <v>5</v>
      </c>
      <c r="S446">
        <f t="shared" si="39"/>
        <v>50</v>
      </c>
      <c r="T446" t="str">
        <f t="shared" si="40"/>
        <v>film &amp; video</v>
      </c>
      <c r="U446" t="str">
        <f t="shared" si="41"/>
        <v>animation</v>
      </c>
    </row>
    <row r="447" spans="1:21" ht="44.25" hidden="1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tr">
        <f>Data[[#This Row],[state]]</f>
        <v>failed</v>
      </c>
      <c r="H447" t="s">
        <v>8224</v>
      </c>
      <c r="I447" t="s">
        <v>8246</v>
      </c>
      <c r="J447">
        <v>1432195375</v>
      </c>
      <c r="K447" s="11">
        <f t="shared" si="36"/>
        <v>42145.085358796292</v>
      </c>
      <c r="L447">
        <v>1430899375</v>
      </c>
      <c r="M447" s="11">
        <f t="shared" si="37"/>
        <v>42130.085358796292</v>
      </c>
      <c r="N447" t="b">
        <v>0</v>
      </c>
      <c r="O447">
        <v>2</v>
      </c>
      <c r="P447" t="b">
        <v>0</v>
      </c>
      <c r="Q447" t="s">
        <v>8270</v>
      </c>
      <c r="R447" s="10">
        <f t="shared" si="38"/>
        <v>3.3333333333333335E-3</v>
      </c>
      <c r="S447">
        <f t="shared" si="39"/>
        <v>1</v>
      </c>
      <c r="T447" t="str">
        <f t="shared" si="40"/>
        <v>film &amp; video</v>
      </c>
      <c r="U447" t="str">
        <f t="shared" si="41"/>
        <v>animation</v>
      </c>
    </row>
    <row r="448" spans="1:21" ht="44.25" hidden="1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tr">
        <f>Data[[#This Row],[state]]</f>
        <v>failed</v>
      </c>
      <c r="H448" t="s">
        <v>8224</v>
      </c>
      <c r="I448" t="s">
        <v>8246</v>
      </c>
      <c r="J448">
        <v>1425434420</v>
      </c>
      <c r="K448" s="11">
        <f t="shared" si="36"/>
        <v>42066.833564814813</v>
      </c>
      <c r="L448">
        <v>1422842420</v>
      </c>
      <c r="M448" s="11">
        <f t="shared" si="37"/>
        <v>42036.833564814813</v>
      </c>
      <c r="N448" t="b">
        <v>0</v>
      </c>
      <c r="O448">
        <v>16</v>
      </c>
      <c r="P448" t="b">
        <v>0</v>
      </c>
      <c r="Q448" t="s">
        <v>8270</v>
      </c>
      <c r="R448" s="10">
        <f t="shared" si="38"/>
        <v>7.2952380952380951</v>
      </c>
      <c r="S448">
        <f t="shared" si="39"/>
        <v>47.875</v>
      </c>
      <c r="T448" t="str">
        <f t="shared" si="40"/>
        <v>film &amp; video</v>
      </c>
      <c r="U448" t="str">
        <f t="shared" si="41"/>
        <v>animation</v>
      </c>
    </row>
    <row r="449" spans="1:21" ht="44.25" hidden="1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tr">
        <f>Data[[#This Row],[state]]</f>
        <v>failed</v>
      </c>
      <c r="H449" t="s">
        <v>8225</v>
      </c>
      <c r="I449" t="s">
        <v>8247</v>
      </c>
      <c r="J449">
        <v>1364041163</v>
      </c>
      <c r="K449" s="11">
        <f t="shared" si="36"/>
        <v>41356.263460648144</v>
      </c>
      <c r="L449">
        <v>1361884763</v>
      </c>
      <c r="M449" s="11">
        <f t="shared" si="37"/>
        <v>41331.305127314816</v>
      </c>
      <c r="N449" t="b">
        <v>0</v>
      </c>
      <c r="O449">
        <v>1</v>
      </c>
      <c r="P449" t="b">
        <v>0</v>
      </c>
      <c r="Q449" t="s">
        <v>8270</v>
      </c>
      <c r="R449" s="10">
        <f t="shared" si="38"/>
        <v>1.6666666666666666E-2</v>
      </c>
      <c r="S449">
        <f t="shared" si="39"/>
        <v>5</v>
      </c>
      <c r="T449" t="str">
        <f t="shared" si="40"/>
        <v>film &amp; video</v>
      </c>
      <c r="U449" t="str">
        <f t="shared" si="41"/>
        <v>animation</v>
      </c>
    </row>
    <row r="450" spans="1:21" ht="44.25" hidden="1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tr">
        <f>Data[[#This Row],[state]]</f>
        <v>failed</v>
      </c>
      <c r="H450" t="s">
        <v>8224</v>
      </c>
      <c r="I450" t="s">
        <v>8246</v>
      </c>
      <c r="J450">
        <v>1400091095</v>
      </c>
      <c r="K450" s="11">
        <f t="shared" ref="K450:K513" si="42">(((J450/60)/60)/24)+DATE(1970,1,1)+(-6/24)</f>
        <v>41773.508043981477</v>
      </c>
      <c r="L450">
        <v>1398363095</v>
      </c>
      <c r="M450" s="11">
        <f t="shared" ref="M450:M513" si="43">(((L450/60)/60)/24)+DATE(1970,1,1)+(-6/24)</f>
        <v>41753.508043981477</v>
      </c>
      <c r="N450" t="b">
        <v>0</v>
      </c>
      <c r="O450">
        <v>4</v>
      </c>
      <c r="P450" t="b">
        <v>0</v>
      </c>
      <c r="Q450" t="s">
        <v>8270</v>
      </c>
      <c r="R450" s="10">
        <f t="shared" ref="R450:R513" si="44">(E450/D450)*100</f>
        <v>3.2804000000000002</v>
      </c>
      <c r="S450">
        <f t="shared" si="39"/>
        <v>20.502500000000001</v>
      </c>
      <c r="T450" t="str">
        <f t="shared" si="40"/>
        <v>film &amp; video</v>
      </c>
      <c r="U450" t="str">
        <f t="shared" si="41"/>
        <v>animation</v>
      </c>
    </row>
    <row r="451" spans="1:21" ht="44.25" hidden="1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tr">
        <f>Data[[#This Row],[state]]</f>
        <v>failed</v>
      </c>
      <c r="H451" t="s">
        <v>8225</v>
      </c>
      <c r="I451" t="s">
        <v>8247</v>
      </c>
      <c r="J451">
        <v>1382017085</v>
      </c>
      <c r="K451" s="11">
        <f t="shared" si="42"/>
        <v>41564.318113425928</v>
      </c>
      <c r="L451">
        <v>1379425085</v>
      </c>
      <c r="M451" s="11">
        <f t="shared" si="43"/>
        <v>41534.318113425928</v>
      </c>
      <c r="N451" t="b">
        <v>0</v>
      </c>
      <c r="O451">
        <v>5</v>
      </c>
      <c r="P451" t="b">
        <v>0</v>
      </c>
      <c r="Q451" t="s">
        <v>8270</v>
      </c>
      <c r="R451" s="10">
        <f t="shared" si="44"/>
        <v>2.25</v>
      </c>
      <c r="S451">
        <f t="shared" ref="S451:S514" si="45">E451/O451</f>
        <v>9</v>
      </c>
      <c r="T451" t="str">
        <f t="shared" ref="T451:T514" si="46">LEFT(Q451,FIND("/",Q451)-1)</f>
        <v>film &amp; video</v>
      </c>
      <c r="U451" t="str">
        <f t="shared" ref="U451:U514" si="47">RIGHT(Q451,LEN(Q451)-FIND("/",Q451))</f>
        <v>animation</v>
      </c>
    </row>
    <row r="452" spans="1:21" ht="44.25" hidden="1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tr">
        <f>Data[[#This Row],[state]]</f>
        <v>failed</v>
      </c>
      <c r="H452" t="s">
        <v>8224</v>
      </c>
      <c r="I452" t="s">
        <v>8246</v>
      </c>
      <c r="J452">
        <v>1392417800</v>
      </c>
      <c r="K452" s="11">
        <f t="shared" si="42"/>
        <v>41684.696759259255</v>
      </c>
      <c r="L452">
        <v>1389825800</v>
      </c>
      <c r="M452" s="11">
        <f t="shared" si="43"/>
        <v>41654.696759259255</v>
      </c>
      <c r="N452" t="b">
        <v>0</v>
      </c>
      <c r="O452">
        <v>7</v>
      </c>
      <c r="P452" t="b">
        <v>0</v>
      </c>
      <c r="Q452" t="s">
        <v>8270</v>
      </c>
      <c r="R452" s="10">
        <f t="shared" si="44"/>
        <v>0.79200000000000004</v>
      </c>
      <c r="S452">
        <f t="shared" si="45"/>
        <v>56.571428571428569</v>
      </c>
      <c r="T452" t="str">
        <f t="shared" si="46"/>
        <v>film &amp; video</v>
      </c>
      <c r="U452" t="str">
        <f t="shared" si="47"/>
        <v>animation</v>
      </c>
    </row>
    <row r="453" spans="1:21" ht="44.25" hidden="1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tr">
        <f>Data[[#This Row],[state]]</f>
        <v>failed</v>
      </c>
      <c r="H453" t="s">
        <v>8224</v>
      </c>
      <c r="I453" t="s">
        <v>8246</v>
      </c>
      <c r="J453">
        <v>1390669791</v>
      </c>
      <c r="K453" s="11">
        <f t="shared" si="42"/>
        <v>41664.465173611112</v>
      </c>
      <c r="L453">
        <v>1388077791</v>
      </c>
      <c r="M453" s="11">
        <f t="shared" si="43"/>
        <v>41634.465173611112</v>
      </c>
      <c r="N453" t="b">
        <v>0</v>
      </c>
      <c r="O453">
        <v>0</v>
      </c>
      <c r="P453" t="b">
        <v>0</v>
      </c>
      <c r="Q453" t="s">
        <v>8270</v>
      </c>
      <c r="R453" s="10">
        <f t="shared" si="44"/>
        <v>0</v>
      </c>
      <c r="S453" t="e">
        <f t="shared" si="45"/>
        <v>#DIV/0!</v>
      </c>
      <c r="T453" t="str">
        <f t="shared" si="46"/>
        <v>film &amp; video</v>
      </c>
      <c r="U453" t="str">
        <f t="shared" si="47"/>
        <v>animation</v>
      </c>
    </row>
    <row r="454" spans="1:21" ht="29.5" hidden="1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tr">
        <f>Data[[#This Row],[state]]</f>
        <v>failed</v>
      </c>
      <c r="H454" t="s">
        <v>8224</v>
      </c>
      <c r="I454" t="s">
        <v>8246</v>
      </c>
      <c r="J454">
        <v>1431536015</v>
      </c>
      <c r="K454" s="11">
        <f t="shared" si="42"/>
        <v>42137.453877314809</v>
      </c>
      <c r="L454">
        <v>1428944015</v>
      </c>
      <c r="M454" s="11">
        <f t="shared" si="43"/>
        <v>42107.453877314809</v>
      </c>
      <c r="N454" t="b">
        <v>0</v>
      </c>
      <c r="O454">
        <v>12</v>
      </c>
      <c r="P454" t="b">
        <v>0</v>
      </c>
      <c r="Q454" t="s">
        <v>8270</v>
      </c>
      <c r="R454" s="10">
        <f t="shared" si="44"/>
        <v>64</v>
      </c>
      <c r="S454">
        <f t="shared" si="45"/>
        <v>40</v>
      </c>
      <c r="T454" t="str">
        <f t="shared" si="46"/>
        <v>film &amp; video</v>
      </c>
      <c r="U454" t="str">
        <f t="shared" si="47"/>
        <v>animation</v>
      </c>
    </row>
    <row r="455" spans="1:21" ht="44.25" hidden="1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tr">
        <f>Data[[#This Row],[state]]</f>
        <v>failed</v>
      </c>
      <c r="H455" t="s">
        <v>8224</v>
      </c>
      <c r="I455" t="s">
        <v>8246</v>
      </c>
      <c r="J455">
        <v>1424375279</v>
      </c>
      <c r="K455" s="11">
        <f t="shared" si="42"/>
        <v>42054.574988425928</v>
      </c>
      <c r="L455">
        <v>1422992879</v>
      </c>
      <c r="M455" s="11">
        <f t="shared" si="43"/>
        <v>42038.574988425928</v>
      </c>
      <c r="N455" t="b">
        <v>0</v>
      </c>
      <c r="O455">
        <v>2</v>
      </c>
      <c r="P455" t="b">
        <v>0</v>
      </c>
      <c r="Q455" t="s">
        <v>8270</v>
      </c>
      <c r="R455" s="10">
        <f t="shared" si="44"/>
        <v>2.7404479578392621E-2</v>
      </c>
      <c r="S455">
        <f t="shared" si="45"/>
        <v>13</v>
      </c>
      <c r="T455" t="str">
        <f t="shared" si="46"/>
        <v>film &amp; video</v>
      </c>
      <c r="U455" t="str">
        <f t="shared" si="47"/>
        <v>animation</v>
      </c>
    </row>
    <row r="456" spans="1:21" ht="44.25" hidden="1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tr">
        <f>Data[[#This Row],[state]]</f>
        <v>failed</v>
      </c>
      <c r="H456" t="s">
        <v>8224</v>
      </c>
      <c r="I456" t="s">
        <v>8246</v>
      </c>
      <c r="J456">
        <v>1417007640</v>
      </c>
      <c r="K456" s="11">
        <f t="shared" si="42"/>
        <v>41969.301388888889</v>
      </c>
      <c r="L456">
        <v>1414343571</v>
      </c>
      <c r="M456" s="11">
        <f t="shared" si="43"/>
        <v>41938.467256944445</v>
      </c>
      <c r="N456" t="b">
        <v>0</v>
      </c>
      <c r="O456">
        <v>5</v>
      </c>
      <c r="P456" t="b">
        <v>0</v>
      </c>
      <c r="Q456" t="s">
        <v>8270</v>
      </c>
      <c r="R456" s="10">
        <f t="shared" si="44"/>
        <v>0.82000000000000006</v>
      </c>
      <c r="S456">
        <f t="shared" si="45"/>
        <v>16.399999999999999</v>
      </c>
      <c r="T456" t="str">
        <f t="shared" si="46"/>
        <v>film &amp; video</v>
      </c>
      <c r="U456" t="str">
        <f t="shared" si="47"/>
        <v>animation</v>
      </c>
    </row>
    <row r="457" spans="1:21" ht="44.25" hidden="1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tr">
        <f>Data[[#This Row],[state]]</f>
        <v>failed</v>
      </c>
      <c r="H457" t="s">
        <v>8224</v>
      </c>
      <c r="I457" t="s">
        <v>8246</v>
      </c>
      <c r="J457">
        <v>1334622660</v>
      </c>
      <c r="K457" s="11">
        <f t="shared" si="42"/>
        <v>41015.771527777775</v>
      </c>
      <c r="L457">
        <v>1330733022</v>
      </c>
      <c r="M457" s="11">
        <f t="shared" si="43"/>
        <v>40970.752569444441</v>
      </c>
      <c r="N457" t="b">
        <v>0</v>
      </c>
      <c r="O457">
        <v>2</v>
      </c>
      <c r="P457" t="b">
        <v>0</v>
      </c>
      <c r="Q457" t="s">
        <v>8270</v>
      </c>
      <c r="R457" s="10">
        <f t="shared" si="44"/>
        <v>6.9230769230769221E-2</v>
      </c>
      <c r="S457">
        <f t="shared" si="45"/>
        <v>22.5</v>
      </c>
      <c r="T457" t="str">
        <f t="shared" si="46"/>
        <v>film &amp; video</v>
      </c>
      <c r="U457" t="str">
        <f t="shared" si="47"/>
        <v>animation</v>
      </c>
    </row>
    <row r="458" spans="1:21" ht="59" hidden="1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tr">
        <f>Data[[#This Row],[state]]</f>
        <v>failed</v>
      </c>
      <c r="H458" t="s">
        <v>8224</v>
      </c>
      <c r="I458" t="s">
        <v>8246</v>
      </c>
      <c r="J458">
        <v>1382414340</v>
      </c>
      <c r="K458" s="11">
        <f t="shared" si="42"/>
        <v>41568.915972222225</v>
      </c>
      <c r="L458">
        <v>1380559201</v>
      </c>
      <c r="M458" s="11">
        <f t="shared" si="43"/>
        <v>41547.444456018515</v>
      </c>
      <c r="N458" t="b">
        <v>0</v>
      </c>
      <c r="O458">
        <v>3</v>
      </c>
      <c r="P458" t="b">
        <v>0</v>
      </c>
      <c r="Q458" t="s">
        <v>8270</v>
      </c>
      <c r="R458" s="10">
        <f t="shared" si="44"/>
        <v>0.68631863186318631</v>
      </c>
      <c r="S458">
        <f t="shared" si="45"/>
        <v>20.333333333333332</v>
      </c>
      <c r="T458" t="str">
        <f t="shared" si="46"/>
        <v>film &amp; video</v>
      </c>
      <c r="U458" t="str">
        <f t="shared" si="47"/>
        <v>animation</v>
      </c>
    </row>
    <row r="459" spans="1:21" ht="44.25" hidden="1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tr">
        <f>Data[[#This Row],[state]]</f>
        <v>failed</v>
      </c>
      <c r="H459" t="s">
        <v>8229</v>
      </c>
      <c r="I459" t="s">
        <v>8251</v>
      </c>
      <c r="J459">
        <v>1408213512</v>
      </c>
      <c r="K459" s="11">
        <f t="shared" si="42"/>
        <v>41867.517500000002</v>
      </c>
      <c r="L459">
        <v>1405621512</v>
      </c>
      <c r="M459" s="11">
        <f t="shared" si="43"/>
        <v>41837.517500000002</v>
      </c>
      <c r="N459" t="b">
        <v>0</v>
      </c>
      <c r="O459">
        <v>0</v>
      </c>
      <c r="P459" t="b">
        <v>0</v>
      </c>
      <c r="Q459" t="s">
        <v>8270</v>
      </c>
      <c r="R459" s="10">
        <f t="shared" si="44"/>
        <v>0</v>
      </c>
      <c r="S459" t="e">
        <f t="shared" si="45"/>
        <v>#DIV/0!</v>
      </c>
      <c r="T459" t="str">
        <f t="shared" si="46"/>
        <v>film &amp; video</v>
      </c>
      <c r="U459" t="str">
        <f t="shared" si="47"/>
        <v>animation</v>
      </c>
    </row>
    <row r="460" spans="1:21" ht="44.25" hidden="1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tr">
        <f>Data[[#This Row],[state]]</f>
        <v>failed</v>
      </c>
      <c r="H460" t="s">
        <v>8225</v>
      </c>
      <c r="I460" t="s">
        <v>8247</v>
      </c>
      <c r="J460">
        <v>1368550060</v>
      </c>
      <c r="K460" s="11">
        <f t="shared" si="42"/>
        <v>41408.44976851852</v>
      </c>
      <c r="L460">
        <v>1365958060</v>
      </c>
      <c r="M460" s="11">
        <f t="shared" si="43"/>
        <v>41378.44976851852</v>
      </c>
      <c r="N460" t="b">
        <v>0</v>
      </c>
      <c r="O460">
        <v>49</v>
      </c>
      <c r="P460" t="b">
        <v>0</v>
      </c>
      <c r="Q460" t="s">
        <v>8270</v>
      </c>
      <c r="R460" s="10">
        <f t="shared" si="44"/>
        <v>8.2100000000000009</v>
      </c>
      <c r="S460">
        <f t="shared" si="45"/>
        <v>16.755102040816325</v>
      </c>
      <c r="T460" t="str">
        <f t="shared" si="46"/>
        <v>film &amp; video</v>
      </c>
      <c r="U460" t="str">
        <f t="shared" si="47"/>
        <v>animation</v>
      </c>
    </row>
    <row r="461" spans="1:21" ht="44.25" hidden="1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tr">
        <f>Data[[#This Row],[state]]</f>
        <v>failed</v>
      </c>
      <c r="H461" t="s">
        <v>8224</v>
      </c>
      <c r="I461" t="s">
        <v>8246</v>
      </c>
      <c r="J461">
        <v>1321201327</v>
      </c>
      <c r="K461" s="11">
        <f t="shared" si="42"/>
        <v>40860.432025462964</v>
      </c>
      <c r="L461">
        <v>1316013727</v>
      </c>
      <c r="M461" s="11">
        <f t="shared" si="43"/>
        <v>40800.3903587963</v>
      </c>
      <c r="N461" t="b">
        <v>0</v>
      </c>
      <c r="O461">
        <v>1</v>
      </c>
      <c r="P461" t="b">
        <v>0</v>
      </c>
      <c r="Q461" t="s">
        <v>8270</v>
      </c>
      <c r="R461" s="10">
        <f t="shared" si="44"/>
        <v>6.4102564102564097E-2</v>
      </c>
      <c r="S461">
        <f t="shared" si="45"/>
        <v>25</v>
      </c>
      <c r="T461" t="str">
        <f t="shared" si="46"/>
        <v>film &amp; video</v>
      </c>
      <c r="U461" t="str">
        <f t="shared" si="47"/>
        <v>animation</v>
      </c>
    </row>
    <row r="462" spans="1:21" ht="29.5" hidden="1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tr">
        <f>Data[[#This Row],[state]]</f>
        <v>failed</v>
      </c>
      <c r="H462" t="s">
        <v>8224</v>
      </c>
      <c r="I462" t="s">
        <v>8246</v>
      </c>
      <c r="J462">
        <v>1401595200</v>
      </c>
      <c r="K462" s="11">
        <f t="shared" si="42"/>
        <v>41790.916666666664</v>
      </c>
      <c r="L462">
        <v>1398862875</v>
      </c>
      <c r="M462" s="11">
        <f t="shared" si="43"/>
        <v>41759.292534722219</v>
      </c>
      <c r="N462" t="b">
        <v>0</v>
      </c>
      <c r="O462">
        <v>2</v>
      </c>
      <c r="P462" t="b">
        <v>0</v>
      </c>
      <c r="Q462" t="s">
        <v>8270</v>
      </c>
      <c r="R462" s="10">
        <f t="shared" si="44"/>
        <v>0.29411764705882354</v>
      </c>
      <c r="S462">
        <f t="shared" si="45"/>
        <v>12.5</v>
      </c>
      <c r="T462" t="str">
        <f t="shared" si="46"/>
        <v>film &amp; video</v>
      </c>
      <c r="U462" t="str">
        <f t="shared" si="47"/>
        <v>animation</v>
      </c>
    </row>
    <row r="463" spans="1:21" ht="44.25" hidden="1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tr">
        <f>Data[[#This Row],[state]]</f>
        <v>failed</v>
      </c>
      <c r="H463" t="s">
        <v>8225</v>
      </c>
      <c r="I463" t="s">
        <v>8247</v>
      </c>
      <c r="J463">
        <v>1370204367</v>
      </c>
      <c r="K463" s="11">
        <f t="shared" si="42"/>
        <v>41427.59684027778</v>
      </c>
      <c r="L463">
        <v>1368476367</v>
      </c>
      <c r="M463" s="11">
        <f t="shared" si="43"/>
        <v>41407.59684027778</v>
      </c>
      <c r="N463" t="b">
        <v>0</v>
      </c>
      <c r="O463">
        <v>0</v>
      </c>
      <c r="P463" t="b">
        <v>0</v>
      </c>
      <c r="Q463" t="s">
        <v>8270</v>
      </c>
      <c r="R463" s="10">
        <f t="shared" si="44"/>
        <v>0</v>
      </c>
      <c r="S463" t="e">
        <f t="shared" si="45"/>
        <v>#DIV/0!</v>
      </c>
      <c r="T463" t="str">
        <f t="shared" si="46"/>
        <v>film &amp; video</v>
      </c>
      <c r="U463" t="str">
        <f t="shared" si="47"/>
        <v>animation</v>
      </c>
    </row>
    <row r="464" spans="1:21" ht="59" hidden="1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tr">
        <f>Data[[#This Row],[state]]</f>
        <v>failed</v>
      </c>
      <c r="H464" t="s">
        <v>8224</v>
      </c>
      <c r="I464" t="s">
        <v>8246</v>
      </c>
      <c r="J464">
        <v>1312945341</v>
      </c>
      <c r="K464" s="11">
        <f t="shared" si="42"/>
        <v>40764.876631944448</v>
      </c>
      <c r="L464">
        <v>1307761341</v>
      </c>
      <c r="M464" s="11">
        <f t="shared" si="43"/>
        <v>40704.876631944448</v>
      </c>
      <c r="N464" t="b">
        <v>0</v>
      </c>
      <c r="O464">
        <v>0</v>
      </c>
      <c r="P464" t="b">
        <v>0</v>
      </c>
      <c r="Q464" t="s">
        <v>8270</v>
      </c>
      <c r="R464" s="10">
        <f t="shared" si="44"/>
        <v>0</v>
      </c>
      <c r="S464" t="e">
        <f t="shared" si="45"/>
        <v>#DIV/0!</v>
      </c>
      <c r="T464" t="str">
        <f t="shared" si="46"/>
        <v>film &amp; video</v>
      </c>
      <c r="U464" t="str">
        <f t="shared" si="47"/>
        <v>animation</v>
      </c>
    </row>
    <row r="465" spans="1:21" ht="44.25" hidden="1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tr">
        <f>Data[[#This Row],[state]]</f>
        <v>failed</v>
      </c>
      <c r="H465" t="s">
        <v>8224</v>
      </c>
      <c r="I465" t="s">
        <v>8246</v>
      </c>
      <c r="J465">
        <v>1316883753</v>
      </c>
      <c r="K465" s="11">
        <f t="shared" si="42"/>
        <v>40810.460104166668</v>
      </c>
      <c r="L465">
        <v>1311699753</v>
      </c>
      <c r="M465" s="11">
        <f t="shared" si="43"/>
        <v>40750.460104166668</v>
      </c>
      <c r="N465" t="b">
        <v>0</v>
      </c>
      <c r="O465">
        <v>11</v>
      </c>
      <c r="P465" t="b">
        <v>0</v>
      </c>
      <c r="Q465" t="s">
        <v>8270</v>
      </c>
      <c r="R465" s="10">
        <f t="shared" si="44"/>
        <v>2.2727272727272729</v>
      </c>
      <c r="S465">
        <f t="shared" si="45"/>
        <v>113.63636363636364</v>
      </c>
      <c r="T465" t="str">
        <f t="shared" si="46"/>
        <v>film &amp; video</v>
      </c>
      <c r="U465" t="str">
        <f t="shared" si="47"/>
        <v>animation</v>
      </c>
    </row>
    <row r="466" spans="1:21" ht="29.5" hidden="1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tr">
        <f>Data[[#This Row],[state]]</f>
        <v>failed</v>
      </c>
      <c r="H466" t="s">
        <v>8236</v>
      </c>
      <c r="I466" t="s">
        <v>8249</v>
      </c>
      <c r="J466">
        <v>1463602935</v>
      </c>
      <c r="K466" s="11">
        <f t="shared" si="42"/>
        <v>42508.598784722228</v>
      </c>
      <c r="L466">
        <v>1461874935</v>
      </c>
      <c r="M466" s="11">
        <f t="shared" si="43"/>
        <v>42488.598784722228</v>
      </c>
      <c r="N466" t="b">
        <v>0</v>
      </c>
      <c r="O466">
        <v>1</v>
      </c>
      <c r="P466" t="b">
        <v>0</v>
      </c>
      <c r="Q466" t="s">
        <v>8270</v>
      </c>
      <c r="R466" s="10">
        <f t="shared" si="44"/>
        <v>9.9009900990099015E-2</v>
      </c>
      <c r="S466">
        <f t="shared" si="45"/>
        <v>1</v>
      </c>
      <c r="T466" t="str">
        <f t="shared" si="46"/>
        <v>film &amp; video</v>
      </c>
      <c r="U466" t="str">
        <f t="shared" si="47"/>
        <v>animation</v>
      </c>
    </row>
    <row r="467" spans="1:21" hidden="1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tr">
        <f>Data[[#This Row],[state]]</f>
        <v>failed</v>
      </c>
      <c r="H467" t="s">
        <v>8224</v>
      </c>
      <c r="I467" t="s">
        <v>8246</v>
      </c>
      <c r="J467">
        <v>1403837574</v>
      </c>
      <c r="K467" s="11">
        <f t="shared" si="42"/>
        <v>41816.870069444441</v>
      </c>
      <c r="L467">
        <v>1402455174</v>
      </c>
      <c r="M467" s="11">
        <f t="shared" si="43"/>
        <v>41800.870069444441</v>
      </c>
      <c r="N467" t="b">
        <v>0</v>
      </c>
      <c r="O467">
        <v>8</v>
      </c>
      <c r="P467" t="b">
        <v>0</v>
      </c>
      <c r="Q467" t="s">
        <v>8270</v>
      </c>
      <c r="R467" s="10">
        <f t="shared" si="44"/>
        <v>26.953125</v>
      </c>
      <c r="S467">
        <f t="shared" si="45"/>
        <v>17.25</v>
      </c>
      <c r="T467" t="str">
        <f t="shared" si="46"/>
        <v>film &amp; video</v>
      </c>
      <c r="U467" t="str">
        <f t="shared" si="47"/>
        <v>animation</v>
      </c>
    </row>
    <row r="468" spans="1:21" ht="44.25" hidden="1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tr">
        <f>Data[[#This Row],[state]]</f>
        <v>failed</v>
      </c>
      <c r="H468" t="s">
        <v>8224</v>
      </c>
      <c r="I468" t="s">
        <v>8246</v>
      </c>
      <c r="J468">
        <v>1347057464</v>
      </c>
      <c r="K468" s="11">
        <f t="shared" si="42"/>
        <v>41159.692870370374</v>
      </c>
      <c r="L468">
        <v>1344465464</v>
      </c>
      <c r="M468" s="11">
        <f t="shared" si="43"/>
        <v>41129.692870370374</v>
      </c>
      <c r="N468" t="b">
        <v>0</v>
      </c>
      <c r="O468">
        <v>5</v>
      </c>
      <c r="P468" t="b">
        <v>0</v>
      </c>
      <c r="Q468" t="s">
        <v>8270</v>
      </c>
      <c r="R468" s="10">
        <f t="shared" si="44"/>
        <v>0.76</v>
      </c>
      <c r="S468">
        <f t="shared" si="45"/>
        <v>15.2</v>
      </c>
      <c r="T468" t="str">
        <f t="shared" si="46"/>
        <v>film &amp; video</v>
      </c>
      <c r="U468" t="str">
        <f t="shared" si="47"/>
        <v>animation</v>
      </c>
    </row>
    <row r="469" spans="1:21" ht="44.25" hidden="1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tr">
        <f>Data[[#This Row],[state]]</f>
        <v>failed</v>
      </c>
      <c r="H469" t="s">
        <v>8224</v>
      </c>
      <c r="I469" t="s">
        <v>8246</v>
      </c>
      <c r="J469">
        <v>1348849134</v>
      </c>
      <c r="K469" s="11">
        <f t="shared" si="42"/>
        <v>41180.429791666669</v>
      </c>
      <c r="L469">
        <v>1344961134</v>
      </c>
      <c r="M469" s="11">
        <f t="shared" si="43"/>
        <v>41135.429791666669</v>
      </c>
      <c r="N469" t="b">
        <v>0</v>
      </c>
      <c r="O469">
        <v>39</v>
      </c>
      <c r="P469" t="b">
        <v>0</v>
      </c>
      <c r="Q469" t="s">
        <v>8270</v>
      </c>
      <c r="R469" s="10">
        <f t="shared" si="44"/>
        <v>21.574999999999999</v>
      </c>
      <c r="S469">
        <f t="shared" si="45"/>
        <v>110.64102564102564</v>
      </c>
      <c r="T469" t="str">
        <f t="shared" si="46"/>
        <v>film &amp; video</v>
      </c>
      <c r="U469" t="str">
        <f t="shared" si="47"/>
        <v>animation</v>
      </c>
    </row>
    <row r="470" spans="1:21" ht="44.25" hidden="1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tr">
        <f>Data[[#This Row],[state]]</f>
        <v>failed</v>
      </c>
      <c r="H470" t="s">
        <v>8224</v>
      </c>
      <c r="I470" t="s">
        <v>8246</v>
      </c>
      <c r="J470">
        <v>1341978665</v>
      </c>
      <c r="K470" s="11">
        <f t="shared" si="42"/>
        <v>41100.910474537035</v>
      </c>
      <c r="L470">
        <v>1336795283</v>
      </c>
      <c r="M470" s="11">
        <f t="shared" si="43"/>
        <v>41040.917627314811</v>
      </c>
      <c r="N470" t="b">
        <v>0</v>
      </c>
      <c r="O470">
        <v>0</v>
      </c>
      <c r="P470" t="b">
        <v>0</v>
      </c>
      <c r="Q470" t="s">
        <v>8270</v>
      </c>
      <c r="R470" s="10">
        <f t="shared" si="44"/>
        <v>0</v>
      </c>
      <c r="S470" t="e">
        <f t="shared" si="45"/>
        <v>#DIV/0!</v>
      </c>
      <c r="T470" t="str">
        <f t="shared" si="46"/>
        <v>film &amp; video</v>
      </c>
      <c r="U470" t="str">
        <f t="shared" si="47"/>
        <v>animation</v>
      </c>
    </row>
    <row r="471" spans="1:21" ht="29.5" hidden="1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tr">
        <f>Data[[#This Row],[state]]</f>
        <v>failed</v>
      </c>
      <c r="H471" t="s">
        <v>8225</v>
      </c>
      <c r="I471" t="s">
        <v>8247</v>
      </c>
      <c r="J471">
        <v>1409960724</v>
      </c>
      <c r="K471" s="11">
        <f t="shared" si="42"/>
        <v>41887.739861111113</v>
      </c>
      <c r="L471">
        <v>1404776724</v>
      </c>
      <c r="M471" s="11">
        <f t="shared" si="43"/>
        <v>41827.739861111113</v>
      </c>
      <c r="N471" t="b">
        <v>0</v>
      </c>
      <c r="O471">
        <v>0</v>
      </c>
      <c r="P471" t="b">
        <v>0</v>
      </c>
      <c r="Q471" t="s">
        <v>8270</v>
      </c>
      <c r="R471" s="10">
        <f t="shared" si="44"/>
        <v>0</v>
      </c>
      <c r="S471" t="e">
        <f t="shared" si="45"/>
        <v>#DIV/0!</v>
      </c>
      <c r="T471" t="str">
        <f t="shared" si="46"/>
        <v>film &amp; video</v>
      </c>
      <c r="U471" t="str">
        <f t="shared" si="47"/>
        <v>animation</v>
      </c>
    </row>
    <row r="472" spans="1:21" ht="44.25" hidden="1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tr">
        <f>Data[[#This Row],[state]]</f>
        <v>failed</v>
      </c>
      <c r="H472" t="s">
        <v>8224</v>
      </c>
      <c r="I472" t="s">
        <v>8246</v>
      </c>
      <c r="J472">
        <v>1389844800</v>
      </c>
      <c r="K472" s="11">
        <f t="shared" si="42"/>
        <v>41654.916666666664</v>
      </c>
      <c r="L472">
        <v>1385524889</v>
      </c>
      <c r="M472" s="11">
        <f t="shared" si="43"/>
        <v>41604.917696759258</v>
      </c>
      <c r="N472" t="b">
        <v>0</v>
      </c>
      <c r="O472">
        <v>2</v>
      </c>
      <c r="P472" t="b">
        <v>0</v>
      </c>
      <c r="Q472" t="s">
        <v>8270</v>
      </c>
      <c r="R472" s="10">
        <f t="shared" si="44"/>
        <v>1.02</v>
      </c>
      <c r="S472">
        <f t="shared" si="45"/>
        <v>25.5</v>
      </c>
      <c r="T472" t="str">
        <f t="shared" si="46"/>
        <v>film &amp; video</v>
      </c>
      <c r="U472" t="str">
        <f t="shared" si="47"/>
        <v>animation</v>
      </c>
    </row>
    <row r="473" spans="1:21" ht="59" hidden="1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tr">
        <f>Data[[#This Row],[state]]</f>
        <v>failed</v>
      </c>
      <c r="H473" t="s">
        <v>8224</v>
      </c>
      <c r="I473" t="s">
        <v>8246</v>
      </c>
      <c r="J473">
        <v>1397924379</v>
      </c>
      <c r="K473" s="11">
        <f t="shared" si="42"/>
        <v>41748.430312500001</v>
      </c>
      <c r="L473">
        <v>1394039979</v>
      </c>
      <c r="M473" s="11">
        <f t="shared" si="43"/>
        <v>41703.471979166665</v>
      </c>
      <c r="N473" t="b">
        <v>0</v>
      </c>
      <c r="O473">
        <v>170</v>
      </c>
      <c r="P473" t="b">
        <v>0</v>
      </c>
      <c r="Q473" t="s">
        <v>8270</v>
      </c>
      <c r="R473" s="10">
        <f t="shared" si="44"/>
        <v>11.892727272727273</v>
      </c>
      <c r="S473">
        <f t="shared" si="45"/>
        <v>38.476470588235294</v>
      </c>
      <c r="T473" t="str">
        <f t="shared" si="46"/>
        <v>film &amp; video</v>
      </c>
      <c r="U473" t="str">
        <f t="shared" si="47"/>
        <v>animation</v>
      </c>
    </row>
    <row r="474" spans="1:21" ht="44.25" hidden="1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tr">
        <f>Data[[#This Row],[state]]</f>
        <v>failed</v>
      </c>
      <c r="H474" t="s">
        <v>8224</v>
      </c>
      <c r="I474" t="s">
        <v>8246</v>
      </c>
      <c r="J474">
        <v>1408831718</v>
      </c>
      <c r="K474" s="11">
        <f t="shared" si="42"/>
        <v>41874.672662037039</v>
      </c>
      <c r="L474">
        <v>1406239718</v>
      </c>
      <c r="M474" s="11">
        <f t="shared" si="43"/>
        <v>41844.672662037039</v>
      </c>
      <c r="N474" t="b">
        <v>0</v>
      </c>
      <c r="O474">
        <v>5</v>
      </c>
      <c r="P474" t="b">
        <v>0</v>
      </c>
      <c r="Q474" t="s">
        <v>8270</v>
      </c>
      <c r="R474" s="10">
        <f t="shared" si="44"/>
        <v>17.625</v>
      </c>
      <c r="S474">
        <f t="shared" si="45"/>
        <v>28.2</v>
      </c>
      <c r="T474" t="str">
        <f t="shared" si="46"/>
        <v>film &amp; video</v>
      </c>
      <c r="U474" t="str">
        <f t="shared" si="47"/>
        <v>animation</v>
      </c>
    </row>
    <row r="475" spans="1:21" ht="44.25" hidden="1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tr">
        <f>Data[[#This Row],[state]]</f>
        <v>failed</v>
      </c>
      <c r="H475" t="s">
        <v>8224</v>
      </c>
      <c r="I475" t="s">
        <v>8246</v>
      </c>
      <c r="J475">
        <v>1410972319</v>
      </c>
      <c r="K475" s="11">
        <f t="shared" si="42"/>
        <v>41899.448136574072</v>
      </c>
      <c r="L475">
        <v>1408380319</v>
      </c>
      <c r="M475" s="11">
        <f t="shared" si="43"/>
        <v>41869.448136574072</v>
      </c>
      <c r="N475" t="b">
        <v>0</v>
      </c>
      <c r="O475">
        <v>14</v>
      </c>
      <c r="P475" t="b">
        <v>0</v>
      </c>
      <c r="Q475" t="s">
        <v>8270</v>
      </c>
      <c r="R475" s="10">
        <f t="shared" si="44"/>
        <v>2.87</v>
      </c>
      <c r="S475">
        <f t="shared" si="45"/>
        <v>61.5</v>
      </c>
      <c r="T475" t="str">
        <f t="shared" si="46"/>
        <v>film &amp; video</v>
      </c>
      <c r="U475" t="str">
        <f t="shared" si="47"/>
        <v>animation</v>
      </c>
    </row>
    <row r="476" spans="1:21" ht="44.25" hidden="1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tr">
        <f>Data[[#This Row],[state]]</f>
        <v>failed</v>
      </c>
      <c r="H476" t="s">
        <v>8224</v>
      </c>
      <c r="I476" t="s">
        <v>8246</v>
      </c>
      <c r="J476">
        <v>1487318029</v>
      </c>
      <c r="K476" s="11">
        <f t="shared" si="42"/>
        <v>42783.079039351855</v>
      </c>
      <c r="L476">
        <v>1484726029</v>
      </c>
      <c r="M476" s="11">
        <f t="shared" si="43"/>
        <v>42753.079039351855</v>
      </c>
      <c r="N476" t="b">
        <v>0</v>
      </c>
      <c r="O476">
        <v>1</v>
      </c>
      <c r="P476" t="b">
        <v>0</v>
      </c>
      <c r="Q476" t="s">
        <v>8270</v>
      </c>
      <c r="R476" s="10">
        <f t="shared" si="44"/>
        <v>3.0303030303030304E-2</v>
      </c>
      <c r="S476">
        <f t="shared" si="45"/>
        <v>1</v>
      </c>
      <c r="T476" t="str">
        <f t="shared" si="46"/>
        <v>film &amp; video</v>
      </c>
      <c r="U476" t="str">
        <f t="shared" si="47"/>
        <v>animation</v>
      </c>
    </row>
    <row r="477" spans="1:21" ht="59" hidden="1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tr">
        <f>Data[[#This Row],[state]]</f>
        <v>failed</v>
      </c>
      <c r="H477" t="s">
        <v>8224</v>
      </c>
      <c r="I477" t="s">
        <v>8246</v>
      </c>
      <c r="J477">
        <v>1430877843</v>
      </c>
      <c r="K477" s="11">
        <f t="shared" si="42"/>
        <v>42129.836145833338</v>
      </c>
      <c r="L477">
        <v>1428285843</v>
      </c>
      <c r="M477" s="11">
        <f t="shared" si="43"/>
        <v>42099.836145833338</v>
      </c>
      <c r="N477" t="b">
        <v>0</v>
      </c>
      <c r="O477">
        <v>0</v>
      </c>
      <c r="P477" t="b">
        <v>0</v>
      </c>
      <c r="Q477" t="s">
        <v>8270</v>
      </c>
      <c r="R477" s="10">
        <f t="shared" si="44"/>
        <v>0</v>
      </c>
      <c r="S477" t="e">
        <f t="shared" si="45"/>
        <v>#DIV/0!</v>
      </c>
      <c r="T477" t="str">
        <f t="shared" si="46"/>
        <v>film &amp; video</v>
      </c>
      <c r="U477" t="str">
        <f t="shared" si="47"/>
        <v>animation</v>
      </c>
    </row>
    <row r="478" spans="1:21" ht="29.5" hidden="1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tr">
        <f>Data[[#This Row],[state]]</f>
        <v>failed</v>
      </c>
      <c r="H478" t="s">
        <v>8224</v>
      </c>
      <c r="I478" t="s">
        <v>8246</v>
      </c>
      <c r="J478">
        <v>1401767940</v>
      </c>
      <c r="K478" s="11">
        <f t="shared" si="42"/>
        <v>41792.915972222225</v>
      </c>
      <c r="L478">
        <v>1398727441</v>
      </c>
      <c r="M478" s="11">
        <f t="shared" si="43"/>
        <v>41757.725011574075</v>
      </c>
      <c r="N478" t="b">
        <v>0</v>
      </c>
      <c r="O478">
        <v>124</v>
      </c>
      <c r="P478" t="b">
        <v>0</v>
      </c>
      <c r="Q478" t="s">
        <v>8270</v>
      </c>
      <c r="R478" s="10">
        <f t="shared" si="44"/>
        <v>2.230268181818182</v>
      </c>
      <c r="S478">
        <f t="shared" si="45"/>
        <v>39.569274193548388</v>
      </c>
      <c r="T478" t="str">
        <f t="shared" si="46"/>
        <v>film &amp; video</v>
      </c>
      <c r="U478" t="str">
        <f t="shared" si="47"/>
        <v>animation</v>
      </c>
    </row>
    <row r="479" spans="1:21" ht="59" hidden="1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tr">
        <f>Data[[#This Row],[state]]</f>
        <v>failed</v>
      </c>
      <c r="H479" t="s">
        <v>8224</v>
      </c>
      <c r="I479" t="s">
        <v>8246</v>
      </c>
      <c r="J479">
        <v>1337371334</v>
      </c>
      <c r="K479" s="11">
        <f t="shared" si="42"/>
        <v>41047.58488425926</v>
      </c>
      <c r="L479">
        <v>1332187334</v>
      </c>
      <c r="M479" s="11">
        <f t="shared" si="43"/>
        <v>40987.58488425926</v>
      </c>
      <c r="N479" t="b">
        <v>0</v>
      </c>
      <c r="O479">
        <v>0</v>
      </c>
      <c r="P479" t="b">
        <v>0</v>
      </c>
      <c r="Q479" t="s">
        <v>8270</v>
      </c>
      <c r="R479" s="10">
        <f t="shared" si="44"/>
        <v>0</v>
      </c>
      <c r="S479" t="e">
        <f t="shared" si="45"/>
        <v>#DIV/0!</v>
      </c>
      <c r="T479" t="str">
        <f t="shared" si="46"/>
        <v>film &amp; video</v>
      </c>
      <c r="U479" t="str">
        <f t="shared" si="47"/>
        <v>animation</v>
      </c>
    </row>
    <row r="480" spans="1:21" ht="44.25" hidden="1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tr">
        <f>Data[[#This Row],[state]]</f>
        <v>failed</v>
      </c>
      <c r="H480" t="s">
        <v>8224</v>
      </c>
      <c r="I480" t="s">
        <v>8246</v>
      </c>
      <c r="J480">
        <v>1427921509</v>
      </c>
      <c r="K480" s="11">
        <f t="shared" si="42"/>
        <v>42095.619317129633</v>
      </c>
      <c r="L480">
        <v>1425333109</v>
      </c>
      <c r="M480" s="11">
        <f t="shared" si="43"/>
        <v>42065.660983796297</v>
      </c>
      <c r="N480" t="b">
        <v>0</v>
      </c>
      <c r="O480">
        <v>0</v>
      </c>
      <c r="P480" t="b">
        <v>0</v>
      </c>
      <c r="Q480" t="s">
        <v>8270</v>
      </c>
      <c r="R480" s="10">
        <f t="shared" si="44"/>
        <v>0</v>
      </c>
      <c r="S480" t="e">
        <f t="shared" si="45"/>
        <v>#DIV/0!</v>
      </c>
      <c r="T480" t="str">
        <f t="shared" si="46"/>
        <v>film &amp; video</v>
      </c>
      <c r="U480" t="str">
        <f t="shared" si="47"/>
        <v>animation</v>
      </c>
    </row>
    <row r="481" spans="1:21" ht="44.25" hidden="1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tr">
        <f>Data[[#This Row],[state]]</f>
        <v>failed</v>
      </c>
      <c r="H481" t="s">
        <v>8224</v>
      </c>
      <c r="I481" t="s">
        <v>8246</v>
      </c>
      <c r="J481">
        <v>1416566835</v>
      </c>
      <c r="K481" s="11">
        <f t="shared" si="42"/>
        <v>41964.199479166666</v>
      </c>
      <c r="L481">
        <v>1411379235</v>
      </c>
      <c r="M481" s="11">
        <f t="shared" si="43"/>
        <v>41904.157812500001</v>
      </c>
      <c r="N481" t="b">
        <v>0</v>
      </c>
      <c r="O481">
        <v>55</v>
      </c>
      <c r="P481" t="b">
        <v>0</v>
      </c>
      <c r="Q481" t="s">
        <v>8270</v>
      </c>
      <c r="R481" s="10">
        <f t="shared" si="44"/>
        <v>32.56</v>
      </c>
      <c r="S481">
        <f t="shared" si="45"/>
        <v>88.8</v>
      </c>
      <c r="T481" t="str">
        <f t="shared" si="46"/>
        <v>film &amp; video</v>
      </c>
      <c r="U481" t="str">
        <f t="shared" si="47"/>
        <v>animation</v>
      </c>
    </row>
    <row r="482" spans="1:21" ht="44.25" hidden="1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tr">
        <f>Data[[#This Row],[state]]</f>
        <v>failed</v>
      </c>
      <c r="H482" t="s">
        <v>8224</v>
      </c>
      <c r="I482" t="s">
        <v>8246</v>
      </c>
      <c r="J482">
        <v>1376049615</v>
      </c>
      <c r="K482" s="11">
        <f t="shared" si="42"/>
        <v>41495.250173611108</v>
      </c>
      <c r="L482">
        <v>1373457615</v>
      </c>
      <c r="M482" s="11">
        <f t="shared" si="43"/>
        <v>41465.250173611108</v>
      </c>
      <c r="N482" t="b">
        <v>0</v>
      </c>
      <c r="O482">
        <v>140</v>
      </c>
      <c r="P482" t="b">
        <v>0</v>
      </c>
      <c r="Q482" t="s">
        <v>8270</v>
      </c>
      <c r="R482" s="10">
        <f t="shared" si="44"/>
        <v>19.41</v>
      </c>
      <c r="S482">
        <f t="shared" si="45"/>
        <v>55.457142857142856</v>
      </c>
      <c r="T482" t="str">
        <f t="shared" si="46"/>
        <v>film &amp; video</v>
      </c>
      <c r="U482" t="str">
        <f t="shared" si="47"/>
        <v>animation</v>
      </c>
    </row>
    <row r="483" spans="1:21" ht="44.25" hidden="1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tr">
        <f>Data[[#This Row],[state]]</f>
        <v>failed</v>
      </c>
      <c r="H483" t="s">
        <v>8224</v>
      </c>
      <c r="I483" t="s">
        <v>8246</v>
      </c>
      <c r="J483">
        <v>1349885289</v>
      </c>
      <c r="K483" s="11">
        <f t="shared" si="42"/>
        <v>41192.422326388885</v>
      </c>
      <c r="L483">
        <v>1347293289</v>
      </c>
      <c r="M483" s="11">
        <f t="shared" si="43"/>
        <v>41162.422326388885</v>
      </c>
      <c r="N483" t="b">
        <v>0</v>
      </c>
      <c r="O483">
        <v>21</v>
      </c>
      <c r="P483" t="b">
        <v>0</v>
      </c>
      <c r="Q483" t="s">
        <v>8270</v>
      </c>
      <c r="R483" s="10">
        <f t="shared" si="44"/>
        <v>6.1</v>
      </c>
      <c r="S483">
        <f t="shared" si="45"/>
        <v>87.142857142857139</v>
      </c>
      <c r="T483" t="str">
        <f t="shared" si="46"/>
        <v>film &amp; video</v>
      </c>
      <c r="U483" t="str">
        <f t="shared" si="47"/>
        <v>animation</v>
      </c>
    </row>
    <row r="484" spans="1:21" ht="44.25" hidden="1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tr">
        <f>Data[[#This Row],[state]]</f>
        <v>failed</v>
      </c>
      <c r="H484" t="s">
        <v>8224</v>
      </c>
      <c r="I484" t="s">
        <v>8246</v>
      </c>
      <c r="J484">
        <v>1460644440</v>
      </c>
      <c r="K484" s="11">
        <f t="shared" si="42"/>
        <v>42474.356944444444</v>
      </c>
      <c r="L484">
        <v>1458336690</v>
      </c>
      <c r="M484" s="11">
        <f t="shared" si="43"/>
        <v>42447.646875000006</v>
      </c>
      <c r="N484" t="b">
        <v>0</v>
      </c>
      <c r="O484">
        <v>1</v>
      </c>
      <c r="P484" t="b">
        <v>0</v>
      </c>
      <c r="Q484" t="s">
        <v>8270</v>
      </c>
      <c r="R484" s="10">
        <f t="shared" si="44"/>
        <v>0.1</v>
      </c>
      <c r="S484">
        <f t="shared" si="45"/>
        <v>10</v>
      </c>
      <c r="T484" t="str">
        <f t="shared" si="46"/>
        <v>film &amp; video</v>
      </c>
      <c r="U484" t="str">
        <f t="shared" si="47"/>
        <v>animation</v>
      </c>
    </row>
    <row r="485" spans="1:21" ht="59" hidden="1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tr">
        <f>Data[[#This Row],[state]]</f>
        <v>failed</v>
      </c>
      <c r="H485" t="s">
        <v>8225</v>
      </c>
      <c r="I485" t="s">
        <v>8247</v>
      </c>
      <c r="J485">
        <v>1359434672</v>
      </c>
      <c r="K485" s="11">
        <f t="shared" si="42"/>
        <v>41302.947592592594</v>
      </c>
      <c r="L485">
        <v>1354250672</v>
      </c>
      <c r="M485" s="11">
        <f t="shared" si="43"/>
        <v>41242.947592592594</v>
      </c>
      <c r="N485" t="b">
        <v>0</v>
      </c>
      <c r="O485">
        <v>147</v>
      </c>
      <c r="P485" t="b">
        <v>0</v>
      </c>
      <c r="Q485" t="s">
        <v>8270</v>
      </c>
      <c r="R485" s="10">
        <f t="shared" si="44"/>
        <v>50.2</v>
      </c>
      <c r="S485">
        <f t="shared" si="45"/>
        <v>51.224489795918366</v>
      </c>
      <c r="T485" t="str">
        <f t="shared" si="46"/>
        <v>film &amp; video</v>
      </c>
      <c r="U485" t="str">
        <f t="shared" si="47"/>
        <v>animation</v>
      </c>
    </row>
    <row r="486" spans="1:21" ht="59" hidden="1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tr">
        <f>Data[[#This Row],[state]]</f>
        <v>failed</v>
      </c>
      <c r="H486" t="s">
        <v>8225</v>
      </c>
      <c r="I486" t="s">
        <v>8247</v>
      </c>
      <c r="J486">
        <v>1446766372</v>
      </c>
      <c r="K486" s="11">
        <f t="shared" si="42"/>
        <v>42313.731157407412</v>
      </c>
      <c r="L486">
        <v>1443220372</v>
      </c>
      <c r="M486" s="11">
        <f t="shared" si="43"/>
        <v>42272.68949074074</v>
      </c>
      <c r="N486" t="b">
        <v>0</v>
      </c>
      <c r="O486">
        <v>11</v>
      </c>
      <c r="P486" t="b">
        <v>0</v>
      </c>
      <c r="Q486" t="s">
        <v>8270</v>
      </c>
      <c r="R486" s="10">
        <f t="shared" si="44"/>
        <v>0.18625</v>
      </c>
      <c r="S486">
        <f t="shared" si="45"/>
        <v>13.545454545454545</v>
      </c>
      <c r="T486" t="str">
        <f t="shared" si="46"/>
        <v>film &amp; video</v>
      </c>
      <c r="U486" t="str">
        <f t="shared" si="47"/>
        <v>animation</v>
      </c>
    </row>
    <row r="487" spans="1:21" ht="44.25" hidden="1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tr">
        <f>Data[[#This Row],[state]]</f>
        <v>failed</v>
      </c>
      <c r="H487" t="s">
        <v>8225</v>
      </c>
      <c r="I487" t="s">
        <v>8247</v>
      </c>
      <c r="J487">
        <v>1368792499</v>
      </c>
      <c r="K487" s="11">
        <f t="shared" si="42"/>
        <v>41411.25577546296</v>
      </c>
      <c r="L487">
        <v>1366200499</v>
      </c>
      <c r="M487" s="11">
        <f t="shared" si="43"/>
        <v>41381.25577546296</v>
      </c>
      <c r="N487" t="b">
        <v>0</v>
      </c>
      <c r="O487">
        <v>125</v>
      </c>
      <c r="P487" t="b">
        <v>0</v>
      </c>
      <c r="Q487" t="s">
        <v>8270</v>
      </c>
      <c r="R487" s="10">
        <f t="shared" si="44"/>
        <v>21.906971229845084</v>
      </c>
      <c r="S487">
        <f t="shared" si="45"/>
        <v>66.520080000000007</v>
      </c>
      <c r="T487" t="str">
        <f t="shared" si="46"/>
        <v>film &amp; video</v>
      </c>
      <c r="U487" t="str">
        <f t="shared" si="47"/>
        <v>animation</v>
      </c>
    </row>
    <row r="488" spans="1:21" ht="44.25" hidden="1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tr">
        <f>Data[[#This Row],[state]]</f>
        <v>failed</v>
      </c>
      <c r="H488" t="s">
        <v>8226</v>
      </c>
      <c r="I488" t="s">
        <v>8248</v>
      </c>
      <c r="J488">
        <v>1401662239</v>
      </c>
      <c r="K488" s="11">
        <f t="shared" si="42"/>
        <v>41791.69258101852</v>
      </c>
      <c r="L488">
        <v>1399070239</v>
      </c>
      <c r="M488" s="11">
        <f t="shared" si="43"/>
        <v>41761.69258101852</v>
      </c>
      <c r="N488" t="b">
        <v>0</v>
      </c>
      <c r="O488">
        <v>1</v>
      </c>
      <c r="P488" t="b">
        <v>0</v>
      </c>
      <c r="Q488" t="s">
        <v>8270</v>
      </c>
      <c r="R488" s="10">
        <f t="shared" si="44"/>
        <v>9.0909090909090905E-3</v>
      </c>
      <c r="S488">
        <f t="shared" si="45"/>
        <v>50</v>
      </c>
      <c r="T488" t="str">
        <f t="shared" si="46"/>
        <v>film &amp; video</v>
      </c>
      <c r="U488" t="str">
        <f t="shared" si="47"/>
        <v>animation</v>
      </c>
    </row>
    <row r="489" spans="1:21" ht="44.25" hidden="1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tr">
        <f>Data[[#This Row],[state]]</f>
        <v>failed</v>
      </c>
      <c r="H489" t="s">
        <v>8229</v>
      </c>
      <c r="I489" t="s">
        <v>8251</v>
      </c>
      <c r="J489">
        <v>1482678994</v>
      </c>
      <c r="K489" s="11">
        <f t="shared" si="42"/>
        <v>42729.386504629627</v>
      </c>
      <c r="L489">
        <v>1477491394</v>
      </c>
      <c r="M489" s="11">
        <f t="shared" si="43"/>
        <v>42669.344837962963</v>
      </c>
      <c r="N489" t="b">
        <v>0</v>
      </c>
      <c r="O489">
        <v>0</v>
      </c>
      <c r="P489" t="b">
        <v>0</v>
      </c>
      <c r="Q489" t="s">
        <v>8270</v>
      </c>
      <c r="R489" s="10">
        <f t="shared" si="44"/>
        <v>0</v>
      </c>
      <c r="S489" t="e">
        <f t="shared" si="45"/>
        <v>#DIV/0!</v>
      </c>
      <c r="T489" t="str">
        <f t="shared" si="46"/>
        <v>film &amp; video</v>
      </c>
      <c r="U489" t="str">
        <f t="shared" si="47"/>
        <v>animation</v>
      </c>
    </row>
    <row r="490" spans="1:21" ht="44.25" hidden="1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tr">
        <f>Data[[#This Row],[state]]</f>
        <v>failed</v>
      </c>
      <c r="H490" t="s">
        <v>8224</v>
      </c>
      <c r="I490" t="s">
        <v>8246</v>
      </c>
      <c r="J490">
        <v>1483924700</v>
      </c>
      <c r="K490" s="11">
        <f t="shared" si="42"/>
        <v>42743.804398148146</v>
      </c>
      <c r="L490">
        <v>1481332700</v>
      </c>
      <c r="M490" s="11">
        <f t="shared" si="43"/>
        <v>42713.804398148146</v>
      </c>
      <c r="N490" t="b">
        <v>0</v>
      </c>
      <c r="O490">
        <v>0</v>
      </c>
      <c r="P490" t="b">
        <v>0</v>
      </c>
      <c r="Q490" t="s">
        <v>8270</v>
      </c>
      <c r="R490" s="10">
        <f t="shared" si="44"/>
        <v>0</v>
      </c>
      <c r="S490" t="e">
        <f t="shared" si="45"/>
        <v>#DIV/0!</v>
      </c>
      <c r="T490" t="str">
        <f t="shared" si="46"/>
        <v>film &amp; video</v>
      </c>
      <c r="U490" t="str">
        <f t="shared" si="47"/>
        <v>animation</v>
      </c>
    </row>
    <row r="491" spans="1:21" ht="44.25" hidden="1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tr">
        <f>Data[[#This Row],[state]]</f>
        <v>failed</v>
      </c>
      <c r="H491" t="s">
        <v>8224</v>
      </c>
      <c r="I491" t="s">
        <v>8246</v>
      </c>
      <c r="J491">
        <v>1325763180</v>
      </c>
      <c r="K491" s="11">
        <f t="shared" si="42"/>
        <v>40913.231249999997</v>
      </c>
      <c r="L491">
        <v>1323084816</v>
      </c>
      <c r="M491" s="11">
        <f t="shared" si="43"/>
        <v>40882.231666666667</v>
      </c>
      <c r="N491" t="b">
        <v>0</v>
      </c>
      <c r="O491">
        <v>3</v>
      </c>
      <c r="P491" t="b">
        <v>0</v>
      </c>
      <c r="Q491" t="s">
        <v>8270</v>
      </c>
      <c r="R491" s="10">
        <f t="shared" si="44"/>
        <v>0.28667813379201834</v>
      </c>
      <c r="S491">
        <f t="shared" si="45"/>
        <v>71.666666666666671</v>
      </c>
      <c r="T491" t="str">
        <f t="shared" si="46"/>
        <v>film &amp; video</v>
      </c>
      <c r="U491" t="str">
        <f t="shared" si="47"/>
        <v>animation</v>
      </c>
    </row>
    <row r="492" spans="1:21" hidden="1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tr">
        <f>Data[[#This Row],[state]]</f>
        <v>failed</v>
      </c>
      <c r="H492" t="s">
        <v>8224</v>
      </c>
      <c r="I492" t="s">
        <v>8246</v>
      </c>
      <c r="J492">
        <v>1345677285</v>
      </c>
      <c r="K492" s="11">
        <f t="shared" si="42"/>
        <v>41143.718576388892</v>
      </c>
      <c r="L492">
        <v>1343085285</v>
      </c>
      <c r="M492" s="11">
        <f t="shared" si="43"/>
        <v>41113.718576388892</v>
      </c>
      <c r="N492" t="b">
        <v>0</v>
      </c>
      <c r="O492">
        <v>0</v>
      </c>
      <c r="P492" t="b">
        <v>0</v>
      </c>
      <c r="Q492" t="s">
        <v>8270</v>
      </c>
      <c r="R492" s="10">
        <f t="shared" si="44"/>
        <v>0</v>
      </c>
      <c r="S492" t="e">
        <f t="shared" si="45"/>
        <v>#DIV/0!</v>
      </c>
      <c r="T492" t="str">
        <f t="shared" si="46"/>
        <v>film &amp; video</v>
      </c>
      <c r="U492" t="str">
        <f t="shared" si="47"/>
        <v>animation</v>
      </c>
    </row>
    <row r="493" spans="1:21" ht="44.25" hidden="1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tr">
        <f>Data[[#This Row],[state]]</f>
        <v>failed</v>
      </c>
      <c r="H493" t="s">
        <v>8224</v>
      </c>
      <c r="I493" t="s">
        <v>8246</v>
      </c>
      <c r="J493">
        <v>1453937699</v>
      </c>
      <c r="K493" s="11">
        <f t="shared" si="42"/>
        <v>42396.732627314821</v>
      </c>
      <c r="L493">
        <v>1451345699</v>
      </c>
      <c r="M493" s="11">
        <f t="shared" si="43"/>
        <v>42366.732627314821</v>
      </c>
      <c r="N493" t="b">
        <v>0</v>
      </c>
      <c r="O493">
        <v>0</v>
      </c>
      <c r="P493" t="b">
        <v>0</v>
      </c>
      <c r="Q493" t="s">
        <v>8270</v>
      </c>
      <c r="R493" s="10">
        <f t="shared" si="44"/>
        <v>0</v>
      </c>
      <c r="S493" t="e">
        <f t="shared" si="45"/>
        <v>#DIV/0!</v>
      </c>
      <c r="T493" t="str">
        <f t="shared" si="46"/>
        <v>film &amp; video</v>
      </c>
      <c r="U493" t="str">
        <f t="shared" si="47"/>
        <v>animation</v>
      </c>
    </row>
    <row r="494" spans="1:21" ht="44.25" hidden="1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tr">
        <f>Data[[#This Row],[state]]</f>
        <v>failed</v>
      </c>
      <c r="H494" t="s">
        <v>8235</v>
      </c>
      <c r="I494" t="s">
        <v>8255</v>
      </c>
      <c r="J494">
        <v>1476319830</v>
      </c>
      <c r="K494" s="11">
        <f t="shared" si="42"/>
        <v>42655.78506944445</v>
      </c>
      <c r="L494">
        <v>1471135830</v>
      </c>
      <c r="M494" s="11">
        <f t="shared" si="43"/>
        <v>42595.78506944445</v>
      </c>
      <c r="N494" t="b">
        <v>0</v>
      </c>
      <c r="O494">
        <v>0</v>
      </c>
      <c r="P494" t="b">
        <v>0</v>
      </c>
      <c r="Q494" t="s">
        <v>8270</v>
      </c>
      <c r="R494" s="10">
        <f t="shared" si="44"/>
        <v>0</v>
      </c>
      <c r="S494" t="e">
        <f t="shared" si="45"/>
        <v>#DIV/0!</v>
      </c>
      <c r="T494" t="str">
        <f t="shared" si="46"/>
        <v>film &amp; video</v>
      </c>
      <c r="U494" t="str">
        <f t="shared" si="47"/>
        <v>animation</v>
      </c>
    </row>
    <row r="495" spans="1:21" ht="44.25" hidden="1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tr">
        <f>Data[[#This Row],[state]]</f>
        <v>failed</v>
      </c>
      <c r="H495" t="s">
        <v>8225</v>
      </c>
      <c r="I495" t="s">
        <v>8247</v>
      </c>
      <c r="J495">
        <v>1432142738</v>
      </c>
      <c r="K495" s="11">
        <f t="shared" si="42"/>
        <v>42144.476134259254</v>
      </c>
      <c r="L495">
        <v>1429550738</v>
      </c>
      <c r="M495" s="11">
        <f t="shared" si="43"/>
        <v>42114.476134259254</v>
      </c>
      <c r="N495" t="b">
        <v>0</v>
      </c>
      <c r="O495">
        <v>0</v>
      </c>
      <c r="P495" t="b">
        <v>0</v>
      </c>
      <c r="Q495" t="s">
        <v>8270</v>
      </c>
      <c r="R495" s="10">
        <f t="shared" si="44"/>
        <v>0</v>
      </c>
      <c r="S495" t="e">
        <f t="shared" si="45"/>
        <v>#DIV/0!</v>
      </c>
      <c r="T495" t="str">
        <f t="shared" si="46"/>
        <v>film &amp; video</v>
      </c>
      <c r="U495" t="str">
        <f t="shared" si="47"/>
        <v>animation</v>
      </c>
    </row>
    <row r="496" spans="1:21" ht="59" hidden="1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tr">
        <f>Data[[#This Row],[state]]</f>
        <v>failed</v>
      </c>
      <c r="H496" t="s">
        <v>8224</v>
      </c>
      <c r="I496" t="s">
        <v>8246</v>
      </c>
      <c r="J496">
        <v>1404356400</v>
      </c>
      <c r="K496" s="11">
        <f t="shared" si="42"/>
        <v>41822.875</v>
      </c>
      <c r="L496">
        <v>1402343765</v>
      </c>
      <c r="M496" s="11">
        <f t="shared" si="43"/>
        <v>41799.580613425926</v>
      </c>
      <c r="N496" t="b">
        <v>0</v>
      </c>
      <c r="O496">
        <v>3</v>
      </c>
      <c r="P496" t="b">
        <v>0</v>
      </c>
      <c r="Q496" t="s">
        <v>8270</v>
      </c>
      <c r="R496" s="10">
        <f t="shared" si="44"/>
        <v>0.155</v>
      </c>
      <c r="S496">
        <f t="shared" si="45"/>
        <v>10.333333333333334</v>
      </c>
      <c r="T496" t="str">
        <f t="shared" si="46"/>
        <v>film &amp; video</v>
      </c>
      <c r="U496" t="str">
        <f t="shared" si="47"/>
        <v>animation</v>
      </c>
    </row>
    <row r="497" spans="1:21" ht="44.25" hidden="1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tr">
        <f>Data[[#This Row],[state]]</f>
        <v>failed</v>
      </c>
      <c r="H497" t="s">
        <v>8224</v>
      </c>
      <c r="I497" t="s">
        <v>8246</v>
      </c>
      <c r="J497">
        <v>1437076305</v>
      </c>
      <c r="K497" s="11">
        <f t="shared" si="42"/>
        <v>42201.577604166669</v>
      </c>
      <c r="L497">
        <v>1434484305</v>
      </c>
      <c r="M497" s="11">
        <f t="shared" si="43"/>
        <v>42171.577604166669</v>
      </c>
      <c r="N497" t="b">
        <v>0</v>
      </c>
      <c r="O497">
        <v>0</v>
      </c>
      <c r="P497" t="b">
        <v>0</v>
      </c>
      <c r="Q497" t="s">
        <v>8270</v>
      </c>
      <c r="R497" s="10">
        <f t="shared" si="44"/>
        <v>0</v>
      </c>
      <c r="S497" t="e">
        <f t="shared" si="45"/>
        <v>#DIV/0!</v>
      </c>
      <c r="T497" t="str">
        <f t="shared" si="46"/>
        <v>film &amp; video</v>
      </c>
      <c r="U497" t="str">
        <f t="shared" si="47"/>
        <v>animation</v>
      </c>
    </row>
    <row r="498" spans="1:21" ht="29.5" hidden="1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tr">
        <f>Data[[#This Row],[state]]</f>
        <v>failed</v>
      </c>
      <c r="H498" t="s">
        <v>8224</v>
      </c>
      <c r="I498" t="s">
        <v>8246</v>
      </c>
      <c r="J498">
        <v>1392070874</v>
      </c>
      <c r="K498" s="11">
        <f t="shared" si="42"/>
        <v>41680.68141203704</v>
      </c>
      <c r="L498">
        <v>1386886874</v>
      </c>
      <c r="M498" s="11">
        <f t="shared" si="43"/>
        <v>41620.68141203704</v>
      </c>
      <c r="N498" t="b">
        <v>0</v>
      </c>
      <c r="O498">
        <v>1</v>
      </c>
      <c r="P498" t="b">
        <v>0</v>
      </c>
      <c r="Q498" t="s">
        <v>8270</v>
      </c>
      <c r="R498" s="10">
        <f t="shared" si="44"/>
        <v>1.6666666666666668E-3</v>
      </c>
      <c r="S498">
        <f t="shared" si="45"/>
        <v>1</v>
      </c>
      <c r="T498" t="str">
        <f t="shared" si="46"/>
        <v>film &amp; video</v>
      </c>
      <c r="U498" t="str">
        <f t="shared" si="47"/>
        <v>animation</v>
      </c>
    </row>
    <row r="499" spans="1:21" hidden="1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tr">
        <f>Data[[#This Row],[state]]</f>
        <v>failed</v>
      </c>
      <c r="H499" t="s">
        <v>8224</v>
      </c>
      <c r="I499" t="s">
        <v>8246</v>
      </c>
      <c r="J499">
        <v>1419483600</v>
      </c>
      <c r="K499" s="11">
        <f t="shared" si="42"/>
        <v>41997.958333333328</v>
      </c>
      <c r="L499">
        <v>1414889665</v>
      </c>
      <c r="M499" s="11">
        <f t="shared" si="43"/>
        <v>41944.787789351853</v>
      </c>
      <c r="N499" t="b">
        <v>0</v>
      </c>
      <c r="O499">
        <v>3</v>
      </c>
      <c r="P499" t="b">
        <v>0</v>
      </c>
      <c r="Q499" t="s">
        <v>8270</v>
      </c>
      <c r="R499" s="10">
        <f t="shared" si="44"/>
        <v>0.6696428571428571</v>
      </c>
      <c r="S499">
        <f t="shared" si="45"/>
        <v>10</v>
      </c>
      <c r="T499" t="str">
        <f t="shared" si="46"/>
        <v>film &amp; video</v>
      </c>
      <c r="U499" t="str">
        <f t="shared" si="47"/>
        <v>animation</v>
      </c>
    </row>
    <row r="500" spans="1:21" ht="44.25" hidden="1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tr">
        <f>Data[[#This Row],[state]]</f>
        <v>failed</v>
      </c>
      <c r="H500" t="s">
        <v>8224</v>
      </c>
      <c r="I500" t="s">
        <v>8246</v>
      </c>
      <c r="J500">
        <v>1324664249</v>
      </c>
      <c r="K500" s="11">
        <f t="shared" si="42"/>
        <v>40900.512141203704</v>
      </c>
      <c r="L500">
        <v>1321035449</v>
      </c>
      <c r="M500" s="11">
        <f t="shared" si="43"/>
        <v>40858.512141203704</v>
      </c>
      <c r="N500" t="b">
        <v>0</v>
      </c>
      <c r="O500">
        <v>22</v>
      </c>
      <c r="P500" t="b">
        <v>0</v>
      </c>
      <c r="Q500" t="s">
        <v>8270</v>
      </c>
      <c r="R500" s="10">
        <f t="shared" si="44"/>
        <v>4.5985132395404564</v>
      </c>
      <c r="S500">
        <f t="shared" si="45"/>
        <v>136.09090909090909</v>
      </c>
      <c r="T500" t="str">
        <f t="shared" si="46"/>
        <v>film &amp; video</v>
      </c>
      <c r="U500" t="str">
        <f t="shared" si="47"/>
        <v>animation</v>
      </c>
    </row>
    <row r="501" spans="1:21" ht="59" hidden="1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tr">
        <f>Data[[#This Row],[state]]</f>
        <v>failed</v>
      </c>
      <c r="H501" t="s">
        <v>8224</v>
      </c>
      <c r="I501" t="s">
        <v>8246</v>
      </c>
      <c r="J501">
        <v>1255381140</v>
      </c>
      <c r="K501" s="11">
        <f t="shared" si="42"/>
        <v>40098.624305555553</v>
      </c>
      <c r="L501">
        <v>1250630968</v>
      </c>
      <c r="M501" s="11">
        <f t="shared" si="43"/>
        <v>40043.645462962959</v>
      </c>
      <c r="N501" t="b">
        <v>0</v>
      </c>
      <c r="O501">
        <v>26</v>
      </c>
      <c r="P501" t="b">
        <v>0</v>
      </c>
      <c r="Q501" t="s">
        <v>8270</v>
      </c>
      <c r="R501" s="10">
        <f t="shared" si="44"/>
        <v>9.5500000000000007</v>
      </c>
      <c r="S501">
        <f t="shared" si="45"/>
        <v>73.461538461538467</v>
      </c>
      <c r="T501" t="str">
        <f t="shared" si="46"/>
        <v>film &amp; video</v>
      </c>
      <c r="U501" t="str">
        <f t="shared" si="47"/>
        <v>animation</v>
      </c>
    </row>
    <row r="502" spans="1:21" ht="59" hidden="1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tr">
        <f>Data[[#This Row],[state]]</f>
        <v>failed</v>
      </c>
      <c r="H502" t="s">
        <v>8224</v>
      </c>
      <c r="I502" t="s">
        <v>8246</v>
      </c>
      <c r="J502">
        <v>1273356960</v>
      </c>
      <c r="K502" s="11">
        <f t="shared" si="42"/>
        <v>40306.677777777775</v>
      </c>
      <c r="L502">
        <v>1268255751</v>
      </c>
      <c r="M502" s="11">
        <f t="shared" si="43"/>
        <v>40247.636006944449</v>
      </c>
      <c r="N502" t="b">
        <v>0</v>
      </c>
      <c r="O502">
        <v>4</v>
      </c>
      <c r="P502" t="b">
        <v>0</v>
      </c>
      <c r="Q502" t="s">
        <v>8270</v>
      </c>
      <c r="R502" s="10">
        <f t="shared" si="44"/>
        <v>3.3076923076923079</v>
      </c>
      <c r="S502">
        <f t="shared" si="45"/>
        <v>53.75</v>
      </c>
      <c r="T502" t="str">
        <f t="shared" si="46"/>
        <v>film &amp; video</v>
      </c>
      <c r="U502" t="str">
        <f t="shared" si="47"/>
        <v>animation</v>
      </c>
    </row>
    <row r="503" spans="1:21" ht="44.25" hidden="1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tr">
        <f>Data[[#This Row],[state]]</f>
        <v>failed</v>
      </c>
      <c r="H503" t="s">
        <v>8224</v>
      </c>
      <c r="I503" t="s">
        <v>8246</v>
      </c>
      <c r="J503">
        <v>1310189851</v>
      </c>
      <c r="K503" s="11">
        <f t="shared" si="42"/>
        <v>40732.984386574077</v>
      </c>
      <c r="L503">
        <v>1307597851</v>
      </c>
      <c r="M503" s="11">
        <f t="shared" si="43"/>
        <v>40702.984386574077</v>
      </c>
      <c r="N503" t="b">
        <v>0</v>
      </c>
      <c r="O503">
        <v>0</v>
      </c>
      <c r="P503" t="b">
        <v>0</v>
      </c>
      <c r="Q503" t="s">
        <v>8270</v>
      </c>
      <c r="R503" s="10">
        <f t="shared" si="44"/>
        <v>0</v>
      </c>
      <c r="S503" t="e">
        <f t="shared" si="45"/>
        <v>#DIV/0!</v>
      </c>
      <c r="T503" t="str">
        <f t="shared" si="46"/>
        <v>film &amp; video</v>
      </c>
      <c r="U503" t="str">
        <f t="shared" si="47"/>
        <v>animation</v>
      </c>
    </row>
    <row r="504" spans="1:21" ht="59" hidden="1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tr">
        <f>Data[[#This Row],[state]]</f>
        <v>failed</v>
      </c>
      <c r="H504" t="s">
        <v>8224</v>
      </c>
      <c r="I504" t="s">
        <v>8246</v>
      </c>
      <c r="J504">
        <v>1332073025</v>
      </c>
      <c r="K504" s="11">
        <f t="shared" si="42"/>
        <v>40986.261863425927</v>
      </c>
      <c r="L504">
        <v>1329484625</v>
      </c>
      <c r="M504" s="11">
        <f t="shared" si="43"/>
        <v>40956.303530092591</v>
      </c>
      <c r="N504" t="b">
        <v>0</v>
      </c>
      <c r="O504">
        <v>4</v>
      </c>
      <c r="P504" t="b">
        <v>0</v>
      </c>
      <c r="Q504" t="s">
        <v>8270</v>
      </c>
      <c r="R504" s="10">
        <f t="shared" si="44"/>
        <v>1.1499999999999999</v>
      </c>
      <c r="S504">
        <f t="shared" si="45"/>
        <v>57.5</v>
      </c>
      <c r="T504" t="str">
        <f t="shared" si="46"/>
        <v>film &amp; video</v>
      </c>
      <c r="U504" t="str">
        <f t="shared" si="47"/>
        <v>animation</v>
      </c>
    </row>
    <row r="505" spans="1:21" ht="44.25" hidden="1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tr">
        <f>Data[[#This Row],[state]]</f>
        <v>failed</v>
      </c>
      <c r="H505" t="s">
        <v>8225</v>
      </c>
      <c r="I505" t="s">
        <v>8247</v>
      </c>
      <c r="J505">
        <v>1421498303</v>
      </c>
      <c r="K505" s="11">
        <f t="shared" si="42"/>
        <v>42021.276655092588</v>
      </c>
      <c r="L505">
        <v>1418906303</v>
      </c>
      <c r="M505" s="11">
        <f t="shared" si="43"/>
        <v>41991.276655092588</v>
      </c>
      <c r="N505" t="b">
        <v>0</v>
      </c>
      <c r="O505">
        <v>9</v>
      </c>
      <c r="P505" t="b">
        <v>0</v>
      </c>
      <c r="Q505" t="s">
        <v>8270</v>
      </c>
      <c r="R505" s="10">
        <f t="shared" si="44"/>
        <v>1.7538461538461538</v>
      </c>
      <c r="S505">
        <f t="shared" si="45"/>
        <v>12.666666666666666</v>
      </c>
      <c r="T505" t="str">
        <f t="shared" si="46"/>
        <v>film &amp; video</v>
      </c>
      <c r="U505" t="str">
        <f t="shared" si="47"/>
        <v>animation</v>
      </c>
    </row>
    <row r="506" spans="1:21" ht="44.25" hidden="1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tr">
        <f>Data[[#This Row],[state]]</f>
        <v>failed</v>
      </c>
      <c r="H506" t="s">
        <v>8224</v>
      </c>
      <c r="I506" t="s">
        <v>8246</v>
      </c>
      <c r="J506">
        <v>1334097387</v>
      </c>
      <c r="K506" s="11">
        <f t="shared" si="42"/>
        <v>41009.691979166666</v>
      </c>
      <c r="L506">
        <v>1328916987</v>
      </c>
      <c r="M506" s="11">
        <f t="shared" si="43"/>
        <v>40949.73364583333</v>
      </c>
      <c r="N506" t="b">
        <v>0</v>
      </c>
      <c r="O506">
        <v>5</v>
      </c>
      <c r="P506" t="b">
        <v>0</v>
      </c>
      <c r="Q506" t="s">
        <v>8270</v>
      </c>
      <c r="R506" s="10">
        <f t="shared" si="44"/>
        <v>1.3673469387755102</v>
      </c>
      <c r="S506">
        <f t="shared" si="45"/>
        <v>67</v>
      </c>
      <c r="T506" t="str">
        <f t="shared" si="46"/>
        <v>film &amp; video</v>
      </c>
      <c r="U506" t="str">
        <f t="shared" si="47"/>
        <v>animation</v>
      </c>
    </row>
    <row r="507" spans="1:21" ht="44.25" hidden="1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tr">
        <f>Data[[#This Row],[state]]</f>
        <v>failed</v>
      </c>
      <c r="H507" t="s">
        <v>8224</v>
      </c>
      <c r="I507" t="s">
        <v>8246</v>
      </c>
      <c r="J507">
        <v>1451010086</v>
      </c>
      <c r="K507" s="11">
        <f t="shared" si="42"/>
        <v>42362.848217592589</v>
      </c>
      <c r="L507">
        <v>1447122086</v>
      </c>
      <c r="M507" s="11">
        <f t="shared" si="43"/>
        <v>42317.848217592589</v>
      </c>
      <c r="N507" t="b">
        <v>0</v>
      </c>
      <c r="O507">
        <v>14</v>
      </c>
      <c r="P507" t="b">
        <v>0</v>
      </c>
      <c r="Q507" t="s">
        <v>8270</v>
      </c>
      <c r="R507" s="10">
        <f t="shared" si="44"/>
        <v>0.43333333333333329</v>
      </c>
      <c r="S507">
        <f t="shared" si="45"/>
        <v>3.7142857142857144</v>
      </c>
      <c r="T507" t="str">
        <f t="shared" si="46"/>
        <v>film &amp; video</v>
      </c>
      <c r="U507" t="str">
        <f t="shared" si="47"/>
        <v>animation</v>
      </c>
    </row>
    <row r="508" spans="1:21" ht="44.25" hidden="1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tr">
        <f>Data[[#This Row],[state]]</f>
        <v>failed</v>
      </c>
      <c r="H508" t="s">
        <v>8224</v>
      </c>
      <c r="I508" t="s">
        <v>8246</v>
      </c>
      <c r="J508">
        <v>1376140520</v>
      </c>
      <c r="K508" s="11">
        <f t="shared" si="42"/>
        <v>41496.302314814813</v>
      </c>
      <c r="L508">
        <v>1373548520</v>
      </c>
      <c r="M508" s="11">
        <f t="shared" si="43"/>
        <v>41466.302314814813</v>
      </c>
      <c r="N508" t="b">
        <v>0</v>
      </c>
      <c r="O508">
        <v>1</v>
      </c>
      <c r="P508" t="b">
        <v>0</v>
      </c>
      <c r="Q508" t="s">
        <v>8270</v>
      </c>
      <c r="R508" s="10">
        <f t="shared" si="44"/>
        <v>0.125</v>
      </c>
      <c r="S508">
        <f t="shared" si="45"/>
        <v>250</v>
      </c>
      <c r="T508" t="str">
        <f t="shared" si="46"/>
        <v>film &amp; video</v>
      </c>
      <c r="U508" t="str">
        <f t="shared" si="47"/>
        <v>animation</v>
      </c>
    </row>
    <row r="509" spans="1:21" ht="44.25" hidden="1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tr">
        <f>Data[[#This Row],[state]]</f>
        <v>failed</v>
      </c>
      <c r="H509" t="s">
        <v>8224</v>
      </c>
      <c r="I509" t="s">
        <v>8246</v>
      </c>
      <c r="J509">
        <v>1350687657</v>
      </c>
      <c r="K509" s="11">
        <f t="shared" si="42"/>
        <v>41201.708993055552</v>
      </c>
      <c r="L509">
        <v>1346799657</v>
      </c>
      <c r="M509" s="11">
        <f t="shared" si="43"/>
        <v>41156.708993055552</v>
      </c>
      <c r="N509" t="b">
        <v>0</v>
      </c>
      <c r="O509">
        <v>10</v>
      </c>
      <c r="P509" t="b">
        <v>0</v>
      </c>
      <c r="Q509" t="s">
        <v>8270</v>
      </c>
      <c r="R509" s="10">
        <f t="shared" si="44"/>
        <v>3.2</v>
      </c>
      <c r="S509">
        <f t="shared" si="45"/>
        <v>64</v>
      </c>
      <c r="T509" t="str">
        <f t="shared" si="46"/>
        <v>film &amp; video</v>
      </c>
      <c r="U509" t="str">
        <f t="shared" si="47"/>
        <v>animation</v>
      </c>
    </row>
    <row r="510" spans="1:21" ht="59" hidden="1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tr">
        <f>Data[[#This Row],[state]]</f>
        <v>failed</v>
      </c>
      <c r="H510" t="s">
        <v>8224</v>
      </c>
      <c r="I510" t="s">
        <v>8246</v>
      </c>
      <c r="J510">
        <v>1337955240</v>
      </c>
      <c r="K510" s="11">
        <f t="shared" si="42"/>
        <v>41054.343055555553</v>
      </c>
      <c r="L510">
        <v>1332808501</v>
      </c>
      <c r="M510" s="11">
        <f t="shared" si="43"/>
        <v>40994.774317129632</v>
      </c>
      <c r="N510" t="b">
        <v>0</v>
      </c>
      <c r="O510">
        <v>3</v>
      </c>
      <c r="P510" t="b">
        <v>0</v>
      </c>
      <c r="Q510" t="s">
        <v>8270</v>
      </c>
      <c r="R510" s="10">
        <f t="shared" si="44"/>
        <v>0.8</v>
      </c>
      <c r="S510">
        <f t="shared" si="45"/>
        <v>133.33333333333334</v>
      </c>
      <c r="T510" t="str">
        <f t="shared" si="46"/>
        <v>film &amp; video</v>
      </c>
      <c r="U510" t="str">
        <f t="shared" si="47"/>
        <v>animation</v>
      </c>
    </row>
    <row r="511" spans="1:21" ht="44.25" hidden="1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tr">
        <f>Data[[#This Row],[state]]</f>
        <v>failed</v>
      </c>
      <c r="H511" t="s">
        <v>8225</v>
      </c>
      <c r="I511" t="s">
        <v>8247</v>
      </c>
      <c r="J511">
        <v>1435504170</v>
      </c>
      <c r="K511" s="11">
        <f t="shared" si="42"/>
        <v>42183.381597222222</v>
      </c>
      <c r="L511">
        <v>1432912170</v>
      </c>
      <c r="M511" s="11">
        <f t="shared" si="43"/>
        <v>42153.381597222222</v>
      </c>
      <c r="N511" t="b">
        <v>0</v>
      </c>
      <c r="O511">
        <v>1</v>
      </c>
      <c r="P511" t="b">
        <v>0</v>
      </c>
      <c r="Q511" t="s">
        <v>8270</v>
      </c>
      <c r="R511" s="10">
        <f t="shared" si="44"/>
        <v>0.2</v>
      </c>
      <c r="S511">
        <f t="shared" si="45"/>
        <v>10</v>
      </c>
      <c r="T511" t="str">
        <f t="shared" si="46"/>
        <v>film &amp; video</v>
      </c>
      <c r="U511" t="str">
        <f t="shared" si="47"/>
        <v>animation</v>
      </c>
    </row>
    <row r="512" spans="1:21" ht="44.25" hidden="1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tr">
        <f>Data[[#This Row],[state]]</f>
        <v>failed</v>
      </c>
      <c r="H512" t="s">
        <v>8224</v>
      </c>
      <c r="I512" t="s">
        <v>8246</v>
      </c>
      <c r="J512">
        <v>1456805639</v>
      </c>
      <c r="K512" s="11">
        <f t="shared" si="42"/>
        <v>42429.926377314812</v>
      </c>
      <c r="L512">
        <v>1454213639</v>
      </c>
      <c r="M512" s="11">
        <f t="shared" si="43"/>
        <v>42399.926377314812</v>
      </c>
      <c r="N512" t="b">
        <v>0</v>
      </c>
      <c r="O512">
        <v>0</v>
      </c>
      <c r="P512" t="b">
        <v>0</v>
      </c>
      <c r="Q512" t="s">
        <v>8270</v>
      </c>
      <c r="R512" s="10">
        <f t="shared" si="44"/>
        <v>0</v>
      </c>
      <c r="S512" t="e">
        <f t="shared" si="45"/>
        <v>#DIV/0!</v>
      </c>
      <c r="T512" t="str">
        <f t="shared" si="46"/>
        <v>film &amp; video</v>
      </c>
      <c r="U512" t="str">
        <f t="shared" si="47"/>
        <v>animation</v>
      </c>
    </row>
    <row r="513" spans="1:21" ht="44.25" hidden="1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tr">
        <f>Data[[#This Row],[state]]</f>
        <v>failed</v>
      </c>
      <c r="H513" t="s">
        <v>8224</v>
      </c>
      <c r="I513" t="s">
        <v>8246</v>
      </c>
      <c r="J513">
        <v>1365228982</v>
      </c>
      <c r="K513" s="11">
        <f t="shared" si="42"/>
        <v>41370.011365740742</v>
      </c>
      <c r="L513">
        <v>1362640582</v>
      </c>
      <c r="M513" s="11">
        <f t="shared" si="43"/>
        <v>41340.053032407406</v>
      </c>
      <c r="N513" t="b">
        <v>0</v>
      </c>
      <c r="O513">
        <v>5</v>
      </c>
      <c r="P513" t="b">
        <v>0</v>
      </c>
      <c r="Q513" t="s">
        <v>8270</v>
      </c>
      <c r="R513" s="10">
        <f t="shared" si="44"/>
        <v>3</v>
      </c>
      <c r="S513">
        <f t="shared" si="45"/>
        <v>30</v>
      </c>
      <c r="T513" t="str">
        <f t="shared" si="46"/>
        <v>film &amp; video</v>
      </c>
      <c r="U513" t="str">
        <f t="shared" si="47"/>
        <v>animation</v>
      </c>
    </row>
    <row r="514" spans="1:21" ht="44.25" hidden="1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tr">
        <f>Data[[#This Row],[state]]</f>
        <v>failed</v>
      </c>
      <c r="H514" t="s">
        <v>8224</v>
      </c>
      <c r="I514" t="s">
        <v>8246</v>
      </c>
      <c r="J514">
        <v>1479667727</v>
      </c>
      <c r="K514" s="11">
        <f t="shared" ref="K514:K577" si="48">(((J514/60)/60)/24)+DATE(1970,1,1)+(-6/24)</f>
        <v>42694.533877314811</v>
      </c>
      <c r="L514">
        <v>1475776127</v>
      </c>
      <c r="M514" s="11">
        <f t="shared" ref="M514:M577" si="49">(((L514/60)/60)/24)+DATE(1970,1,1)+(-6/24)</f>
        <v>42649.492210648154</v>
      </c>
      <c r="N514" t="b">
        <v>0</v>
      </c>
      <c r="O514">
        <v>2</v>
      </c>
      <c r="P514" t="b">
        <v>0</v>
      </c>
      <c r="Q514" t="s">
        <v>8270</v>
      </c>
      <c r="R514" s="10">
        <f t="shared" ref="R514:R577" si="50">(E514/D514)*100</f>
        <v>0.13749999999999998</v>
      </c>
      <c r="S514">
        <f t="shared" si="45"/>
        <v>5.5</v>
      </c>
      <c r="T514" t="str">
        <f t="shared" si="46"/>
        <v>film &amp; video</v>
      </c>
      <c r="U514" t="str">
        <f t="shared" si="47"/>
        <v>animation</v>
      </c>
    </row>
    <row r="515" spans="1:21" ht="29.5" hidden="1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tr">
        <f>Data[[#This Row],[state]]</f>
        <v>failed</v>
      </c>
      <c r="H515" t="s">
        <v>8224</v>
      </c>
      <c r="I515" t="s">
        <v>8246</v>
      </c>
      <c r="J515">
        <v>1471244400</v>
      </c>
      <c r="K515" s="11">
        <f t="shared" si="48"/>
        <v>42597.041666666672</v>
      </c>
      <c r="L515">
        <v>1467387705</v>
      </c>
      <c r="M515" s="11">
        <f t="shared" si="49"/>
        <v>42552.403993055559</v>
      </c>
      <c r="N515" t="b">
        <v>0</v>
      </c>
      <c r="O515">
        <v>68</v>
      </c>
      <c r="P515" t="b">
        <v>0</v>
      </c>
      <c r="Q515" t="s">
        <v>8270</v>
      </c>
      <c r="R515" s="10">
        <f t="shared" si="50"/>
        <v>13.923999999999999</v>
      </c>
      <c r="S515">
        <f t="shared" ref="S515:S578" si="51">E515/O515</f>
        <v>102.38235294117646</v>
      </c>
      <c r="T515" t="str">
        <f t="shared" ref="T515:T578" si="52">LEFT(Q515,FIND("/",Q515)-1)</f>
        <v>film &amp; video</v>
      </c>
      <c r="U515" t="str">
        <f t="shared" ref="U515:U578" si="53">RIGHT(Q515,LEN(Q515)-FIND("/",Q515))</f>
        <v>animation</v>
      </c>
    </row>
    <row r="516" spans="1:21" ht="44.25" hidden="1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tr">
        <f>Data[[#This Row],[state]]</f>
        <v>failed</v>
      </c>
      <c r="H516" t="s">
        <v>8229</v>
      </c>
      <c r="I516" t="s">
        <v>8251</v>
      </c>
      <c r="J516">
        <v>1407595447</v>
      </c>
      <c r="K516" s="11">
        <f t="shared" si="48"/>
        <v>41860.363969907405</v>
      </c>
      <c r="L516">
        <v>1405003447</v>
      </c>
      <c r="M516" s="11">
        <f t="shared" si="49"/>
        <v>41830.363969907405</v>
      </c>
      <c r="N516" t="b">
        <v>0</v>
      </c>
      <c r="O516">
        <v>3</v>
      </c>
      <c r="P516" t="b">
        <v>0</v>
      </c>
      <c r="Q516" t="s">
        <v>8270</v>
      </c>
      <c r="R516" s="10">
        <f t="shared" si="50"/>
        <v>3.3333333333333335</v>
      </c>
      <c r="S516">
        <f t="shared" si="51"/>
        <v>16.666666666666668</v>
      </c>
      <c r="T516" t="str">
        <f t="shared" si="52"/>
        <v>film &amp; video</v>
      </c>
      <c r="U516" t="str">
        <f t="shared" si="53"/>
        <v>animation</v>
      </c>
    </row>
    <row r="517" spans="1:21" ht="44.25" hidden="1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tr">
        <f>Data[[#This Row],[state]]</f>
        <v>failed</v>
      </c>
      <c r="H517" t="s">
        <v>8224</v>
      </c>
      <c r="I517" t="s">
        <v>8246</v>
      </c>
      <c r="J517">
        <v>1451389601</v>
      </c>
      <c r="K517" s="11">
        <f t="shared" si="48"/>
        <v>42367.240752314814</v>
      </c>
      <c r="L517">
        <v>1447933601</v>
      </c>
      <c r="M517" s="11">
        <f t="shared" si="49"/>
        <v>42327.240752314814</v>
      </c>
      <c r="N517" t="b">
        <v>0</v>
      </c>
      <c r="O517">
        <v>34</v>
      </c>
      <c r="P517" t="b">
        <v>0</v>
      </c>
      <c r="Q517" t="s">
        <v>8270</v>
      </c>
      <c r="R517" s="10">
        <f t="shared" si="50"/>
        <v>25.41340206185567</v>
      </c>
      <c r="S517">
        <f t="shared" si="51"/>
        <v>725.02941176470586</v>
      </c>
      <c r="T517" t="str">
        <f t="shared" si="52"/>
        <v>film &amp; video</v>
      </c>
      <c r="U517" t="str">
        <f t="shared" si="53"/>
        <v>animation</v>
      </c>
    </row>
    <row r="518" spans="1:21" ht="29.5" hidden="1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tr">
        <f>Data[[#This Row],[state]]</f>
        <v>failed</v>
      </c>
      <c r="H518" t="s">
        <v>8225</v>
      </c>
      <c r="I518" t="s">
        <v>8247</v>
      </c>
      <c r="J518">
        <v>1432752080</v>
      </c>
      <c r="K518" s="11">
        <f t="shared" si="48"/>
        <v>42151.528703703705</v>
      </c>
      <c r="L518">
        <v>1427568080</v>
      </c>
      <c r="M518" s="11">
        <f t="shared" si="49"/>
        <v>42091.528703703705</v>
      </c>
      <c r="N518" t="b">
        <v>0</v>
      </c>
      <c r="O518">
        <v>0</v>
      </c>
      <c r="P518" t="b">
        <v>0</v>
      </c>
      <c r="Q518" t="s">
        <v>8270</v>
      </c>
      <c r="R518" s="10">
        <f t="shared" si="50"/>
        <v>0</v>
      </c>
      <c r="S518" t="e">
        <f t="shared" si="51"/>
        <v>#DIV/0!</v>
      </c>
      <c r="T518" t="str">
        <f t="shared" si="52"/>
        <v>film &amp; video</v>
      </c>
      <c r="U518" t="str">
        <f t="shared" si="53"/>
        <v>animation</v>
      </c>
    </row>
    <row r="519" spans="1:21" ht="44.25" hidden="1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tr">
        <f>Data[[#This Row],[state]]</f>
        <v>failed</v>
      </c>
      <c r="H519" t="s">
        <v>8224</v>
      </c>
      <c r="I519" t="s">
        <v>8246</v>
      </c>
      <c r="J519">
        <v>1486046761</v>
      </c>
      <c r="K519" s="11">
        <f t="shared" si="48"/>
        <v>42768.365289351852</v>
      </c>
      <c r="L519">
        <v>1483454761</v>
      </c>
      <c r="M519" s="11">
        <f t="shared" si="49"/>
        <v>42738.365289351852</v>
      </c>
      <c r="N519" t="b">
        <v>0</v>
      </c>
      <c r="O519">
        <v>3</v>
      </c>
      <c r="P519" t="b">
        <v>0</v>
      </c>
      <c r="Q519" t="s">
        <v>8270</v>
      </c>
      <c r="R519" s="10">
        <f t="shared" si="50"/>
        <v>1.3666666666666667</v>
      </c>
      <c r="S519">
        <f t="shared" si="51"/>
        <v>68.333333333333329</v>
      </c>
      <c r="T519" t="str">
        <f t="shared" si="52"/>
        <v>film &amp; video</v>
      </c>
      <c r="U519" t="str">
        <f t="shared" si="53"/>
        <v>animation</v>
      </c>
    </row>
    <row r="520" spans="1:21" ht="59" hidden="1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tr">
        <f>Data[[#This Row],[state]]</f>
        <v>failed</v>
      </c>
      <c r="H520" t="s">
        <v>8224</v>
      </c>
      <c r="I520" t="s">
        <v>8246</v>
      </c>
      <c r="J520">
        <v>1441550760</v>
      </c>
      <c r="K520" s="11">
        <f t="shared" si="48"/>
        <v>42253.365277777775</v>
      </c>
      <c r="L520">
        <v>1438958824</v>
      </c>
      <c r="M520" s="11">
        <f t="shared" si="49"/>
        <v>42223.366018518514</v>
      </c>
      <c r="N520" t="b">
        <v>0</v>
      </c>
      <c r="O520">
        <v>0</v>
      </c>
      <c r="P520" t="b">
        <v>0</v>
      </c>
      <c r="Q520" t="s">
        <v>8270</v>
      </c>
      <c r="R520" s="10">
        <f t="shared" si="50"/>
        <v>0</v>
      </c>
      <c r="S520" t="e">
        <f t="shared" si="51"/>
        <v>#DIV/0!</v>
      </c>
      <c r="T520" t="str">
        <f t="shared" si="52"/>
        <v>film &amp; video</v>
      </c>
      <c r="U520" t="str">
        <f t="shared" si="53"/>
        <v>animation</v>
      </c>
    </row>
    <row r="521" spans="1:21" ht="44.25" hidden="1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tr">
        <f>Data[[#This Row],[state]]</f>
        <v>failed</v>
      </c>
      <c r="H521" t="s">
        <v>8224</v>
      </c>
      <c r="I521" t="s">
        <v>8246</v>
      </c>
      <c r="J521">
        <v>1354699421</v>
      </c>
      <c r="K521" s="11">
        <f t="shared" si="48"/>
        <v>41248.141446759262</v>
      </c>
      <c r="L521">
        <v>1352107421</v>
      </c>
      <c r="M521" s="11">
        <f t="shared" si="49"/>
        <v>41218.141446759262</v>
      </c>
      <c r="N521" t="b">
        <v>0</v>
      </c>
      <c r="O521">
        <v>70</v>
      </c>
      <c r="P521" t="b">
        <v>0</v>
      </c>
      <c r="Q521" t="s">
        <v>8270</v>
      </c>
      <c r="R521" s="10">
        <f t="shared" si="50"/>
        <v>22.881426547787683</v>
      </c>
      <c r="S521">
        <f t="shared" si="51"/>
        <v>39.228571428571428</v>
      </c>
      <c r="T521" t="str">
        <f t="shared" si="52"/>
        <v>film &amp; video</v>
      </c>
      <c r="U521" t="str">
        <f t="shared" si="53"/>
        <v>animation</v>
      </c>
    </row>
    <row r="522" spans="1:21" ht="44.25" hidden="1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tr">
        <f>Data[[#This Row],[state]]</f>
        <v>successful</v>
      </c>
      <c r="H522" t="s">
        <v>8225</v>
      </c>
      <c r="I522" t="s">
        <v>8247</v>
      </c>
      <c r="J522">
        <v>1449766261</v>
      </c>
      <c r="K522" s="11">
        <f t="shared" si="48"/>
        <v>42348.452094907407</v>
      </c>
      <c r="L522">
        <v>1447174261</v>
      </c>
      <c r="M522" s="11">
        <f t="shared" si="49"/>
        <v>42318.452094907407</v>
      </c>
      <c r="N522" t="b">
        <v>0</v>
      </c>
      <c r="O522">
        <v>34</v>
      </c>
      <c r="P522" t="b">
        <v>1</v>
      </c>
      <c r="Q522" t="s">
        <v>8271</v>
      </c>
      <c r="R522" s="10">
        <f t="shared" si="50"/>
        <v>102.1</v>
      </c>
      <c r="S522">
        <f t="shared" si="51"/>
        <v>150.14705882352942</v>
      </c>
      <c r="T522" t="str">
        <f t="shared" si="52"/>
        <v>theater</v>
      </c>
      <c r="U522" t="str">
        <f t="shared" si="53"/>
        <v>plays</v>
      </c>
    </row>
    <row r="523" spans="1:21" ht="59" hidden="1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tr">
        <f>Data[[#This Row],[state]]</f>
        <v>successful</v>
      </c>
      <c r="H523" t="s">
        <v>8224</v>
      </c>
      <c r="I523" t="s">
        <v>8246</v>
      </c>
      <c r="J523">
        <v>1477976340</v>
      </c>
      <c r="K523" s="11">
        <f t="shared" si="48"/>
        <v>42674.957638888889</v>
      </c>
      <c r="L523">
        <v>1475460819</v>
      </c>
      <c r="M523" s="11">
        <f t="shared" si="49"/>
        <v>42645.842812499999</v>
      </c>
      <c r="N523" t="b">
        <v>0</v>
      </c>
      <c r="O523">
        <v>56</v>
      </c>
      <c r="P523" t="b">
        <v>1</v>
      </c>
      <c r="Q523" t="s">
        <v>8271</v>
      </c>
      <c r="R523" s="10">
        <f t="shared" si="50"/>
        <v>104.64</v>
      </c>
      <c r="S523">
        <f t="shared" si="51"/>
        <v>93.428571428571431</v>
      </c>
      <c r="T523" t="str">
        <f t="shared" si="52"/>
        <v>theater</v>
      </c>
      <c r="U523" t="str">
        <f t="shared" si="53"/>
        <v>plays</v>
      </c>
    </row>
    <row r="524" spans="1:21" ht="44.25" hidden="1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tr">
        <f>Data[[#This Row],[state]]</f>
        <v>successful</v>
      </c>
      <c r="H524" t="s">
        <v>8224</v>
      </c>
      <c r="I524" t="s">
        <v>8246</v>
      </c>
      <c r="J524">
        <v>1458518325</v>
      </c>
      <c r="K524" s="11">
        <f t="shared" si="48"/>
        <v>42449.749131944445</v>
      </c>
      <c r="L524">
        <v>1456793925</v>
      </c>
      <c r="M524" s="11">
        <f t="shared" si="49"/>
        <v>42429.790798611109</v>
      </c>
      <c r="N524" t="b">
        <v>0</v>
      </c>
      <c r="O524">
        <v>31</v>
      </c>
      <c r="P524" t="b">
        <v>1</v>
      </c>
      <c r="Q524" t="s">
        <v>8271</v>
      </c>
      <c r="R524" s="10">
        <f t="shared" si="50"/>
        <v>114.66666666666667</v>
      </c>
      <c r="S524">
        <f t="shared" si="51"/>
        <v>110.96774193548387</v>
      </c>
      <c r="T524" t="str">
        <f t="shared" si="52"/>
        <v>theater</v>
      </c>
      <c r="U524" t="str">
        <f t="shared" si="53"/>
        <v>plays</v>
      </c>
    </row>
    <row r="525" spans="1:21" ht="44.25" hidden="1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tr">
        <f>Data[[#This Row],[state]]</f>
        <v>successful</v>
      </c>
      <c r="H525" t="s">
        <v>8224</v>
      </c>
      <c r="I525" t="s">
        <v>8246</v>
      </c>
      <c r="J525">
        <v>1442805076</v>
      </c>
      <c r="K525" s="11">
        <f t="shared" si="48"/>
        <v>42267.88282407407</v>
      </c>
      <c r="L525">
        <v>1440213076</v>
      </c>
      <c r="M525" s="11">
        <f t="shared" si="49"/>
        <v>42237.88282407407</v>
      </c>
      <c r="N525" t="b">
        <v>0</v>
      </c>
      <c r="O525">
        <v>84</v>
      </c>
      <c r="P525" t="b">
        <v>1</v>
      </c>
      <c r="Q525" t="s">
        <v>8271</v>
      </c>
      <c r="R525" s="10">
        <f t="shared" si="50"/>
        <v>120.6</v>
      </c>
      <c r="S525">
        <f t="shared" si="51"/>
        <v>71.785714285714292</v>
      </c>
      <c r="T525" t="str">
        <f t="shared" si="52"/>
        <v>theater</v>
      </c>
      <c r="U525" t="str">
        <f t="shared" si="53"/>
        <v>plays</v>
      </c>
    </row>
    <row r="526" spans="1:21" ht="44.25" hidden="1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tr">
        <f>Data[[#This Row],[state]]</f>
        <v>successful</v>
      </c>
      <c r="H526" t="s">
        <v>8225</v>
      </c>
      <c r="I526" t="s">
        <v>8247</v>
      </c>
      <c r="J526">
        <v>1464801169</v>
      </c>
      <c r="K526" s="11">
        <f t="shared" si="48"/>
        <v>42522.467233796298</v>
      </c>
      <c r="L526">
        <v>1462209169</v>
      </c>
      <c r="M526" s="11">
        <f t="shared" si="49"/>
        <v>42492.467233796298</v>
      </c>
      <c r="N526" t="b">
        <v>0</v>
      </c>
      <c r="O526">
        <v>130</v>
      </c>
      <c r="P526" t="b">
        <v>1</v>
      </c>
      <c r="Q526" t="s">
        <v>8271</v>
      </c>
      <c r="R526" s="10">
        <f t="shared" si="50"/>
        <v>108.67285714285715</v>
      </c>
      <c r="S526">
        <f t="shared" si="51"/>
        <v>29.258076923076924</v>
      </c>
      <c r="T526" t="str">
        <f t="shared" si="52"/>
        <v>theater</v>
      </c>
      <c r="U526" t="str">
        <f t="shared" si="53"/>
        <v>plays</v>
      </c>
    </row>
    <row r="527" spans="1:21" ht="59" hidden="1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tr">
        <f>Data[[#This Row],[state]]</f>
        <v>successful</v>
      </c>
      <c r="H527" t="s">
        <v>8224</v>
      </c>
      <c r="I527" t="s">
        <v>8246</v>
      </c>
      <c r="J527">
        <v>1410601041</v>
      </c>
      <c r="K527" s="11">
        <f t="shared" si="48"/>
        <v>41895.150937500002</v>
      </c>
      <c r="L527">
        <v>1406713041</v>
      </c>
      <c r="M527" s="11">
        <f t="shared" si="49"/>
        <v>41850.150937500002</v>
      </c>
      <c r="N527" t="b">
        <v>0</v>
      </c>
      <c r="O527">
        <v>12</v>
      </c>
      <c r="P527" t="b">
        <v>1</v>
      </c>
      <c r="Q527" t="s">
        <v>8271</v>
      </c>
      <c r="R527" s="10">
        <f t="shared" si="50"/>
        <v>100</v>
      </c>
      <c r="S527">
        <f t="shared" si="51"/>
        <v>1000</v>
      </c>
      <c r="T527" t="str">
        <f t="shared" si="52"/>
        <v>theater</v>
      </c>
      <c r="U527" t="str">
        <f t="shared" si="53"/>
        <v>plays</v>
      </c>
    </row>
    <row r="528" spans="1:21" ht="44.25" hidden="1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tr">
        <f>Data[[#This Row],[state]]</f>
        <v>successful</v>
      </c>
      <c r="H528" t="s">
        <v>8225</v>
      </c>
      <c r="I528" t="s">
        <v>8247</v>
      </c>
      <c r="J528">
        <v>1438966800</v>
      </c>
      <c r="K528" s="11">
        <f t="shared" si="48"/>
        <v>42223.458333333328</v>
      </c>
      <c r="L528">
        <v>1436278344</v>
      </c>
      <c r="M528" s="11">
        <f t="shared" si="49"/>
        <v>42192.341944444444</v>
      </c>
      <c r="N528" t="b">
        <v>0</v>
      </c>
      <c r="O528">
        <v>23</v>
      </c>
      <c r="P528" t="b">
        <v>1</v>
      </c>
      <c r="Q528" t="s">
        <v>8271</v>
      </c>
      <c r="R528" s="10">
        <f t="shared" si="50"/>
        <v>113.99999999999999</v>
      </c>
      <c r="S528">
        <f t="shared" si="51"/>
        <v>74.347826086956516</v>
      </c>
      <c r="T528" t="str">
        <f t="shared" si="52"/>
        <v>theater</v>
      </c>
      <c r="U528" t="str">
        <f t="shared" si="53"/>
        <v>plays</v>
      </c>
    </row>
    <row r="529" spans="1:21" ht="59" hidden="1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tr">
        <f>Data[[#This Row],[state]]</f>
        <v>successful</v>
      </c>
      <c r="H529" t="s">
        <v>8224</v>
      </c>
      <c r="I529" t="s">
        <v>8246</v>
      </c>
      <c r="J529">
        <v>1487347500</v>
      </c>
      <c r="K529" s="11">
        <f t="shared" si="48"/>
        <v>42783.420138888891</v>
      </c>
      <c r="L529">
        <v>1484715366</v>
      </c>
      <c r="M529" s="11">
        <f t="shared" si="49"/>
        <v>42752.955625000002</v>
      </c>
      <c r="N529" t="b">
        <v>0</v>
      </c>
      <c r="O529">
        <v>158</v>
      </c>
      <c r="P529" t="b">
        <v>1</v>
      </c>
      <c r="Q529" t="s">
        <v>8271</v>
      </c>
      <c r="R529" s="10">
        <f t="shared" si="50"/>
        <v>100.85</v>
      </c>
      <c r="S529">
        <f t="shared" si="51"/>
        <v>63.829113924050631</v>
      </c>
      <c r="T529" t="str">
        <f t="shared" si="52"/>
        <v>theater</v>
      </c>
      <c r="U529" t="str">
        <f t="shared" si="53"/>
        <v>plays</v>
      </c>
    </row>
    <row r="530" spans="1:21" ht="29.5" hidden="1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tr">
        <f>Data[[#This Row],[state]]</f>
        <v>successful</v>
      </c>
      <c r="H530" t="s">
        <v>8224</v>
      </c>
      <c r="I530" t="s">
        <v>8246</v>
      </c>
      <c r="J530">
        <v>1434921600</v>
      </c>
      <c r="K530" s="11">
        <f t="shared" si="48"/>
        <v>42176.638888888891</v>
      </c>
      <c r="L530">
        <v>1433109907</v>
      </c>
      <c r="M530" s="11">
        <f t="shared" si="49"/>
        <v>42155.670219907406</v>
      </c>
      <c r="N530" t="b">
        <v>0</v>
      </c>
      <c r="O530">
        <v>30</v>
      </c>
      <c r="P530" t="b">
        <v>1</v>
      </c>
      <c r="Q530" t="s">
        <v>8271</v>
      </c>
      <c r="R530" s="10">
        <f t="shared" si="50"/>
        <v>115.65217391304347</v>
      </c>
      <c r="S530">
        <f t="shared" si="51"/>
        <v>44.333333333333336</v>
      </c>
      <c r="T530" t="str">
        <f t="shared" si="52"/>
        <v>theater</v>
      </c>
      <c r="U530" t="str">
        <f t="shared" si="53"/>
        <v>plays</v>
      </c>
    </row>
    <row r="531" spans="1:21" ht="44.25" hidden="1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tr">
        <f>Data[[#This Row],[state]]</f>
        <v>successful</v>
      </c>
      <c r="H531" t="s">
        <v>8229</v>
      </c>
      <c r="I531" t="s">
        <v>8251</v>
      </c>
      <c r="J531">
        <v>1484110800</v>
      </c>
      <c r="K531" s="11">
        <f t="shared" si="48"/>
        <v>42745.958333333328</v>
      </c>
      <c r="L531">
        <v>1482281094</v>
      </c>
      <c r="M531" s="11">
        <f t="shared" si="49"/>
        <v>42724.781180555554</v>
      </c>
      <c r="N531" t="b">
        <v>0</v>
      </c>
      <c r="O531">
        <v>18</v>
      </c>
      <c r="P531" t="b">
        <v>1</v>
      </c>
      <c r="Q531" t="s">
        <v>8271</v>
      </c>
      <c r="R531" s="10">
        <f t="shared" si="50"/>
        <v>130.41666666666666</v>
      </c>
      <c r="S531">
        <f t="shared" si="51"/>
        <v>86.944444444444443</v>
      </c>
      <c r="T531" t="str">
        <f t="shared" si="52"/>
        <v>theater</v>
      </c>
      <c r="U531" t="str">
        <f t="shared" si="53"/>
        <v>plays</v>
      </c>
    </row>
    <row r="532" spans="1:21" ht="44.25" hidden="1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tr">
        <f>Data[[#This Row],[state]]</f>
        <v>successful</v>
      </c>
      <c r="H532" t="s">
        <v>8224</v>
      </c>
      <c r="I532" t="s">
        <v>8246</v>
      </c>
      <c r="J532">
        <v>1435111200</v>
      </c>
      <c r="K532" s="11">
        <f t="shared" si="48"/>
        <v>42178.833333333328</v>
      </c>
      <c r="L532">
        <v>1433254268</v>
      </c>
      <c r="M532" s="11">
        <f t="shared" si="49"/>
        <v>42157.341064814813</v>
      </c>
      <c r="N532" t="b">
        <v>0</v>
      </c>
      <c r="O532">
        <v>29</v>
      </c>
      <c r="P532" t="b">
        <v>1</v>
      </c>
      <c r="Q532" t="s">
        <v>8271</v>
      </c>
      <c r="R532" s="10">
        <f t="shared" si="50"/>
        <v>107.78267254038178</v>
      </c>
      <c r="S532">
        <f t="shared" si="51"/>
        <v>126.55172413793103</v>
      </c>
      <c r="T532" t="str">
        <f t="shared" si="52"/>
        <v>theater</v>
      </c>
      <c r="U532" t="str">
        <f t="shared" si="53"/>
        <v>plays</v>
      </c>
    </row>
    <row r="533" spans="1:21" ht="44.25" hidden="1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tr">
        <f>Data[[#This Row],[state]]</f>
        <v>successful</v>
      </c>
      <c r="H533" t="s">
        <v>8224</v>
      </c>
      <c r="I533" t="s">
        <v>8246</v>
      </c>
      <c r="J533">
        <v>1481957940</v>
      </c>
      <c r="K533" s="11">
        <f t="shared" si="48"/>
        <v>42721.040972222225</v>
      </c>
      <c r="L533">
        <v>1478050429</v>
      </c>
      <c r="M533" s="11">
        <f t="shared" si="49"/>
        <v>42675.815150462964</v>
      </c>
      <c r="N533" t="b">
        <v>0</v>
      </c>
      <c r="O533">
        <v>31</v>
      </c>
      <c r="P533" t="b">
        <v>1</v>
      </c>
      <c r="Q533" t="s">
        <v>8271</v>
      </c>
      <c r="R533" s="10">
        <f t="shared" si="50"/>
        <v>100</v>
      </c>
      <c r="S533">
        <f t="shared" si="51"/>
        <v>129.03225806451613</v>
      </c>
      <c r="T533" t="str">
        <f t="shared" si="52"/>
        <v>theater</v>
      </c>
      <c r="U533" t="str">
        <f t="shared" si="53"/>
        <v>plays</v>
      </c>
    </row>
    <row r="534" spans="1:21" ht="44.25" hidden="1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tr">
        <f>Data[[#This Row],[state]]</f>
        <v>successful</v>
      </c>
      <c r="H534" t="s">
        <v>8224</v>
      </c>
      <c r="I534" t="s">
        <v>8246</v>
      </c>
      <c r="J534">
        <v>1463098208</v>
      </c>
      <c r="K534" s="11">
        <f t="shared" si="48"/>
        <v>42502.757037037038</v>
      </c>
      <c r="L534">
        <v>1460506208</v>
      </c>
      <c r="M534" s="11">
        <f t="shared" si="49"/>
        <v>42472.757037037038</v>
      </c>
      <c r="N534" t="b">
        <v>0</v>
      </c>
      <c r="O534">
        <v>173</v>
      </c>
      <c r="P534" t="b">
        <v>1</v>
      </c>
      <c r="Q534" t="s">
        <v>8271</v>
      </c>
      <c r="R534" s="10">
        <f t="shared" si="50"/>
        <v>123.25</v>
      </c>
      <c r="S534">
        <f t="shared" si="51"/>
        <v>71.242774566473983</v>
      </c>
      <c r="T534" t="str">
        <f t="shared" si="52"/>
        <v>theater</v>
      </c>
      <c r="U534" t="str">
        <f t="shared" si="53"/>
        <v>plays</v>
      </c>
    </row>
    <row r="535" spans="1:21" ht="44.25" hidden="1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tr">
        <f>Data[[#This Row],[state]]</f>
        <v>successful</v>
      </c>
      <c r="H535" t="s">
        <v>8225</v>
      </c>
      <c r="I535" t="s">
        <v>8247</v>
      </c>
      <c r="J535">
        <v>1463394365</v>
      </c>
      <c r="K535" s="11">
        <f t="shared" si="48"/>
        <v>42506.18478009259</v>
      </c>
      <c r="L535">
        <v>1461320765</v>
      </c>
      <c r="M535" s="11">
        <f t="shared" si="49"/>
        <v>42482.18478009259</v>
      </c>
      <c r="N535" t="b">
        <v>0</v>
      </c>
      <c r="O535">
        <v>17</v>
      </c>
      <c r="P535" t="b">
        <v>1</v>
      </c>
      <c r="Q535" t="s">
        <v>8271</v>
      </c>
      <c r="R535" s="10">
        <f t="shared" si="50"/>
        <v>100.2</v>
      </c>
      <c r="S535">
        <f t="shared" si="51"/>
        <v>117.88235294117646</v>
      </c>
      <c r="T535" t="str">
        <f t="shared" si="52"/>
        <v>theater</v>
      </c>
      <c r="U535" t="str">
        <f t="shared" si="53"/>
        <v>plays</v>
      </c>
    </row>
    <row r="536" spans="1:21" ht="44.25" hidden="1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tr">
        <f>Data[[#This Row],[state]]</f>
        <v>successful</v>
      </c>
      <c r="H536" t="s">
        <v>8234</v>
      </c>
      <c r="I536" t="s">
        <v>8254</v>
      </c>
      <c r="J536">
        <v>1446418800</v>
      </c>
      <c r="K536" s="11">
        <f t="shared" si="48"/>
        <v>42309.708333333328</v>
      </c>
      <c r="L536">
        <v>1443036470</v>
      </c>
      <c r="M536" s="11">
        <f t="shared" si="49"/>
        <v>42270.560995370368</v>
      </c>
      <c r="N536" t="b">
        <v>0</v>
      </c>
      <c r="O536">
        <v>48</v>
      </c>
      <c r="P536" t="b">
        <v>1</v>
      </c>
      <c r="Q536" t="s">
        <v>8271</v>
      </c>
      <c r="R536" s="10">
        <f t="shared" si="50"/>
        <v>104.66666666666666</v>
      </c>
      <c r="S536">
        <f t="shared" si="51"/>
        <v>327.08333333333331</v>
      </c>
      <c r="T536" t="str">
        <f t="shared" si="52"/>
        <v>theater</v>
      </c>
      <c r="U536" t="str">
        <f t="shared" si="53"/>
        <v>plays</v>
      </c>
    </row>
    <row r="537" spans="1:21" ht="44.25" hidden="1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tr">
        <f>Data[[#This Row],[state]]</f>
        <v>successful</v>
      </c>
      <c r="H537" t="s">
        <v>8225</v>
      </c>
      <c r="I537" t="s">
        <v>8247</v>
      </c>
      <c r="J537">
        <v>1483707905</v>
      </c>
      <c r="K537" s="11">
        <f t="shared" si="48"/>
        <v>42741.295196759253</v>
      </c>
      <c r="L537">
        <v>1481115905</v>
      </c>
      <c r="M537" s="11">
        <f t="shared" si="49"/>
        <v>42711.295196759253</v>
      </c>
      <c r="N537" t="b">
        <v>0</v>
      </c>
      <c r="O537">
        <v>59</v>
      </c>
      <c r="P537" t="b">
        <v>1</v>
      </c>
      <c r="Q537" t="s">
        <v>8271</v>
      </c>
      <c r="R537" s="10">
        <f t="shared" si="50"/>
        <v>102.49999999999999</v>
      </c>
      <c r="S537">
        <f t="shared" si="51"/>
        <v>34.745762711864408</v>
      </c>
      <c r="T537" t="str">
        <f t="shared" si="52"/>
        <v>theater</v>
      </c>
      <c r="U537" t="str">
        <f t="shared" si="53"/>
        <v>plays</v>
      </c>
    </row>
    <row r="538" spans="1:21" ht="59" hidden="1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tr">
        <f>Data[[#This Row],[state]]</f>
        <v>successful</v>
      </c>
      <c r="H538" t="s">
        <v>8225</v>
      </c>
      <c r="I538" t="s">
        <v>8247</v>
      </c>
      <c r="J538">
        <v>1438624800</v>
      </c>
      <c r="K538" s="11">
        <f t="shared" si="48"/>
        <v>42219.5</v>
      </c>
      <c r="L538">
        <v>1435133807</v>
      </c>
      <c r="M538" s="11">
        <f t="shared" si="49"/>
        <v>42179.094988425932</v>
      </c>
      <c r="N538" t="b">
        <v>0</v>
      </c>
      <c r="O538">
        <v>39</v>
      </c>
      <c r="P538" t="b">
        <v>1</v>
      </c>
      <c r="Q538" t="s">
        <v>8271</v>
      </c>
      <c r="R538" s="10">
        <f t="shared" si="50"/>
        <v>118.25757575757576</v>
      </c>
      <c r="S538">
        <f t="shared" si="51"/>
        <v>100.06410256410257</v>
      </c>
      <c r="T538" t="str">
        <f t="shared" si="52"/>
        <v>theater</v>
      </c>
      <c r="U538" t="str">
        <f t="shared" si="53"/>
        <v>plays</v>
      </c>
    </row>
    <row r="539" spans="1:21" ht="44.25" hidden="1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tr">
        <f>Data[[#This Row],[state]]</f>
        <v>successful</v>
      </c>
      <c r="H539" t="s">
        <v>8224</v>
      </c>
      <c r="I539" t="s">
        <v>8246</v>
      </c>
      <c r="J539">
        <v>1446665191</v>
      </c>
      <c r="K539" s="11">
        <f t="shared" si="48"/>
        <v>42312.560081018513</v>
      </c>
      <c r="L539">
        <v>1444069591</v>
      </c>
      <c r="M539" s="11">
        <f t="shared" si="49"/>
        <v>42282.518414351856</v>
      </c>
      <c r="N539" t="b">
        <v>0</v>
      </c>
      <c r="O539">
        <v>59</v>
      </c>
      <c r="P539" t="b">
        <v>1</v>
      </c>
      <c r="Q539" t="s">
        <v>8271</v>
      </c>
      <c r="R539" s="10">
        <f t="shared" si="50"/>
        <v>120.5</v>
      </c>
      <c r="S539">
        <f t="shared" si="51"/>
        <v>40.847457627118644</v>
      </c>
      <c r="T539" t="str">
        <f t="shared" si="52"/>
        <v>theater</v>
      </c>
      <c r="U539" t="str">
        <f t="shared" si="53"/>
        <v>plays</v>
      </c>
    </row>
    <row r="540" spans="1:21" ht="44.25" hidden="1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tr">
        <f>Data[[#This Row],[state]]</f>
        <v>successful</v>
      </c>
      <c r="H540" t="s">
        <v>8224</v>
      </c>
      <c r="I540" t="s">
        <v>8246</v>
      </c>
      <c r="J540">
        <v>1463166263</v>
      </c>
      <c r="K540" s="11">
        <f t="shared" si="48"/>
        <v>42503.544710648144</v>
      </c>
      <c r="L540">
        <v>1460574263</v>
      </c>
      <c r="M540" s="11">
        <f t="shared" si="49"/>
        <v>42473.544710648144</v>
      </c>
      <c r="N540" t="b">
        <v>0</v>
      </c>
      <c r="O540">
        <v>60</v>
      </c>
      <c r="P540" t="b">
        <v>1</v>
      </c>
      <c r="Q540" t="s">
        <v>8271</v>
      </c>
      <c r="R540" s="10">
        <f t="shared" si="50"/>
        <v>302.42</v>
      </c>
      <c r="S540">
        <f t="shared" si="51"/>
        <v>252.01666666666668</v>
      </c>
      <c r="T540" t="str">
        <f t="shared" si="52"/>
        <v>theater</v>
      </c>
      <c r="U540" t="str">
        <f t="shared" si="53"/>
        <v>plays</v>
      </c>
    </row>
    <row r="541" spans="1:21" ht="44.25" hidden="1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tr">
        <f>Data[[#This Row],[state]]</f>
        <v>successful</v>
      </c>
      <c r="H541" t="s">
        <v>8225</v>
      </c>
      <c r="I541" t="s">
        <v>8247</v>
      </c>
      <c r="J541">
        <v>1467681107</v>
      </c>
      <c r="K541" s="11">
        <f t="shared" si="48"/>
        <v>42555.799849537041</v>
      </c>
      <c r="L541">
        <v>1465866707</v>
      </c>
      <c r="M541" s="11">
        <f t="shared" si="49"/>
        <v>42534.799849537041</v>
      </c>
      <c r="N541" t="b">
        <v>0</v>
      </c>
      <c r="O541">
        <v>20</v>
      </c>
      <c r="P541" t="b">
        <v>1</v>
      </c>
      <c r="Q541" t="s">
        <v>8271</v>
      </c>
      <c r="R541" s="10">
        <f t="shared" si="50"/>
        <v>100.64400000000001</v>
      </c>
      <c r="S541">
        <f t="shared" si="51"/>
        <v>25.161000000000001</v>
      </c>
      <c r="T541" t="str">
        <f t="shared" si="52"/>
        <v>theater</v>
      </c>
      <c r="U541" t="str">
        <f t="shared" si="53"/>
        <v>plays</v>
      </c>
    </row>
    <row r="542" spans="1:21" ht="59" hidden="1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tr">
        <f>Data[[#This Row],[state]]</f>
        <v>failed</v>
      </c>
      <c r="H542" t="s">
        <v>8224</v>
      </c>
      <c r="I542" t="s">
        <v>8246</v>
      </c>
      <c r="J542">
        <v>1423078606</v>
      </c>
      <c r="K542" s="11">
        <f t="shared" si="48"/>
        <v>42039.567199074074</v>
      </c>
      <c r="L542">
        <v>1420486606</v>
      </c>
      <c r="M542" s="11">
        <f t="shared" si="49"/>
        <v>42009.567199074074</v>
      </c>
      <c r="N542" t="b">
        <v>0</v>
      </c>
      <c r="O542">
        <v>1</v>
      </c>
      <c r="P542" t="b">
        <v>0</v>
      </c>
      <c r="Q542" t="s">
        <v>8272</v>
      </c>
      <c r="R542" s="10">
        <f t="shared" si="50"/>
        <v>6.6666666666666671E-3</v>
      </c>
      <c r="S542">
        <f t="shared" si="51"/>
        <v>1</v>
      </c>
      <c r="T542" t="str">
        <f t="shared" si="52"/>
        <v>technology</v>
      </c>
      <c r="U542" t="str">
        <f t="shared" si="53"/>
        <v>web</v>
      </c>
    </row>
    <row r="543" spans="1:21" ht="44.25" hidden="1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tr">
        <f>Data[[#This Row],[state]]</f>
        <v>failed</v>
      </c>
      <c r="H543" t="s">
        <v>8224</v>
      </c>
      <c r="I543" t="s">
        <v>8246</v>
      </c>
      <c r="J543">
        <v>1446080834</v>
      </c>
      <c r="K543" s="11">
        <f t="shared" si="48"/>
        <v>42305.796689814815</v>
      </c>
      <c r="L543">
        <v>1443488834</v>
      </c>
      <c r="M543" s="11">
        <f t="shared" si="49"/>
        <v>42275.796689814815</v>
      </c>
      <c r="N543" t="b">
        <v>0</v>
      </c>
      <c r="O543">
        <v>1</v>
      </c>
      <c r="P543" t="b">
        <v>0</v>
      </c>
      <c r="Q543" t="s">
        <v>8272</v>
      </c>
      <c r="R543" s="10">
        <f t="shared" si="50"/>
        <v>0.55555555555555558</v>
      </c>
      <c r="S543">
        <f t="shared" si="51"/>
        <v>25</v>
      </c>
      <c r="T543" t="str">
        <f t="shared" si="52"/>
        <v>technology</v>
      </c>
      <c r="U543" t="str">
        <f t="shared" si="53"/>
        <v>web</v>
      </c>
    </row>
    <row r="544" spans="1:21" ht="44.25" hidden="1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tr">
        <f>Data[[#This Row],[state]]</f>
        <v>failed</v>
      </c>
      <c r="H544" t="s">
        <v>8224</v>
      </c>
      <c r="I544" t="s">
        <v>8246</v>
      </c>
      <c r="J544">
        <v>1462293716</v>
      </c>
      <c r="K544" s="11">
        <f t="shared" si="48"/>
        <v>42493.445787037039</v>
      </c>
      <c r="L544">
        <v>1457113316</v>
      </c>
      <c r="M544" s="11">
        <f t="shared" si="49"/>
        <v>42433.487453703703</v>
      </c>
      <c r="N544" t="b">
        <v>0</v>
      </c>
      <c r="O544">
        <v>1</v>
      </c>
      <c r="P544" t="b">
        <v>0</v>
      </c>
      <c r="Q544" t="s">
        <v>8272</v>
      </c>
      <c r="R544" s="10">
        <f t="shared" si="50"/>
        <v>3.9999999999999996E-4</v>
      </c>
      <c r="S544">
        <f t="shared" si="51"/>
        <v>1</v>
      </c>
      <c r="T544" t="str">
        <f t="shared" si="52"/>
        <v>technology</v>
      </c>
      <c r="U544" t="str">
        <f t="shared" si="53"/>
        <v>web</v>
      </c>
    </row>
    <row r="545" spans="1:21" ht="44.25" hidden="1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tr">
        <f>Data[[#This Row],[state]]</f>
        <v>failed</v>
      </c>
      <c r="H545" t="s">
        <v>8226</v>
      </c>
      <c r="I545" t="s">
        <v>8248</v>
      </c>
      <c r="J545">
        <v>1414807962</v>
      </c>
      <c r="K545" s="11">
        <f t="shared" si="48"/>
        <v>41943.842152777775</v>
      </c>
      <c r="L545">
        <v>1412215962</v>
      </c>
      <c r="M545" s="11">
        <f t="shared" si="49"/>
        <v>41913.842152777775</v>
      </c>
      <c r="N545" t="b">
        <v>0</v>
      </c>
      <c r="O545">
        <v>2</v>
      </c>
      <c r="P545" t="b">
        <v>0</v>
      </c>
      <c r="Q545" t="s">
        <v>8272</v>
      </c>
      <c r="R545" s="10">
        <f t="shared" si="50"/>
        <v>0.31818181818181818</v>
      </c>
      <c r="S545">
        <f t="shared" si="51"/>
        <v>35</v>
      </c>
      <c r="T545" t="str">
        <f t="shared" si="52"/>
        <v>technology</v>
      </c>
      <c r="U545" t="str">
        <f t="shared" si="53"/>
        <v>web</v>
      </c>
    </row>
    <row r="546" spans="1:21" ht="44.25" hidden="1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tr">
        <f>Data[[#This Row],[state]]</f>
        <v>failed</v>
      </c>
      <c r="H546" t="s">
        <v>8224</v>
      </c>
      <c r="I546" t="s">
        <v>8246</v>
      </c>
      <c r="J546">
        <v>1467647160</v>
      </c>
      <c r="K546" s="11">
        <f t="shared" si="48"/>
        <v>42555.406944444447</v>
      </c>
      <c r="L546">
        <v>1465055160</v>
      </c>
      <c r="M546" s="11">
        <f t="shared" si="49"/>
        <v>42525.406944444447</v>
      </c>
      <c r="N546" t="b">
        <v>0</v>
      </c>
      <c r="O546">
        <v>2</v>
      </c>
      <c r="P546" t="b">
        <v>0</v>
      </c>
      <c r="Q546" t="s">
        <v>8272</v>
      </c>
      <c r="R546" s="10">
        <f t="shared" si="50"/>
        <v>1.2</v>
      </c>
      <c r="S546">
        <f t="shared" si="51"/>
        <v>3</v>
      </c>
      <c r="T546" t="str">
        <f t="shared" si="52"/>
        <v>technology</v>
      </c>
      <c r="U546" t="str">
        <f t="shared" si="53"/>
        <v>web</v>
      </c>
    </row>
    <row r="547" spans="1:21" ht="44.25" hidden="1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tr">
        <f>Data[[#This Row],[state]]</f>
        <v>failed</v>
      </c>
      <c r="H547" t="s">
        <v>8230</v>
      </c>
      <c r="I547" t="s">
        <v>8249</v>
      </c>
      <c r="J547">
        <v>1447600389</v>
      </c>
      <c r="K547" s="11">
        <f t="shared" si="48"/>
        <v>42323.384131944447</v>
      </c>
      <c r="L547">
        <v>1444140789</v>
      </c>
      <c r="M547" s="11">
        <f t="shared" si="49"/>
        <v>42283.342465277776</v>
      </c>
      <c r="N547" t="b">
        <v>0</v>
      </c>
      <c r="O547">
        <v>34</v>
      </c>
      <c r="P547" t="b">
        <v>0</v>
      </c>
      <c r="Q547" t="s">
        <v>8272</v>
      </c>
      <c r="R547" s="10">
        <f t="shared" si="50"/>
        <v>27.383999999999997</v>
      </c>
      <c r="S547">
        <f t="shared" si="51"/>
        <v>402.70588235294116</v>
      </c>
      <c r="T547" t="str">
        <f t="shared" si="52"/>
        <v>technology</v>
      </c>
      <c r="U547" t="str">
        <f t="shared" si="53"/>
        <v>web</v>
      </c>
    </row>
    <row r="548" spans="1:21" ht="44.25" hidden="1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tr">
        <f>Data[[#This Row],[state]]</f>
        <v>failed</v>
      </c>
      <c r="H548" t="s">
        <v>8224</v>
      </c>
      <c r="I548" t="s">
        <v>8246</v>
      </c>
      <c r="J548">
        <v>1445097715</v>
      </c>
      <c r="K548" s="11">
        <f t="shared" si="48"/>
        <v>42294.417997685188</v>
      </c>
      <c r="L548">
        <v>1441209715</v>
      </c>
      <c r="M548" s="11">
        <f t="shared" si="49"/>
        <v>42249.417997685188</v>
      </c>
      <c r="N548" t="b">
        <v>0</v>
      </c>
      <c r="O548">
        <v>2</v>
      </c>
      <c r="P548" t="b">
        <v>0</v>
      </c>
      <c r="Q548" t="s">
        <v>8272</v>
      </c>
      <c r="R548" s="10">
        <f t="shared" si="50"/>
        <v>8.666666666666667E-2</v>
      </c>
      <c r="S548">
        <f t="shared" si="51"/>
        <v>26</v>
      </c>
      <c r="T548" t="str">
        <f t="shared" si="52"/>
        <v>technology</v>
      </c>
      <c r="U548" t="str">
        <f t="shared" si="53"/>
        <v>web</v>
      </c>
    </row>
    <row r="549" spans="1:21" ht="59" hidden="1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tr">
        <f>Data[[#This Row],[state]]</f>
        <v>failed</v>
      </c>
      <c r="H549" t="s">
        <v>8225</v>
      </c>
      <c r="I549" t="s">
        <v>8247</v>
      </c>
      <c r="J549">
        <v>1455122564</v>
      </c>
      <c r="K549" s="11">
        <f t="shared" si="48"/>
        <v>42410.446342592593</v>
      </c>
      <c r="L549">
        <v>1452530564</v>
      </c>
      <c r="M549" s="11">
        <f t="shared" si="49"/>
        <v>42380.446342592593</v>
      </c>
      <c r="N549" t="b">
        <v>0</v>
      </c>
      <c r="O549">
        <v>0</v>
      </c>
      <c r="P549" t="b">
        <v>0</v>
      </c>
      <c r="Q549" t="s">
        <v>8272</v>
      </c>
      <c r="R549" s="10">
        <f t="shared" si="50"/>
        <v>0</v>
      </c>
      <c r="S549" t="e">
        <f t="shared" si="51"/>
        <v>#DIV/0!</v>
      </c>
      <c r="T549" t="str">
        <f t="shared" si="52"/>
        <v>technology</v>
      </c>
      <c r="U549" t="str">
        <f t="shared" si="53"/>
        <v>web</v>
      </c>
    </row>
    <row r="550" spans="1:21" ht="44.25" hidden="1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tr">
        <f>Data[[#This Row],[state]]</f>
        <v>failed</v>
      </c>
      <c r="H550" t="s">
        <v>8225</v>
      </c>
      <c r="I550" t="s">
        <v>8247</v>
      </c>
      <c r="J550">
        <v>1446154848</v>
      </c>
      <c r="K550" s="11">
        <f t="shared" si="48"/>
        <v>42306.653333333335</v>
      </c>
      <c r="L550">
        <v>1443562848</v>
      </c>
      <c r="M550" s="11">
        <f t="shared" si="49"/>
        <v>42276.653333333335</v>
      </c>
      <c r="N550" t="b">
        <v>0</v>
      </c>
      <c r="O550">
        <v>1</v>
      </c>
      <c r="P550" t="b">
        <v>0</v>
      </c>
      <c r="Q550" t="s">
        <v>8272</v>
      </c>
      <c r="R550" s="10">
        <f t="shared" si="50"/>
        <v>0.09</v>
      </c>
      <c r="S550">
        <f t="shared" si="51"/>
        <v>9</v>
      </c>
      <c r="T550" t="str">
        <f t="shared" si="52"/>
        <v>technology</v>
      </c>
      <c r="U550" t="str">
        <f t="shared" si="53"/>
        <v>web</v>
      </c>
    </row>
    <row r="551" spans="1:21" ht="59" hidden="1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tr">
        <f>Data[[#This Row],[state]]</f>
        <v>failed</v>
      </c>
      <c r="H551" t="s">
        <v>8225</v>
      </c>
      <c r="I551" t="s">
        <v>8247</v>
      </c>
      <c r="J551">
        <v>1436368622</v>
      </c>
      <c r="K551" s="11">
        <f t="shared" si="48"/>
        <v>42193.386828703704</v>
      </c>
      <c r="L551">
        <v>1433776622</v>
      </c>
      <c r="M551" s="11">
        <f t="shared" si="49"/>
        <v>42163.386828703704</v>
      </c>
      <c r="N551" t="b">
        <v>0</v>
      </c>
      <c r="O551">
        <v>8</v>
      </c>
      <c r="P551" t="b">
        <v>0</v>
      </c>
      <c r="Q551" t="s">
        <v>8272</v>
      </c>
      <c r="R551" s="10">
        <f t="shared" si="50"/>
        <v>2.7199999999999998</v>
      </c>
      <c r="S551">
        <f t="shared" si="51"/>
        <v>8.5</v>
      </c>
      <c r="T551" t="str">
        <f t="shared" si="52"/>
        <v>technology</v>
      </c>
      <c r="U551" t="str">
        <f t="shared" si="53"/>
        <v>web</v>
      </c>
    </row>
    <row r="552" spans="1:21" ht="44.25" hidden="1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tr">
        <f>Data[[#This Row],[state]]</f>
        <v>failed</v>
      </c>
      <c r="H552" t="s">
        <v>8229</v>
      </c>
      <c r="I552" t="s">
        <v>8251</v>
      </c>
      <c r="J552">
        <v>1485838800</v>
      </c>
      <c r="K552" s="11">
        <f t="shared" si="48"/>
        <v>42765.958333333328</v>
      </c>
      <c r="L552">
        <v>1484756245</v>
      </c>
      <c r="M552" s="11">
        <f t="shared" si="49"/>
        <v>42753.428761574076</v>
      </c>
      <c r="N552" t="b">
        <v>0</v>
      </c>
      <c r="O552">
        <v>4</v>
      </c>
      <c r="P552" t="b">
        <v>0</v>
      </c>
      <c r="Q552" t="s">
        <v>8272</v>
      </c>
      <c r="R552" s="10">
        <f t="shared" si="50"/>
        <v>0.70000000000000007</v>
      </c>
      <c r="S552">
        <f t="shared" si="51"/>
        <v>8.75</v>
      </c>
      <c r="T552" t="str">
        <f t="shared" si="52"/>
        <v>technology</v>
      </c>
      <c r="U552" t="str">
        <f t="shared" si="53"/>
        <v>web</v>
      </c>
    </row>
    <row r="553" spans="1:21" ht="44.25" hidden="1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tr">
        <f>Data[[#This Row],[state]]</f>
        <v>failed</v>
      </c>
      <c r="H553" t="s">
        <v>8224</v>
      </c>
      <c r="I553" t="s">
        <v>8246</v>
      </c>
      <c r="J553">
        <v>1438451580</v>
      </c>
      <c r="K553" s="11">
        <f t="shared" si="48"/>
        <v>42217.495138888888</v>
      </c>
      <c r="L553">
        <v>1434609424</v>
      </c>
      <c r="M553" s="11">
        <f t="shared" si="49"/>
        <v>42173.025740740741</v>
      </c>
      <c r="N553" t="b">
        <v>0</v>
      </c>
      <c r="O553">
        <v>28</v>
      </c>
      <c r="P553" t="b">
        <v>0</v>
      </c>
      <c r="Q553" t="s">
        <v>8272</v>
      </c>
      <c r="R553" s="10">
        <f t="shared" si="50"/>
        <v>5.0413333333333332</v>
      </c>
      <c r="S553">
        <f t="shared" si="51"/>
        <v>135.03571428571428</v>
      </c>
      <c r="T553" t="str">
        <f t="shared" si="52"/>
        <v>technology</v>
      </c>
      <c r="U553" t="str">
        <f t="shared" si="53"/>
        <v>web</v>
      </c>
    </row>
    <row r="554" spans="1:21" ht="44.25" hidden="1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tr">
        <f>Data[[#This Row],[state]]</f>
        <v>failed</v>
      </c>
      <c r="H554" t="s">
        <v>8229</v>
      </c>
      <c r="I554" t="s">
        <v>8251</v>
      </c>
      <c r="J554">
        <v>1452350896</v>
      </c>
      <c r="K554" s="11">
        <f t="shared" si="48"/>
        <v>42378.366851851853</v>
      </c>
      <c r="L554">
        <v>1447166896</v>
      </c>
      <c r="M554" s="11">
        <f t="shared" si="49"/>
        <v>42318.366851851853</v>
      </c>
      <c r="N554" t="b">
        <v>0</v>
      </c>
      <c r="O554">
        <v>0</v>
      </c>
      <c r="P554" t="b">
        <v>0</v>
      </c>
      <c r="Q554" t="s">
        <v>8272</v>
      </c>
      <c r="R554" s="10">
        <f t="shared" si="50"/>
        <v>0</v>
      </c>
      <c r="S554" t="e">
        <f t="shared" si="51"/>
        <v>#DIV/0!</v>
      </c>
      <c r="T554" t="str">
        <f t="shared" si="52"/>
        <v>technology</v>
      </c>
      <c r="U554" t="str">
        <f t="shared" si="53"/>
        <v>web</v>
      </c>
    </row>
    <row r="555" spans="1:21" ht="44.25" hidden="1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tr">
        <f>Data[[#This Row],[state]]</f>
        <v>failed</v>
      </c>
      <c r="H555" t="s">
        <v>8224</v>
      </c>
      <c r="I555" t="s">
        <v>8246</v>
      </c>
      <c r="J555">
        <v>1415988991</v>
      </c>
      <c r="K555" s="11">
        <f t="shared" si="48"/>
        <v>41957.511469907404</v>
      </c>
      <c r="L555">
        <v>1413393391</v>
      </c>
      <c r="M555" s="11">
        <f t="shared" si="49"/>
        <v>41927.46980324074</v>
      </c>
      <c r="N555" t="b">
        <v>0</v>
      </c>
      <c r="O555">
        <v>6</v>
      </c>
      <c r="P555" t="b">
        <v>0</v>
      </c>
      <c r="Q555" t="s">
        <v>8272</v>
      </c>
      <c r="R555" s="10">
        <f t="shared" si="50"/>
        <v>0.49199999999999999</v>
      </c>
      <c r="S555">
        <f t="shared" si="51"/>
        <v>20.5</v>
      </c>
      <c r="T555" t="str">
        <f t="shared" si="52"/>
        <v>technology</v>
      </c>
      <c r="U555" t="str">
        <f t="shared" si="53"/>
        <v>web</v>
      </c>
    </row>
    <row r="556" spans="1:21" ht="44.25" hidden="1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tr">
        <f>Data[[#This Row],[state]]</f>
        <v>failed</v>
      </c>
      <c r="H556" t="s">
        <v>8224</v>
      </c>
      <c r="I556" t="s">
        <v>8246</v>
      </c>
      <c r="J556">
        <v>1413735972</v>
      </c>
      <c r="K556" s="11">
        <f t="shared" si="48"/>
        <v>41931.434861111113</v>
      </c>
      <c r="L556">
        <v>1411143972</v>
      </c>
      <c r="M556" s="11">
        <f t="shared" si="49"/>
        <v>41901.434861111113</v>
      </c>
      <c r="N556" t="b">
        <v>0</v>
      </c>
      <c r="O556">
        <v>22</v>
      </c>
      <c r="P556" t="b">
        <v>0</v>
      </c>
      <c r="Q556" t="s">
        <v>8272</v>
      </c>
      <c r="R556" s="10">
        <f t="shared" si="50"/>
        <v>36.589147286821706</v>
      </c>
      <c r="S556">
        <f t="shared" si="51"/>
        <v>64.36363636363636</v>
      </c>
      <c r="T556" t="str">
        <f t="shared" si="52"/>
        <v>technology</v>
      </c>
      <c r="U556" t="str">
        <f t="shared" si="53"/>
        <v>web</v>
      </c>
    </row>
    <row r="557" spans="1:21" ht="44.25" hidden="1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tr">
        <f>Data[[#This Row],[state]]</f>
        <v>failed</v>
      </c>
      <c r="H557" t="s">
        <v>8225</v>
      </c>
      <c r="I557" t="s">
        <v>8247</v>
      </c>
      <c r="J557">
        <v>1465720143</v>
      </c>
      <c r="K557" s="11">
        <f t="shared" si="48"/>
        <v>42533.103506944448</v>
      </c>
      <c r="L557">
        <v>1463128143</v>
      </c>
      <c r="M557" s="11">
        <f t="shared" si="49"/>
        <v>42503.103506944448</v>
      </c>
      <c r="N557" t="b">
        <v>0</v>
      </c>
      <c r="O557">
        <v>0</v>
      </c>
      <c r="P557" t="b">
        <v>0</v>
      </c>
      <c r="Q557" t="s">
        <v>8272</v>
      </c>
      <c r="R557" s="10">
        <f t="shared" si="50"/>
        <v>0</v>
      </c>
      <c r="S557" t="e">
        <f t="shared" si="51"/>
        <v>#DIV/0!</v>
      </c>
      <c r="T557" t="str">
        <f t="shared" si="52"/>
        <v>technology</v>
      </c>
      <c r="U557" t="str">
        <f t="shared" si="53"/>
        <v>web</v>
      </c>
    </row>
    <row r="558" spans="1:21" ht="29.5" hidden="1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tr">
        <f>Data[[#This Row],[state]]</f>
        <v>failed</v>
      </c>
      <c r="H558" t="s">
        <v>8224</v>
      </c>
      <c r="I558" t="s">
        <v>8246</v>
      </c>
      <c r="J558">
        <v>1452112717</v>
      </c>
      <c r="K558" s="11">
        <f t="shared" si="48"/>
        <v>42375.610150462962</v>
      </c>
      <c r="L558">
        <v>1449520717</v>
      </c>
      <c r="M558" s="11">
        <f t="shared" si="49"/>
        <v>42345.610150462962</v>
      </c>
      <c r="N558" t="b">
        <v>0</v>
      </c>
      <c r="O558">
        <v>1</v>
      </c>
      <c r="P558" t="b">
        <v>0</v>
      </c>
      <c r="Q558" t="s">
        <v>8272</v>
      </c>
      <c r="R558" s="10">
        <f t="shared" si="50"/>
        <v>2.5</v>
      </c>
      <c r="S558">
        <f t="shared" si="51"/>
        <v>200</v>
      </c>
      <c r="T558" t="str">
        <f t="shared" si="52"/>
        <v>technology</v>
      </c>
      <c r="U558" t="str">
        <f t="shared" si="53"/>
        <v>web</v>
      </c>
    </row>
    <row r="559" spans="1:21" ht="44.25" hidden="1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tr">
        <f>Data[[#This Row],[state]]</f>
        <v>failed</v>
      </c>
      <c r="H559" t="s">
        <v>8236</v>
      </c>
      <c r="I559" t="s">
        <v>8249</v>
      </c>
      <c r="J559">
        <v>1480721803</v>
      </c>
      <c r="K559" s="11">
        <f t="shared" si="48"/>
        <v>42706.733831018515</v>
      </c>
      <c r="L559">
        <v>1478126203</v>
      </c>
      <c r="M559" s="11">
        <f t="shared" si="49"/>
        <v>42676.692164351851</v>
      </c>
      <c r="N559" t="b">
        <v>0</v>
      </c>
      <c r="O559">
        <v>20</v>
      </c>
      <c r="P559" t="b">
        <v>0</v>
      </c>
      <c r="Q559" t="s">
        <v>8272</v>
      </c>
      <c r="R559" s="10">
        <f t="shared" si="50"/>
        <v>0.91066666666666674</v>
      </c>
      <c r="S559">
        <f t="shared" si="51"/>
        <v>68.3</v>
      </c>
      <c r="T559" t="str">
        <f t="shared" si="52"/>
        <v>technology</v>
      </c>
      <c r="U559" t="str">
        <f t="shared" si="53"/>
        <v>web</v>
      </c>
    </row>
    <row r="560" spans="1:21" ht="44.25" hidden="1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tr">
        <f>Data[[#This Row],[state]]</f>
        <v>failed</v>
      </c>
      <c r="H560" t="s">
        <v>8224</v>
      </c>
      <c r="I560" t="s">
        <v>8246</v>
      </c>
      <c r="J560">
        <v>1427227905</v>
      </c>
      <c r="K560" s="11">
        <f t="shared" si="48"/>
        <v>42087.591493055559</v>
      </c>
      <c r="L560">
        <v>1424639505</v>
      </c>
      <c r="M560" s="11">
        <f t="shared" si="49"/>
        <v>42057.633159722223</v>
      </c>
      <c r="N560" t="b">
        <v>0</v>
      </c>
      <c r="O560">
        <v>0</v>
      </c>
      <c r="P560" t="b">
        <v>0</v>
      </c>
      <c r="Q560" t="s">
        <v>8272</v>
      </c>
      <c r="R560" s="10">
        <f t="shared" si="50"/>
        <v>0</v>
      </c>
      <c r="S560" t="e">
        <f t="shared" si="51"/>
        <v>#DIV/0!</v>
      </c>
      <c r="T560" t="str">
        <f t="shared" si="52"/>
        <v>technology</v>
      </c>
      <c r="U560" t="str">
        <f t="shared" si="53"/>
        <v>web</v>
      </c>
    </row>
    <row r="561" spans="1:21" ht="59" hidden="1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tr">
        <f>Data[[#This Row],[state]]</f>
        <v>failed</v>
      </c>
      <c r="H561" t="s">
        <v>8224</v>
      </c>
      <c r="I561" t="s">
        <v>8246</v>
      </c>
      <c r="J561">
        <v>1449989260</v>
      </c>
      <c r="K561" s="11">
        <f t="shared" si="48"/>
        <v>42351.033101851848</v>
      </c>
      <c r="L561">
        <v>1447397260</v>
      </c>
      <c r="M561" s="11">
        <f t="shared" si="49"/>
        <v>42321.033101851848</v>
      </c>
      <c r="N561" t="b">
        <v>0</v>
      </c>
      <c r="O561">
        <v>1</v>
      </c>
      <c r="P561" t="b">
        <v>0</v>
      </c>
      <c r="Q561" t="s">
        <v>8272</v>
      </c>
      <c r="R561" s="10">
        <f t="shared" si="50"/>
        <v>2.0833333333333336E-2</v>
      </c>
      <c r="S561">
        <f t="shared" si="51"/>
        <v>50</v>
      </c>
      <c r="T561" t="str">
        <f t="shared" si="52"/>
        <v>technology</v>
      </c>
      <c r="U561" t="str">
        <f t="shared" si="53"/>
        <v>web</v>
      </c>
    </row>
    <row r="562" spans="1:21" ht="44.25" hidden="1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tr">
        <f>Data[[#This Row],[state]]</f>
        <v>failed</v>
      </c>
      <c r="H562" t="s">
        <v>8229</v>
      </c>
      <c r="I562" t="s">
        <v>8251</v>
      </c>
      <c r="J562">
        <v>1418841045</v>
      </c>
      <c r="K562" s="11">
        <f t="shared" si="48"/>
        <v>41990.521354166667</v>
      </c>
      <c r="L562">
        <v>1416249045</v>
      </c>
      <c r="M562" s="11">
        <f t="shared" si="49"/>
        <v>41960.521354166667</v>
      </c>
      <c r="N562" t="b">
        <v>0</v>
      </c>
      <c r="O562">
        <v>3</v>
      </c>
      <c r="P562" t="b">
        <v>0</v>
      </c>
      <c r="Q562" t="s">
        <v>8272</v>
      </c>
      <c r="R562" s="10">
        <f t="shared" si="50"/>
        <v>1.2E-2</v>
      </c>
      <c r="S562">
        <f t="shared" si="51"/>
        <v>4</v>
      </c>
      <c r="T562" t="str">
        <f t="shared" si="52"/>
        <v>technology</v>
      </c>
      <c r="U562" t="str">
        <f t="shared" si="53"/>
        <v>web</v>
      </c>
    </row>
    <row r="563" spans="1:21" ht="44.25" hidden="1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tr">
        <f>Data[[#This Row],[state]]</f>
        <v>failed</v>
      </c>
      <c r="H563" t="s">
        <v>8224</v>
      </c>
      <c r="I563" t="s">
        <v>8246</v>
      </c>
      <c r="J563">
        <v>1445874513</v>
      </c>
      <c r="K563" s="11">
        <f t="shared" si="48"/>
        <v>42303.408715277779</v>
      </c>
      <c r="L563">
        <v>1442850513</v>
      </c>
      <c r="M563" s="11">
        <f t="shared" si="49"/>
        <v>42268.408715277779</v>
      </c>
      <c r="N563" t="b">
        <v>0</v>
      </c>
      <c r="O563">
        <v>2</v>
      </c>
      <c r="P563" t="b">
        <v>0</v>
      </c>
      <c r="Q563" t="s">
        <v>8272</v>
      </c>
      <c r="R563" s="10">
        <f t="shared" si="50"/>
        <v>0.36666666666666664</v>
      </c>
      <c r="S563">
        <f t="shared" si="51"/>
        <v>27.5</v>
      </c>
      <c r="T563" t="str">
        <f t="shared" si="52"/>
        <v>technology</v>
      </c>
      <c r="U563" t="str">
        <f t="shared" si="53"/>
        <v>web</v>
      </c>
    </row>
    <row r="564" spans="1:21" ht="44.25" hidden="1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tr">
        <f>Data[[#This Row],[state]]</f>
        <v>failed</v>
      </c>
      <c r="H564" t="s">
        <v>8233</v>
      </c>
      <c r="I564" t="s">
        <v>8249</v>
      </c>
      <c r="J564">
        <v>1482052815</v>
      </c>
      <c r="K564" s="11">
        <f t="shared" si="48"/>
        <v>42722.139062500006</v>
      </c>
      <c r="L564">
        <v>1479460815</v>
      </c>
      <c r="M564" s="11">
        <f t="shared" si="49"/>
        <v>42692.139062500006</v>
      </c>
      <c r="N564" t="b">
        <v>0</v>
      </c>
      <c r="O564">
        <v>0</v>
      </c>
      <c r="P564" t="b">
        <v>0</v>
      </c>
      <c r="Q564" t="s">
        <v>8272</v>
      </c>
      <c r="R564" s="10">
        <f t="shared" si="50"/>
        <v>0</v>
      </c>
      <c r="S564" t="e">
        <f t="shared" si="51"/>
        <v>#DIV/0!</v>
      </c>
      <c r="T564" t="str">
        <f t="shared" si="52"/>
        <v>technology</v>
      </c>
      <c r="U564" t="str">
        <f t="shared" si="53"/>
        <v>web</v>
      </c>
    </row>
    <row r="565" spans="1:21" ht="44.25" hidden="1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tr">
        <f>Data[[#This Row],[state]]</f>
        <v>failed</v>
      </c>
      <c r="H565" t="s">
        <v>8226</v>
      </c>
      <c r="I565" t="s">
        <v>8248</v>
      </c>
      <c r="J565">
        <v>1424137247</v>
      </c>
      <c r="K565" s="11">
        <f t="shared" si="48"/>
        <v>42051.819988425923</v>
      </c>
      <c r="L565">
        <v>1421545247</v>
      </c>
      <c r="M565" s="11">
        <f t="shared" si="49"/>
        <v>42021.819988425923</v>
      </c>
      <c r="N565" t="b">
        <v>0</v>
      </c>
      <c r="O565">
        <v>2</v>
      </c>
      <c r="P565" t="b">
        <v>0</v>
      </c>
      <c r="Q565" t="s">
        <v>8272</v>
      </c>
      <c r="R565" s="10">
        <f t="shared" si="50"/>
        <v>9.0666666666666659E-2</v>
      </c>
      <c r="S565">
        <f t="shared" si="51"/>
        <v>34</v>
      </c>
      <c r="T565" t="str">
        <f t="shared" si="52"/>
        <v>technology</v>
      </c>
      <c r="U565" t="str">
        <f t="shared" si="53"/>
        <v>web</v>
      </c>
    </row>
    <row r="566" spans="1:21" ht="59" hidden="1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tr">
        <f>Data[[#This Row],[state]]</f>
        <v>failed</v>
      </c>
      <c r="H566" t="s">
        <v>8230</v>
      </c>
      <c r="I566" t="s">
        <v>8249</v>
      </c>
      <c r="J566">
        <v>1457822275</v>
      </c>
      <c r="K566" s="11">
        <f t="shared" si="48"/>
        <v>42441.692997685182</v>
      </c>
      <c r="L566">
        <v>1455230275</v>
      </c>
      <c r="M566" s="11">
        <f t="shared" si="49"/>
        <v>42411.692997685182</v>
      </c>
      <c r="N566" t="b">
        <v>0</v>
      </c>
      <c r="O566">
        <v>1</v>
      </c>
      <c r="P566" t="b">
        <v>0</v>
      </c>
      <c r="Q566" t="s">
        <v>8272</v>
      </c>
      <c r="R566" s="10">
        <f t="shared" si="50"/>
        <v>5.5555555555555558E-3</v>
      </c>
      <c r="S566">
        <f t="shared" si="51"/>
        <v>1</v>
      </c>
      <c r="T566" t="str">
        <f t="shared" si="52"/>
        <v>technology</v>
      </c>
      <c r="U566" t="str">
        <f t="shared" si="53"/>
        <v>web</v>
      </c>
    </row>
    <row r="567" spans="1:21" ht="44.25" hidden="1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tr">
        <f>Data[[#This Row],[state]]</f>
        <v>failed</v>
      </c>
      <c r="H567" t="s">
        <v>8225</v>
      </c>
      <c r="I567" t="s">
        <v>8247</v>
      </c>
      <c r="J567">
        <v>1436554249</v>
      </c>
      <c r="K567" s="11">
        <f t="shared" si="48"/>
        <v>42195.535289351858</v>
      </c>
      <c r="L567">
        <v>1433962249</v>
      </c>
      <c r="M567" s="11">
        <f t="shared" si="49"/>
        <v>42165.535289351858</v>
      </c>
      <c r="N567" t="b">
        <v>0</v>
      </c>
      <c r="O567">
        <v>0</v>
      </c>
      <c r="P567" t="b">
        <v>0</v>
      </c>
      <c r="Q567" t="s">
        <v>8272</v>
      </c>
      <c r="R567" s="10">
        <f t="shared" si="50"/>
        <v>0</v>
      </c>
      <c r="S567" t="e">
        <f t="shared" si="51"/>
        <v>#DIV/0!</v>
      </c>
      <c r="T567" t="str">
        <f t="shared" si="52"/>
        <v>technology</v>
      </c>
      <c r="U567" t="str">
        <f t="shared" si="53"/>
        <v>web</v>
      </c>
    </row>
    <row r="568" spans="1:21" ht="44.25" hidden="1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tr">
        <f>Data[[#This Row],[state]]</f>
        <v>failed</v>
      </c>
      <c r="H568" t="s">
        <v>8224</v>
      </c>
      <c r="I568" t="s">
        <v>8246</v>
      </c>
      <c r="J568">
        <v>1468513533</v>
      </c>
      <c r="K568" s="11">
        <f t="shared" si="48"/>
        <v>42565.43440972222</v>
      </c>
      <c r="L568">
        <v>1465921533</v>
      </c>
      <c r="M568" s="11">
        <f t="shared" si="49"/>
        <v>42535.43440972222</v>
      </c>
      <c r="N568" t="b">
        <v>0</v>
      </c>
      <c r="O568">
        <v>1</v>
      </c>
      <c r="P568" t="b">
        <v>0</v>
      </c>
      <c r="Q568" t="s">
        <v>8272</v>
      </c>
      <c r="R568" s="10">
        <f t="shared" si="50"/>
        <v>0.02</v>
      </c>
      <c r="S568">
        <f t="shared" si="51"/>
        <v>1</v>
      </c>
      <c r="T568" t="str">
        <f t="shared" si="52"/>
        <v>technology</v>
      </c>
      <c r="U568" t="str">
        <f t="shared" si="53"/>
        <v>web</v>
      </c>
    </row>
    <row r="569" spans="1:21" ht="44.25" hidden="1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tr">
        <f>Data[[#This Row],[state]]</f>
        <v>failed</v>
      </c>
      <c r="H569" t="s">
        <v>8224</v>
      </c>
      <c r="I569" t="s">
        <v>8246</v>
      </c>
      <c r="J569">
        <v>1420143194</v>
      </c>
      <c r="K569" s="11">
        <f t="shared" si="48"/>
        <v>42005.592523148152</v>
      </c>
      <c r="L569">
        <v>1417551194</v>
      </c>
      <c r="M569" s="11">
        <f t="shared" si="49"/>
        <v>41975.592523148152</v>
      </c>
      <c r="N569" t="b">
        <v>0</v>
      </c>
      <c r="O569">
        <v>0</v>
      </c>
      <c r="P569" t="b">
        <v>0</v>
      </c>
      <c r="Q569" t="s">
        <v>8272</v>
      </c>
      <c r="R569" s="10">
        <f t="shared" si="50"/>
        <v>0</v>
      </c>
      <c r="S569" t="e">
        <f t="shared" si="51"/>
        <v>#DIV/0!</v>
      </c>
      <c r="T569" t="str">
        <f t="shared" si="52"/>
        <v>technology</v>
      </c>
      <c r="U569" t="str">
        <f t="shared" si="53"/>
        <v>web</v>
      </c>
    </row>
    <row r="570" spans="1:21" ht="59" hidden="1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tr">
        <f>Data[[#This Row],[state]]</f>
        <v>failed</v>
      </c>
      <c r="H570" t="s">
        <v>8228</v>
      </c>
      <c r="I570" t="s">
        <v>8250</v>
      </c>
      <c r="J570">
        <v>1452942000</v>
      </c>
      <c r="K570" s="11">
        <f t="shared" si="48"/>
        <v>42385.208333333328</v>
      </c>
      <c r="L570">
        <v>1449785223</v>
      </c>
      <c r="M570" s="11">
        <f t="shared" si="49"/>
        <v>42348.6715625</v>
      </c>
      <c r="N570" t="b">
        <v>0</v>
      </c>
      <c r="O570">
        <v>5</v>
      </c>
      <c r="P570" t="b">
        <v>0</v>
      </c>
      <c r="Q570" t="s">
        <v>8272</v>
      </c>
      <c r="R570" s="10">
        <f t="shared" si="50"/>
        <v>1</v>
      </c>
      <c r="S570">
        <f t="shared" si="51"/>
        <v>49</v>
      </c>
      <c r="T570" t="str">
        <f t="shared" si="52"/>
        <v>technology</v>
      </c>
      <c r="U570" t="str">
        <f t="shared" si="53"/>
        <v>web</v>
      </c>
    </row>
    <row r="571" spans="1:21" ht="44.25" hidden="1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tr">
        <f>Data[[#This Row],[state]]</f>
        <v>failed</v>
      </c>
      <c r="H571" t="s">
        <v>8229</v>
      </c>
      <c r="I571" t="s">
        <v>8251</v>
      </c>
      <c r="J571">
        <v>1451679612</v>
      </c>
      <c r="K571" s="11">
        <f t="shared" si="48"/>
        <v>42370.597361111111</v>
      </c>
      <c r="L571">
        <v>1449087612</v>
      </c>
      <c r="M571" s="11">
        <f t="shared" si="49"/>
        <v>42340.597361111111</v>
      </c>
      <c r="N571" t="b">
        <v>0</v>
      </c>
      <c r="O571">
        <v>1</v>
      </c>
      <c r="P571" t="b">
        <v>0</v>
      </c>
      <c r="Q571" t="s">
        <v>8272</v>
      </c>
      <c r="R571" s="10">
        <f t="shared" si="50"/>
        <v>0.8</v>
      </c>
      <c r="S571">
        <f t="shared" si="51"/>
        <v>20</v>
      </c>
      <c r="T571" t="str">
        <f t="shared" si="52"/>
        <v>technology</v>
      </c>
      <c r="U571" t="str">
        <f t="shared" si="53"/>
        <v>web</v>
      </c>
    </row>
    <row r="572" spans="1:21" ht="29.5" hidden="1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tr">
        <f>Data[[#This Row],[state]]</f>
        <v>failed</v>
      </c>
      <c r="H572" t="s">
        <v>8224</v>
      </c>
      <c r="I572" t="s">
        <v>8246</v>
      </c>
      <c r="J572">
        <v>1455822569</v>
      </c>
      <c r="K572" s="11">
        <f t="shared" si="48"/>
        <v>42418.548252314817</v>
      </c>
      <c r="L572">
        <v>1453230569</v>
      </c>
      <c r="M572" s="11">
        <f t="shared" si="49"/>
        <v>42388.548252314817</v>
      </c>
      <c r="N572" t="b">
        <v>0</v>
      </c>
      <c r="O572">
        <v>1</v>
      </c>
      <c r="P572" t="b">
        <v>0</v>
      </c>
      <c r="Q572" t="s">
        <v>8272</v>
      </c>
      <c r="R572" s="10">
        <f t="shared" si="50"/>
        <v>0.16705882352941176</v>
      </c>
      <c r="S572">
        <f t="shared" si="51"/>
        <v>142</v>
      </c>
      <c r="T572" t="str">
        <f t="shared" si="52"/>
        <v>technology</v>
      </c>
      <c r="U572" t="str">
        <f t="shared" si="53"/>
        <v>web</v>
      </c>
    </row>
    <row r="573" spans="1:21" ht="44.25" hidden="1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tr">
        <f>Data[[#This Row],[state]]</f>
        <v>failed</v>
      </c>
      <c r="H573" t="s">
        <v>8224</v>
      </c>
      <c r="I573" t="s">
        <v>8246</v>
      </c>
      <c r="J573">
        <v>1437969540</v>
      </c>
      <c r="K573" s="11">
        <f t="shared" si="48"/>
        <v>42211.915972222225</v>
      </c>
      <c r="L573">
        <v>1436297723</v>
      </c>
      <c r="M573" s="11">
        <f t="shared" si="49"/>
        <v>42192.566238425927</v>
      </c>
      <c r="N573" t="b">
        <v>0</v>
      </c>
      <c r="O573">
        <v>2</v>
      </c>
      <c r="P573" t="b">
        <v>0</v>
      </c>
      <c r="Q573" t="s">
        <v>8272</v>
      </c>
      <c r="R573" s="10">
        <f t="shared" si="50"/>
        <v>0.42399999999999999</v>
      </c>
      <c r="S573">
        <f t="shared" si="51"/>
        <v>53</v>
      </c>
      <c r="T573" t="str">
        <f t="shared" si="52"/>
        <v>technology</v>
      </c>
      <c r="U573" t="str">
        <f t="shared" si="53"/>
        <v>web</v>
      </c>
    </row>
    <row r="574" spans="1:21" ht="44.25" hidden="1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tr">
        <f>Data[[#This Row],[state]]</f>
        <v>failed</v>
      </c>
      <c r="H574" t="s">
        <v>8224</v>
      </c>
      <c r="I574" t="s">
        <v>8246</v>
      </c>
      <c r="J574">
        <v>1446660688</v>
      </c>
      <c r="K574" s="11">
        <f t="shared" si="48"/>
        <v>42312.507962962962</v>
      </c>
      <c r="L574">
        <v>1444065088</v>
      </c>
      <c r="M574" s="11">
        <f t="shared" si="49"/>
        <v>42282.46629629629</v>
      </c>
      <c r="N574" t="b">
        <v>0</v>
      </c>
      <c r="O574">
        <v>0</v>
      </c>
      <c r="P574" t="b">
        <v>0</v>
      </c>
      <c r="Q574" t="s">
        <v>8272</v>
      </c>
      <c r="R574" s="10">
        <f t="shared" si="50"/>
        <v>0</v>
      </c>
      <c r="S574" t="e">
        <f t="shared" si="51"/>
        <v>#DIV/0!</v>
      </c>
      <c r="T574" t="str">
        <f t="shared" si="52"/>
        <v>technology</v>
      </c>
      <c r="U574" t="str">
        <f t="shared" si="53"/>
        <v>web</v>
      </c>
    </row>
    <row r="575" spans="1:21" ht="59" hidden="1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tr">
        <f>Data[[#This Row],[state]]</f>
        <v>failed</v>
      </c>
      <c r="H575" t="s">
        <v>8224</v>
      </c>
      <c r="I575" t="s">
        <v>8246</v>
      </c>
      <c r="J575">
        <v>1421543520</v>
      </c>
      <c r="K575" s="11">
        <f t="shared" si="48"/>
        <v>42021.8</v>
      </c>
      <c r="L575">
        <v>1416445931</v>
      </c>
      <c r="M575" s="11">
        <f t="shared" si="49"/>
        <v>41962.800127314811</v>
      </c>
      <c r="N575" t="b">
        <v>0</v>
      </c>
      <c r="O575">
        <v>9</v>
      </c>
      <c r="P575" t="b">
        <v>0</v>
      </c>
      <c r="Q575" t="s">
        <v>8272</v>
      </c>
      <c r="R575" s="10">
        <f t="shared" si="50"/>
        <v>0.38925389253892539</v>
      </c>
      <c r="S575">
        <f t="shared" si="51"/>
        <v>38.444444444444443</v>
      </c>
      <c r="T575" t="str">
        <f t="shared" si="52"/>
        <v>technology</v>
      </c>
      <c r="U575" t="str">
        <f t="shared" si="53"/>
        <v>web</v>
      </c>
    </row>
    <row r="576" spans="1:21" ht="44.25" hidden="1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tr">
        <f>Data[[#This Row],[state]]</f>
        <v>failed</v>
      </c>
      <c r="H576" t="s">
        <v>8225</v>
      </c>
      <c r="I576" t="s">
        <v>8247</v>
      </c>
      <c r="J576">
        <v>1476873507</v>
      </c>
      <c r="K576" s="11">
        <f t="shared" si="48"/>
        <v>42662.193368055552</v>
      </c>
      <c r="L576">
        <v>1474281507</v>
      </c>
      <c r="M576" s="11">
        <f t="shared" si="49"/>
        <v>42632.193368055552</v>
      </c>
      <c r="N576" t="b">
        <v>0</v>
      </c>
      <c r="O576">
        <v>4</v>
      </c>
      <c r="P576" t="b">
        <v>0</v>
      </c>
      <c r="Q576" t="s">
        <v>8272</v>
      </c>
      <c r="R576" s="10">
        <f t="shared" si="50"/>
        <v>0.7155635062611807</v>
      </c>
      <c r="S576">
        <f t="shared" si="51"/>
        <v>20</v>
      </c>
      <c r="T576" t="str">
        <f t="shared" si="52"/>
        <v>technology</v>
      </c>
      <c r="U576" t="str">
        <f t="shared" si="53"/>
        <v>web</v>
      </c>
    </row>
    <row r="577" spans="1:21" ht="59" hidden="1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tr">
        <f>Data[[#This Row],[state]]</f>
        <v>failed</v>
      </c>
      <c r="H577" t="s">
        <v>8236</v>
      </c>
      <c r="I577" t="s">
        <v>8249</v>
      </c>
      <c r="J577">
        <v>1434213443</v>
      </c>
      <c r="K577" s="11">
        <f t="shared" si="48"/>
        <v>42168.442627314813</v>
      </c>
      <c r="L577">
        <v>1431621443</v>
      </c>
      <c r="M577" s="11">
        <f t="shared" si="49"/>
        <v>42138.442627314813</v>
      </c>
      <c r="N577" t="b">
        <v>0</v>
      </c>
      <c r="O577">
        <v>4</v>
      </c>
      <c r="P577" t="b">
        <v>0</v>
      </c>
      <c r="Q577" t="s">
        <v>8272</v>
      </c>
      <c r="R577" s="10">
        <f t="shared" si="50"/>
        <v>0.43166666666666664</v>
      </c>
      <c r="S577">
        <f t="shared" si="51"/>
        <v>64.75</v>
      </c>
      <c r="T577" t="str">
        <f t="shared" si="52"/>
        <v>technology</v>
      </c>
      <c r="U577" t="str">
        <f t="shared" si="53"/>
        <v>web</v>
      </c>
    </row>
    <row r="578" spans="1:21" ht="44.25" hidden="1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tr">
        <f>Data[[#This Row],[state]]</f>
        <v>failed</v>
      </c>
      <c r="H578" t="s">
        <v>8224</v>
      </c>
      <c r="I578" t="s">
        <v>8246</v>
      </c>
      <c r="J578">
        <v>1427537952</v>
      </c>
      <c r="K578" s="11">
        <f t="shared" ref="K578:K641" si="54">(((J578/60)/60)/24)+DATE(1970,1,1)+(-6/24)</f>
        <v>42091.18</v>
      </c>
      <c r="L578">
        <v>1422357552</v>
      </c>
      <c r="M578" s="11">
        <f t="shared" ref="M578:M641" si="55">(((L578/60)/60)/24)+DATE(1970,1,1)+(-6/24)</f>
        <v>42031.221666666665</v>
      </c>
      <c r="N578" t="b">
        <v>0</v>
      </c>
      <c r="O578">
        <v>1</v>
      </c>
      <c r="P578" t="b">
        <v>0</v>
      </c>
      <c r="Q578" t="s">
        <v>8272</v>
      </c>
      <c r="R578" s="10">
        <f t="shared" ref="R578:R641" si="56">(E578/D578)*100</f>
        <v>1.25E-3</v>
      </c>
      <c r="S578">
        <f t="shared" si="51"/>
        <v>1</v>
      </c>
      <c r="T578" t="str">
        <f t="shared" si="52"/>
        <v>technology</v>
      </c>
      <c r="U578" t="str">
        <f t="shared" si="53"/>
        <v>web</v>
      </c>
    </row>
    <row r="579" spans="1:21" ht="44.25" hidden="1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tr">
        <f>Data[[#This Row],[state]]</f>
        <v>failed</v>
      </c>
      <c r="H579" t="s">
        <v>8224</v>
      </c>
      <c r="I579" t="s">
        <v>8246</v>
      </c>
      <c r="J579">
        <v>1463753302</v>
      </c>
      <c r="K579" s="11">
        <f t="shared" si="54"/>
        <v>42510.339143518519</v>
      </c>
      <c r="L579">
        <v>1458569302</v>
      </c>
      <c r="M579" s="11">
        <f t="shared" si="55"/>
        <v>42450.339143518519</v>
      </c>
      <c r="N579" t="b">
        <v>0</v>
      </c>
      <c r="O579">
        <v>1</v>
      </c>
      <c r="P579" t="b">
        <v>0</v>
      </c>
      <c r="Q579" t="s">
        <v>8272</v>
      </c>
      <c r="R579" s="10">
        <f t="shared" si="56"/>
        <v>0.2</v>
      </c>
      <c r="S579">
        <f t="shared" ref="S579:S642" si="57">E579/O579</f>
        <v>10</v>
      </c>
      <c r="T579" t="str">
        <f t="shared" ref="T579:T642" si="58">LEFT(Q579,FIND("/",Q579)-1)</f>
        <v>technology</v>
      </c>
      <c r="U579" t="str">
        <f t="shared" ref="U579:U642" si="59">RIGHT(Q579,LEN(Q579)-FIND("/",Q579))</f>
        <v>web</v>
      </c>
    </row>
    <row r="580" spans="1:21" ht="29.5" hidden="1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tr">
        <f>Data[[#This Row],[state]]</f>
        <v>failed</v>
      </c>
      <c r="H580" t="s">
        <v>8225</v>
      </c>
      <c r="I580" t="s">
        <v>8247</v>
      </c>
      <c r="J580">
        <v>1441633993</v>
      </c>
      <c r="K580" s="11">
        <f t="shared" si="54"/>
        <v>42254.328622685185</v>
      </c>
      <c r="L580">
        <v>1439560393</v>
      </c>
      <c r="M580" s="11">
        <f t="shared" si="55"/>
        <v>42230.328622685185</v>
      </c>
      <c r="N580" t="b">
        <v>0</v>
      </c>
      <c r="O580">
        <v>7</v>
      </c>
      <c r="P580" t="b">
        <v>0</v>
      </c>
      <c r="Q580" t="s">
        <v>8272</v>
      </c>
      <c r="R580" s="10">
        <f t="shared" si="56"/>
        <v>1.12E-2</v>
      </c>
      <c r="S580">
        <f t="shared" si="57"/>
        <v>2</v>
      </c>
      <c r="T580" t="str">
        <f t="shared" si="58"/>
        <v>technology</v>
      </c>
      <c r="U580" t="str">
        <f t="shared" si="59"/>
        <v>web</v>
      </c>
    </row>
    <row r="581" spans="1:21" ht="29.5" hidden="1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tr">
        <f>Data[[#This Row],[state]]</f>
        <v>failed</v>
      </c>
      <c r="H581" t="s">
        <v>8224</v>
      </c>
      <c r="I581" t="s">
        <v>8246</v>
      </c>
      <c r="J581">
        <v>1419539223</v>
      </c>
      <c r="K581" s="11">
        <f t="shared" si="54"/>
        <v>41998.602118055554</v>
      </c>
      <c r="L581">
        <v>1416947223</v>
      </c>
      <c r="M581" s="11">
        <f t="shared" si="55"/>
        <v>41968.602118055554</v>
      </c>
      <c r="N581" t="b">
        <v>0</v>
      </c>
      <c r="O581">
        <v>5</v>
      </c>
      <c r="P581" t="b">
        <v>0</v>
      </c>
      <c r="Q581" t="s">
        <v>8272</v>
      </c>
      <c r="R581" s="10">
        <f t="shared" si="56"/>
        <v>1.4583333333333333</v>
      </c>
      <c r="S581">
        <f t="shared" si="57"/>
        <v>35</v>
      </c>
      <c r="T581" t="str">
        <f t="shared" si="58"/>
        <v>technology</v>
      </c>
      <c r="U581" t="str">
        <f t="shared" si="59"/>
        <v>web</v>
      </c>
    </row>
    <row r="582" spans="1:21" ht="44.25" hidden="1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tr">
        <f>Data[[#This Row],[state]]</f>
        <v>failed</v>
      </c>
      <c r="H582" t="s">
        <v>8224</v>
      </c>
      <c r="I582" t="s">
        <v>8246</v>
      </c>
      <c r="J582">
        <v>1474580867</v>
      </c>
      <c r="K582" s="11">
        <f t="shared" si="54"/>
        <v>42635.658182870371</v>
      </c>
      <c r="L582">
        <v>1471988867</v>
      </c>
      <c r="M582" s="11">
        <f t="shared" si="55"/>
        <v>42605.658182870371</v>
      </c>
      <c r="N582" t="b">
        <v>0</v>
      </c>
      <c r="O582">
        <v>1</v>
      </c>
      <c r="P582" t="b">
        <v>0</v>
      </c>
      <c r="Q582" t="s">
        <v>8272</v>
      </c>
      <c r="R582" s="10">
        <f t="shared" si="56"/>
        <v>3.3333333333333333E-2</v>
      </c>
      <c r="S582">
        <f t="shared" si="57"/>
        <v>1</v>
      </c>
      <c r="T582" t="str">
        <f t="shared" si="58"/>
        <v>technology</v>
      </c>
      <c r="U582" t="str">
        <f t="shared" si="59"/>
        <v>web</v>
      </c>
    </row>
    <row r="583" spans="1:21" ht="44.25" hidden="1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tr">
        <f>Data[[#This Row],[state]]</f>
        <v>failed</v>
      </c>
      <c r="H583" t="s">
        <v>8224</v>
      </c>
      <c r="I583" t="s">
        <v>8246</v>
      </c>
      <c r="J583">
        <v>1438474704</v>
      </c>
      <c r="K583" s="11">
        <f t="shared" si="54"/>
        <v>42217.762777777782</v>
      </c>
      <c r="L583">
        <v>1435882704</v>
      </c>
      <c r="M583" s="11">
        <f t="shared" si="55"/>
        <v>42187.762777777782</v>
      </c>
      <c r="N583" t="b">
        <v>0</v>
      </c>
      <c r="O583">
        <v>0</v>
      </c>
      <c r="P583" t="b">
        <v>0</v>
      </c>
      <c r="Q583" t="s">
        <v>8272</v>
      </c>
      <c r="R583" s="10">
        <f t="shared" si="56"/>
        <v>0</v>
      </c>
      <c r="S583" t="e">
        <f t="shared" si="57"/>
        <v>#DIV/0!</v>
      </c>
      <c r="T583" t="str">
        <f t="shared" si="58"/>
        <v>technology</v>
      </c>
      <c r="U583" t="str">
        <f t="shared" si="59"/>
        <v>web</v>
      </c>
    </row>
    <row r="584" spans="1:21" ht="59" hidden="1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tr">
        <f>Data[[#This Row],[state]]</f>
        <v>failed</v>
      </c>
      <c r="H584" t="s">
        <v>8224</v>
      </c>
      <c r="I584" t="s">
        <v>8246</v>
      </c>
      <c r="J584">
        <v>1426442400</v>
      </c>
      <c r="K584" s="11">
        <f t="shared" si="54"/>
        <v>42078.5</v>
      </c>
      <c r="L584">
        <v>1424454319</v>
      </c>
      <c r="M584" s="11">
        <f t="shared" si="55"/>
        <v>42055.489803240736</v>
      </c>
      <c r="N584" t="b">
        <v>0</v>
      </c>
      <c r="O584">
        <v>0</v>
      </c>
      <c r="P584" t="b">
        <v>0</v>
      </c>
      <c r="Q584" t="s">
        <v>8272</v>
      </c>
      <c r="R584" s="10">
        <f t="shared" si="56"/>
        <v>0</v>
      </c>
      <c r="S584" t="e">
        <f t="shared" si="57"/>
        <v>#DIV/0!</v>
      </c>
      <c r="T584" t="str">
        <f t="shared" si="58"/>
        <v>technology</v>
      </c>
      <c r="U584" t="str">
        <f t="shared" si="59"/>
        <v>web</v>
      </c>
    </row>
    <row r="585" spans="1:21" ht="44.25" hidden="1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tr">
        <f>Data[[#This Row],[state]]</f>
        <v>failed</v>
      </c>
      <c r="H585" t="s">
        <v>8224</v>
      </c>
      <c r="I585" t="s">
        <v>8246</v>
      </c>
      <c r="J585">
        <v>1426800687</v>
      </c>
      <c r="K585" s="11">
        <f t="shared" si="54"/>
        <v>42082.646840277783</v>
      </c>
      <c r="L585">
        <v>1424212287</v>
      </c>
      <c r="M585" s="11">
        <f t="shared" si="55"/>
        <v>42052.68850694444</v>
      </c>
      <c r="N585" t="b">
        <v>0</v>
      </c>
      <c r="O585">
        <v>1</v>
      </c>
      <c r="P585" t="b">
        <v>0</v>
      </c>
      <c r="Q585" t="s">
        <v>8272</v>
      </c>
      <c r="R585" s="10">
        <f t="shared" si="56"/>
        <v>1.1111111111111112E-2</v>
      </c>
      <c r="S585">
        <f t="shared" si="57"/>
        <v>1</v>
      </c>
      <c r="T585" t="str">
        <f t="shared" si="58"/>
        <v>technology</v>
      </c>
      <c r="U585" t="str">
        <f t="shared" si="59"/>
        <v>web</v>
      </c>
    </row>
    <row r="586" spans="1:21" ht="44.25" hidden="1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tr">
        <f>Data[[#This Row],[state]]</f>
        <v>failed</v>
      </c>
      <c r="H586" t="s">
        <v>8224</v>
      </c>
      <c r="I586" t="s">
        <v>8246</v>
      </c>
      <c r="J586">
        <v>1426522316</v>
      </c>
      <c r="K586" s="11">
        <f t="shared" si="54"/>
        <v>42079.424953703703</v>
      </c>
      <c r="L586">
        <v>1423933916</v>
      </c>
      <c r="M586" s="11">
        <f t="shared" si="55"/>
        <v>42049.466620370367</v>
      </c>
      <c r="N586" t="b">
        <v>0</v>
      </c>
      <c r="O586">
        <v>2</v>
      </c>
      <c r="P586" t="b">
        <v>0</v>
      </c>
      <c r="Q586" t="s">
        <v>8272</v>
      </c>
      <c r="R586" s="10">
        <f t="shared" si="56"/>
        <v>1</v>
      </c>
      <c r="S586">
        <f t="shared" si="57"/>
        <v>5</v>
      </c>
      <c r="T586" t="str">
        <f t="shared" si="58"/>
        <v>technology</v>
      </c>
      <c r="U586" t="str">
        <f t="shared" si="59"/>
        <v>web</v>
      </c>
    </row>
    <row r="587" spans="1:21" ht="44.25" hidden="1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tr">
        <f>Data[[#This Row],[state]]</f>
        <v>failed</v>
      </c>
      <c r="H587" t="s">
        <v>8225</v>
      </c>
      <c r="I587" t="s">
        <v>8247</v>
      </c>
      <c r="J587">
        <v>1448928000</v>
      </c>
      <c r="K587" s="11">
        <f t="shared" si="54"/>
        <v>42338.75</v>
      </c>
      <c r="L587">
        <v>1444123377</v>
      </c>
      <c r="M587" s="11">
        <f t="shared" si="55"/>
        <v>42283.1409375</v>
      </c>
      <c r="N587" t="b">
        <v>0</v>
      </c>
      <c r="O587">
        <v>0</v>
      </c>
      <c r="P587" t="b">
        <v>0</v>
      </c>
      <c r="Q587" t="s">
        <v>8272</v>
      </c>
      <c r="R587" s="10">
        <f t="shared" si="56"/>
        <v>0</v>
      </c>
      <c r="S587" t="e">
        <f t="shared" si="57"/>
        <v>#DIV/0!</v>
      </c>
      <c r="T587" t="str">
        <f t="shared" si="58"/>
        <v>technology</v>
      </c>
      <c r="U587" t="str">
        <f t="shared" si="59"/>
        <v>web</v>
      </c>
    </row>
    <row r="588" spans="1:21" ht="44.25" hidden="1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tr">
        <f>Data[[#This Row],[state]]</f>
        <v>failed</v>
      </c>
      <c r="H588" t="s">
        <v>8224</v>
      </c>
      <c r="I588" t="s">
        <v>8246</v>
      </c>
      <c r="J588">
        <v>1424032207</v>
      </c>
      <c r="K588" s="11">
        <f t="shared" si="54"/>
        <v>42050.604247685187</v>
      </c>
      <c r="L588">
        <v>1421440207</v>
      </c>
      <c r="M588" s="11">
        <f t="shared" si="55"/>
        <v>42020.604247685187</v>
      </c>
      <c r="N588" t="b">
        <v>0</v>
      </c>
      <c r="O588">
        <v>4</v>
      </c>
      <c r="P588" t="b">
        <v>0</v>
      </c>
      <c r="Q588" t="s">
        <v>8272</v>
      </c>
      <c r="R588" s="10">
        <f t="shared" si="56"/>
        <v>0.55999999999999994</v>
      </c>
      <c r="S588">
        <f t="shared" si="57"/>
        <v>14</v>
      </c>
      <c r="T588" t="str">
        <f t="shared" si="58"/>
        <v>technology</v>
      </c>
      <c r="U588" t="str">
        <f t="shared" si="59"/>
        <v>web</v>
      </c>
    </row>
    <row r="589" spans="1:21" ht="73.75" hidden="1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tr">
        <f>Data[[#This Row],[state]]</f>
        <v>failed</v>
      </c>
      <c r="H589" t="s">
        <v>8229</v>
      </c>
      <c r="I589" t="s">
        <v>8251</v>
      </c>
      <c r="J589">
        <v>1429207833</v>
      </c>
      <c r="K589" s="11">
        <f t="shared" si="54"/>
        <v>42110.507326388892</v>
      </c>
      <c r="L589">
        <v>1426615833</v>
      </c>
      <c r="M589" s="11">
        <f t="shared" si="55"/>
        <v>42080.507326388892</v>
      </c>
      <c r="N589" t="b">
        <v>0</v>
      </c>
      <c r="O589">
        <v>7</v>
      </c>
      <c r="P589" t="b">
        <v>0</v>
      </c>
      <c r="Q589" t="s">
        <v>8272</v>
      </c>
      <c r="R589" s="10">
        <f t="shared" si="56"/>
        <v>9.0833333333333339</v>
      </c>
      <c r="S589">
        <f t="shared" si="57"/>
        <v>389.28571428571428</v>
      </c>
      <c r="T589" t="str">
        <f t="shared" si="58"/>
        <v>technology</v>
      </c>
      <c r="U589" t="str">
        <f t="shared" si="59"/>
        <v>web</v>
      </c>
    </row>
    <row r="590" spans="1:21" ht="44.25" hidden="1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tr">
        <f>Data[[#This Row],[state]]</f>
        <v>failed</v>
      </c>
      <c r="H590" t="s">
        <v>8237</v>
      </c>
      <c r="I590" t="s">
        <v>8249</v>
      </c>
      <c r="J590">
        <v>1479410886</v>
      </c>
      <c r="K590" s="11">
        <f t="shared" si="54"/>
        <v>42691.561180555553</v>
      </c>
      <c r="L590">
        <v>1474223286</v>
      </c>
      <c r="M590" s="11">
        <f t="shared" si="55"/>
        <v>42631.519513888896</v>
      </c>
      <c r="N590" t="b">
        <v>0</v>
      </c>
      <c r="O590">
        <v>2</v>
      </c>
      <c r="P590" t="b">
        <v>0</v>
      </c>
      <c r="Q590" t="s">
        <v>8272</v>
      </c>
      <c r="R590" s="10">
        <f t="shared" si="56"/>
        <v>3.3444444444444441</v>
      </c>
      <c r="S590">
        <f t="shared" si="57"/>
        <v>150.5</v>
      </c>
      <c r="T590" t="str">
        <f t="shared" si="58"/>
        <v>technology</v>
      </c>
      <c r="U590" t="str">
        <f t="shared" si="59"/>
        <v>web</v>
      </c>
    </row>
    <row r="591" spans="1:21" hidden="1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tr">
        <f>Data[[#This Row],[state]]</f>
        <v>failed</v>
      </c>
      <c r="H591" t="s">
        <v>8224</v>
      </c>
      <c r="I591" t="s">
        <v>8246</v>
      </c>
      <c r="J591">
        <v>1436366699</v>
      </c>
      <c r="K591" s="11">
        <f t="shared" si="54"/>
        <v>42193.364571759259</v>
      </c>
      <c r="L591">
        <v>1435070699</v>
      </c>
      <c r="M591" s="11">
        <f t="shared" si="55"/>
        <v>42178.364571759259</v>
      </c>
      <c r="N591" t="b">
        <v>0</v>
      </c>
      <c r="O591">
        <v>1</v>
      </c>
      <c r="P591" t="b">
        <v>0</v>
      </c>
      <c r="Q591" t="s">
        <v>8272</v>
      </c>
      <c r="R591" s="10">
        <f t="shared" si="56"/>
        <v>1.3333333333333334E-2</v>
      </c>
      <c r="S591">
        <f t="shared" si="57"/>
        <v>1</v>
      </c>
      <c r="T591" t="str">
        <f t="shared" si="58"/>
        <v>technology</v>
      </c>
      <c r="U591" t="str">
        <f t="shared" si="59"/>
        <v>web</v>
      </c>
    </row>
    <row r="592" spans="1:21" ht="59" hidden="1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tr">
        <f>Data[[#This Row],[state]]</f>
        <v>failed</v>
      </c>
      <c r="H592" t="s">
        <v>8225</v>
      </c>
      <c r="I592" t="s">
        <v>8247</v>
      </c>
      <c r="J592">
        <v>1454936460</v>
      </c>
      <c r="K592" s="11">
        <f t="shared" si="54"/>
        <v>42408.292361111111</v>
      </c>
      <c r="L592">
        <v>1452259131</v>
      </c>
      <c r="M592" s="11">
        <f t="shared" si="55"/>
        <v>42377.304756944446</v>
      </c>
      <c r="N592" t="b">
        <v>0</v>
      </c>
      <c r="O592">
        <v>9</v>
      </c>
      <c r="P592" t="b">
        <v>0</v>
      </c>
      <c r="Q592" t="s">
        <v>8272</v>
      </c>
      <c r="R592" s="10">
        <f t="shared" si="56"/>
        <v>4.46</v>
      </c>
      <c r="S592">
        <f t="shared" si="57"/>
        <v>24.777777777777779</v>
      </c>
      <c r="T592" t="str">
        <f t="shared" si="58"/>
        <v>technology</v>
      </c>
      <c r="U592" t="str">
        <f t="shared" si="59"/>
        <v>web</v>
      </c>
    </row>
    <row r="593" spans="1:21" ht="44.25" hidden="1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tr">
        <f>Data[[#This Row],[state]]</f>
        <v>failed</v>
      </c>
      <c r="H593" t="s">
        <v>8224</v>
      </c>
      <c r="I593" t="s">
        <v>8246</v>
      </c>
      <c r="J593">
        <v>1437570130</v>
      </c>
      <c r="K593" s="11">
        <f t="shared" si="54"/>
        <v>42207.293171296296</v>
      </c>
      <c r="L593">
        <v>1434978130</v>
      </c>
      <c r="M593" s="11">
        <f t="shared" si="55"/>
        <v>42177.293171296296</v>
      </c>
      <c r="N593" t="b">
        <v>0</v>
      </c>
      <c r="O593">
        <v>2</v>
      </c>
      <c r="P593" t="b">
        <v>0</v>
      </c>
      <c r="Q593" t="s">
        <v>8272</v>
      </c>
      <c r="R593" s="10">
        <f t="shared" si="56"/>
        <v>6.0999999999999999E-2</v>
      </c>
      <c r="S593">
        <f t="shared" si="57"/>
        <v>30.5</v>
      </c>
      <c r="T593" t="str">
        <f t="shared" si="58"/>
        <v>technology</v>
      </c>
      <c r="U593" t="str">
        <f t="shared" si="59"/>
        <v>web</v>
      </c>
    </row>
    <row r="594" spans="1:21" ht="44.25" hidden="1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tr">
        <f>Data[[#This Row],[state]]</f>
        <v>failed</v>
      </c>
      <c r="H594" t="s">
        <v>8224</v>
      </c>
      <c r="I594" t="s">
        <v>8246</v>
      </c>
      <c r="J594">
        <v>1417584860</v>
      </c>
      <c r="K594" s="11">
        <f t="shared" si="54"/>
        <v>41975.982175925921</v>
      </c>
      <c r="L594">
        <v>1414992860</v>
      </c>
      <c r="M594" s="11">
        <f t="shared" si="55"/>
        <v>41945.982175925928</v>
      </c>
      <c r="N594" t="b">
        <v>0</v>
      </c>
      <c r="O594">
        <v>1</v>
      </c>
      <c r="P594" t="b">
        <v>0</v>
      </c>
      <c r="Q594" t="s">
        <v>8272</v>
      </c>
      <c r="R594" s="10">
        <f t="shared" si="56"/>
        <v>3.3333333333333335</v>
      </c>
      <c r="S594">
        <f t="shared" si="57"/>
        <v>250</v>
      </c>
      <c r="T594" t="str">
        <f t="shared" si="58"/>
        <v>technology</v>
      </c>
      <c r="U594" t="str">
        <f t="shared" si="59"/>
        <v>web</v>
      </c>
    </row>
    <row r="595" spans="1:21" ht="59" hidden="1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tr">
        <f>Data[[#This Row],[state]]</f>
        <v>failed</v>
      </c>
      <c r="H595" t="s">
        <v>8225</v>
      </c>
      <c r="I595" t="s">
        <v>8247</v>
      </c>
      <c r="J595">
        <v>1428333345</v>
      </c>
      <c r="K595" s="11">
        <f t="shared" si="54"/>
        <v>42100.385937500003</v>
      </c>
      <c r="L595">
        <v>1425744945</v>
      </c>
      <c r="M595" s="11">
        <f t="shared" si="55"/>
        <v>42070.427604166667</v>
      </c>
      <c r="N595" t="b">
        <v>0</v>
      </c>
      <c r="O595">
        <v>7</v>
      </c>
      <c r="P595" t="b">
        <v>0</v>
      </c>
      <c r="Q595" t="s">
        <v>8272</v>
      </c>
      <c r="R595" s="10">
        <f t="shared" si="56"/>
        <v>23</v>
      </c>
      <c r="S595">
        <f t="shared" si="57"/>
        <v>16.428571428571427</v>
      </c>
      <c r="T595" t="str">
        <f t="shared" si="58"/>
        <v>technology</v>
      </c>
      <c r="U595" t="str">
        <f t="shared" si="59"/>
        <v>web</v>
      </c>
    </row>
    <row r="596" spans="1:21" ht="29.5" hidden="1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tr">
        <f>Data[[#This Row],[state]]</f>
        <v>failed</v>
      </c>
      <c r="H596" t="s">
        <v>8224</v>
      </c>
      <c r="I596" t="s">
        <v>8246</v>
      </c>
      <c r="J596">
        <v>1460832206</v>
      </c>
      <c r="K596" s="11">
        <f t="shared" si="54"/>
        <v>42476.530162037037</v>
      </c>
      <c r="L596">
        <v>1458240206</v>
      </c>
      <c r="M596" s="11">
        <f t="shared" si="55"/>
        <v>42446.530162037037</v>
      </c>
      <c r="N596" t="b">
        <v>0</v>
      </c>
      <c r="O596">
        <v>2</v>
      </c>
      <c r="P596" t="b">
        <v>0</v>
      </c>
      <c r="Q596" t="s">
        <v>8272</v>
      </c>
      <c r="R596" s="10">
        <f t="shared" si="56"/>
        <v>0.104</v>
      </c>
      <c r="S596">
        <f t="shared" si="57"/>
        <v>13</v>
      </c>
      <c r="T596" t="str">
        <f t="shared" si="58"/>
        <v>technology</v>
      </c>
      <c r="U596" t="str">
        <f t="shared" si="59"/>
        <v>web</v>
      </c>
    </row>
    <row r="597" spans="1:21" ht="44.25" hidden="1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tr">
        <f>Data[[#This Row],[state]]</f>
        <v>failed</v>
      </c>
      <c r="H597" t="s">
        <v>8224</v>
      </c>
      <c r="I597" t="s">
        <v>8246</v>
      </c>
      <c r="J597">
        <v>1430703638</v>
      </c>
      <c r="K597" s="11">
        <f t="shared" si="54"/>
        <v>42127.819884259254</v>
      </c>
      <c r="L597">
        <v>1426815638</v>
      </c>
      <c r="M597" s="11">
        <f t="shared" si="55"/>
        <v>42082.819884259254</v>
      </c>
      <c r="N597" t="b">
        <v>0</v>
      </c>
      <c r="O597">
        <v>8</v>
      </c>
      <c r="P597" t="b">
        <v>0</v>
      </c>
      <c r="Q597" t="s">
        <v>8272</v>
      </c>
      <c r="R597" s="10">
        <f t="shared" si="56"/>
        <v>0.42599999999999999</v>
      </c>
      <c r="S597">
        <f t="shared" si="57"/>
        <v>53.25</v>
      </c>
      <c r="T597" t="str">
        <f t="shared" si="58"/>
        <v>technology</v>
      </c>
      <c r="U597" t="str">
        <f t="shared" si="59"/>
        <v>web</v>
      </c>
    </row>
    <row r="598" spans="1:21" ht="44.25" hidden="1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tr">
        <f>Data[[#This Row],[state]]</f>
        <v>failed</v>
      </c>
      <c r="H598" t="s">
        <v>8224</v>
      </c>
      <c r="I598" t="s">
        <v>8246</v>
      </c>
      <c r="J598">
        <v>1478122292</v>
      </c>
      <c r="K598" s="11">
        <f t="shared" si="54"/>
        <v>42676.646898148145</v>
      </c>
      <c r="L598">
        <v>1475530292</v>
      </c>
      <c r="M598" s="11">
        <f t="shared" si="55"/>
        <v>42646.646898148145</v>
      </c>
      <c r="N598" t="b">
        <v>0</v>
      </c>
      <c r="O598">
        <v>2</v>
      </c>
      <c r="P598" t="b">
        <v>0</v>
      </c>
      <c r="Q598" t="s">
        <v>8272</v>
      </c>
      <c r="R598" s="10">
        <f t="shared" si="56"/>
        <v>0.03</v>
      </c>
      <c r="S598">
        <f t="shared" si="57"/>
        <v>3</v>
      </c>
      <c r="T598" t="str">
        <f t="shared" si="58"/>
        <v>technology</v>
      </c>
      <c r="U598" t="str">
        <f t="shared" si="59"/>
        <v>web</v>
      </c>
    </row>
    <row r="599" spans="1:21" ht="44.25" hidden="1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tr">
        <f>Data[[#This Row],[state]]</f>
        <v>failed</v>
      </c>
      <c r="H599" t="s">
        <v>8224</v>
      </c>
      <c r="I599" t="s">
        <v>8246</v>
      </c>
      <c r="J599">
        <v>1469980800</v>
      </c>
      <c r="K599" s="11">
        <f t="shared" si="54"/>
        <v>42582.416666666672</v>
      </c>
      <c r="L599">
        <v>1466787335</v>
      </c>
      <c r="M599" s="11">
        <f t="shared" si="55"/>
        <v>42545.455266203702</v>
      </c>
      <c r="N599" t="b">
        <v>0</v>
      </c>
      <c r="O599">
        <v>2</v>
      </c>
      <c r="P599" t="b">
        <v>0</v>
      </c>
      <c r="Q599" t="s">
        <v>8272</v>
      </c>
      <c r="R599" s="10">
        <f t="shared" si="56"/>
        <v>0.26666666666666666</v>
      </c>
      <c r="S599">
        <f t="shared" si="57"/>
        <v>10</v>
      </c>
      <c r="T599" t="str">
        <f t="shared" si="58"/>
        <v>technology</v>
      </c>
      <c r="U599" t="str">
        <f t="shared" si="59"/>
        <v>web</v>
      </c>
    </row>
    <row r="600" spans="1:21" ht="29.5" hidden="1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tr">
        <f>Data[[#This Row],[state]]</f>
        <v>failed</v>
      </c>
      <c r="H600" t="s">
        <v>8224</v>
      </c>
      <c r="I600" t="s">
        <v>8246</v>
      </c>
      <c r="J600">
        <v>1417737781</v>
      </c>
      <c r="K600" s="11">
        <f t="shared" si="54"/>
        <v>41977.75209490741</v>
      </c>
      <c r="L600">
        <v>1415145781</v>
      </c>
      <c r="M600" s="11">
        <f t="shared" si="55"/>
        <v>41947.75209490741</v>
      </c>
      <c r="N600" t="b">
        <v>0</v>
      </c>
      <c r="O600">
        <v>7</v>
      </c>
      <c r="P600" t="b">
        <v>0</v>
      </c>
      <c r="Q600" t="s">
        <v>8272</v>
      </c>
      <c r="R600" s="10">
        <f t="shared" si="56"/>
        <v>34</v>
      </c>
      <c r="S600">
        <f t="shared" si="57"/>
        <v>121.42857142857143</v>
      </c>
      <c r="T600" t="str">
        <f t="shared" si="58"/>
        <v>technology</v>
      </c>
      <c r="U600" t="str">
        <f t="shared" si="59"/>
        <v>web</v>
      </c>
    </row>
    <row r="601" spans="1:21" ht="59" hidden="1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tr">
        <f>Data[[#This Row],[state]]</f>
        <v>failed</v>
      </c>
      <c r="H601" t="s">
        <v>8224</v>
      </c>
      <c r="I601" t="s">
        <v>8246</v>
      </c>
      <c r="J601">
        <v>1425827760</v>
      </c>
      <c r="K601" s="11">
        <f t="shared" si="54"/>
        <v>42071.386111111111</v>
      </c>
      <c r="L601">
        <v>1423769402</v>
      </c>
      <c r="M601" s="11">
        <f t="shared" si="55"/>
        <v>42047.562523148154</v>
      </c>
      <c r="N601" t="b">
        <v>0</v>
      </c>
      <c r="O601">
        <v>2</v>
      </c>
      <c r="P601" t="b">
        <v>0</v>
      </c>
      <c r="Q601" t="s">
        <v>8272</v>
      </c>
      <c r="R601" s="10">
        <f t="shared" si="56"/>
        <v>6.2E-2</v>
      </c>
      <c r="S601">
        <f t="shared" si="57"/>
        <v>15.5</v>
      </c>
      <c r="T601" t="str">
        <f t="shared" si="58"/>
        <v>technology</v>
      </c>
      <c r="U601" t="str">
        <f t="shared" si="59"/>
        <v>web</v>
      </c>
    </row>
    <row r="602" spans="1:21" ht="29.5" hidden="1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tr">
        <f>Data[[#This Row],[state]]</f>
        <v>canceled</v>
      </c>
      <c r="H602" t="s">
        <v>8224</v>
      </c>
      <c r="I602" t="s">
        <v>8246</v>
      </c>
      <c r="J602">
        <v>1431198562</v>
      </c>
      <c r="K602" s="11">
        <f t="shared" si="54"/>
        <v>42133.548171296294</v>
      </c>
      <c r="L602">
        <v>1426014562</v>
      </c>
      <c r="M602" s="11">
        <f t="shared" si="55"/>
        <v>42073.548171296294</v>
      </c>
      <c r="N602" t="b">
        <v>0</v>
      </c>
      <c r="O602">
        <v>1</v>
      </c>
      <c r="P602" t="b">
        <v>0</v>
      </c>
      <c r="Q602" t="s">
        <v>8272</v>
      </c>
      <c r="R602" s="10">
        <f t="shared" si="56"/>
        <v>2</v>
      </c>
      <c r="S602">
        <f t="shared" si="57"/>
        <v>100</v>
      </c>
      <c r="T602" t="str">
        <f t="shared" si="58"/>
        <v>technology</v>
      </c>
      <c r="U602" t="str">
        <f t="shared" si="59"/>
        <v>web</v>
      </c>
    </row>
    <row r="603" spans="1:21" ht="44.25" hidden="1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tr">
        <f>Data[[#This Row],[state]]</f>
        <v>canceled</v>
      </c>
      <c r="H603" t="s">
        <v>8229</v>
      </c>
      <c r="I603" t="s">
        <v>8251</v>
      </c>
      <c r="J603">
        <v>1419626139</v>
      </c>
      <c r="K603" s="11">
        <f t="shared" si="54"/>
        <v>41999.608090277776</v>
      </c>
      <c r="L603">
        <v>1417034139</v>
      </c>
      <c r="M603" s="11">
        <f t="shared" si="55"/>
        <v>41969.608090277776</v>
      </c>
      <c r="N603" t="b">
        <v>0</v>
      </c>
      <c r="O603">
        <v>6</v>
      </c>
      <c r="P603" t="b">
        <v>0</v>
      </c>
      <c r="Q603" t="s">
        <v>8272</v>
      </c>
      <c r="R603" s="10">
        <f t="shared" si="56"/>
        <v>1.4000000000000001</v>
      </c>
      <c r="S603">
        <f t="shared" si="57"/>
        <v>23.333333333333332</v>
      </c>
      <c r="T603" t="str">
        <f t="shared" si="58"/>
        <v>technology</v>
      </c>
      <c r="U603" t="str">
        <f t="shared" si="59"/>
        <v>web</v>
      </c>
    </row>
    <row r="604" spans="1:21" ht="44.25" hidden="1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tr">
        <f>Data[[#This Row],[state]]</f>
        <v>canceled</v>
      </c>
      <c r="H604" t="s">
        <v>8224</v>
      </c>
      <c r="I604" t="s">
        <v>8246</v>
      </c>
      <c r="J604">
        <v>1434654215</v>
      </c>
      <c r="K604" s="11">
        <f t="shared" si="54"/>
        <v>42173.54415509259</v>
      </c>
      <c r="L604">
        <v>1432062215</v>
      </c>
      <c r="M604" s="11">
        <f t="shared" si="55"/>
        <v>42143.54415509259</v>
      </c>
      <c r="N604" t="b">
        <v>0</v>
      </c>
      <c r="O604">
        <v>0</v>
      </c>
      <c r="P604" t="b">
        <v>0</v>
      </c>
      <c r="Q604" t="s">
        <v>8272</v>
      </c>
      <c r="R604" s="10">
        <f t="shared" si="56"/>
        <v>0</v>
      </c>
      <c r="S604" t="e">
        <f t="shared" si="57"/>
        <v>#DIV/0!</v>
      </c>
      <c r="T604" t="str">
        <f t="shared" si="58"/>
        <v>technology</v>
      </c>
      <c r="U604" t="str">
        <f t="shared" si="59"/>
        <v>web</v>
      </c>
    </row>
    <row r="605" spans="1:21" ht="44.25" hidden="1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tr">
        <f>Data[[#This Row],[state]]</f>
        <v>canceled</v>
      </c>
      <c r="H605" t="s">
        <v>8224</v>
      </c>
      <c r="I605" t="s">
        <v>8246</v>
      </c>
      <c r="J605">
        <v>1408029623</v>
      </c>
      <c r="K605" s="11">
        <f t="shared" si="54"/>
        <v>41865.389155092591</v>
      </c>
      <c r="L605">
        <v>1405437623</v>
      </c>
      <c r="M605" s="11">
        <f t="shared" si="55"/>
        <v>41835.389155092591</v>
      </c>
      <c r="N605" t="b">
        <v>0</v>
      </c>
      <c r="O605">
        <v>13</v>
      </c>
      <c r="P605" t="b">
        <v>0</v>
      </c>
      <c r="Q605" t="s">
        <v>8272</v>
      </c>
      <c r="R605" s="10">
        <f t="shared" si="56"/>
        <v>3.9334666666666664</v>
      </c>
      <c r="S605">
        <f t="shared" si="57"/>
        <v>45.386153846153846</v>
      </c>
      <c r="T605" t="str">
        <f t="shared" si="58"/>
        <v>technology</v>
      </c>
      <c r="U605" t="str">
        <f t="shared" si="59"/>
        <v>web</v>
      </c>
    </row>
    <row r="606" spans="1:21" ht="44.25" hidden="1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tr">
        <f>Data[[#This Row],[state]]</f>
        <v>canceled</v>
      </c>
      <c r="H606" t="s">
        <v>8224</v>
      </c>
      <c r="I606" t="s">
        <v>8246</v>
      </c>
      <c r="J606">
        <v>1409187056</v>
      </c>
      <c r="K606" s="11">
        <f t="shared" si="54"/>
        <v>41878.785370370373</v>
      </c>
      <c r="L606">
        <v>1406595056</v>
      </c>
      <c r="M606" s="11">
        <f t="shared" si="55"/>
        <v>41848.785370370373</v>
      </c>
      <c r="N606" t="b">
        <v>0</v>
      </c>
      <c r="O606">
        <v>0</v>
      </c>
      <c r="P606" t="b">
        <v>0</v>
      </c>
      <c r="Q606" t="s">
        <v>8272</v>
      </c>
      <c r="R606" s="10">
        <f t="shared" si="56"/>
        <v>0</v>
      </c>
      <c r="S606" t="e">
        <f t="shared" si="57"/>
        <v>#DIV/0!</v>
      </c>
      <c r="T606" t="str">
        <f t="shared" si="58"/>
        <v>technology</v>
      </c>
      <c r="U606" t="str">
        <f t="shared" si="59"/>
        <v>web</v>
      </c>
    </row>
    <row r="607" spans="1:21" ht="29.5" hidden="1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tr">
        <f>Data[[#This Row],[state]]</f>
        <v>canceled</v>
      </c>
      <c r="H607" t="s">
        <v>8224</v>
      </c>
      <c r="I607" t="s">
        <v>8246</v>
      </c>
      <c r="J607">
        <v>1440318908</v>
      </c>
      <c r="K607" s="11">
        <f t="shared" si="54"/>
        <v>42239.107731481476</v>
      </c>
      <c r="L607">
        <v>1436430908</v>
      </c>
      <c r="M607" s="11">
        <f t="shared" si="55"/>
        <v>42194.107731481476</v>
      </c>
      <c r="N607" t="b">
        <v>0</v>
      </c>
      <c r="O607">
        <v>8</v>
      </c>
      <c r="P607" t="b">
        <v>0</v>
      </c>
      <c r="Q607" t="s">
        <v>8272</v>
      </c>
      <c r="R607" s="10">
        <f t="shared" si="56"/>
        <v>2.62</v>
      </c>
      <c r="S607">
        <f t="shared" si="57"/>
        <v>16.375</v>
      </c>
      <c r="T607" t="str">
        <f t="shared" si="58"/>
        <v>technology</v>
      </c>
      <c r="U607" t="str">
        <f t="shared" si="59"/>
        <v>web</v>
      </c>
    </row>
    <row r="608" spans="1:21" ht="59" hidden="1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tr">
        <f>Data[[#This Row],[state]]</f>
        <v>canceled</v>
      </c>
      <c r="H608" t="s">
        <v>8233</v>
      </c>
      <c r="I608" t="s">
        <v>8249</v>
      </c>
      <c r="J608">
        <v>1432479600</v>
      </c>
      <c r="K608" s="11">
        <f t="shared" si="54"/>
        <v>42148.375</v>
      </c>
      <c r="L608">
        <v>1428507409</v>
      </c>
      <c r="M608" s="11">
        <f t="shared" si="55"/>
        <v>42102.400567129633</v>
      </c>
      <c r="N608" t="b">
        <v>0</v>
      </c>
      <c r="O608">
        <v>1</v>
      </c>
      <c r="P608" t="b">
        <v>0</v>
      </c>
      <c r="Q608" t="s">
        <v>8272</v>
      </c>
      <c r="R608" s="10">
        <f t="shared" si="56"/>
        <v>0.2</v>
      </c>
      <c r="S608">
        <f t="shared" si="57"/>
        <v>10</v>
      </c>
      <c r="T608" t="str">
        <f t="shared" si="58"/>
        <v>technology</v>
      </c>
      <c r="U608" t="str">
        <f t="shared" si="59"/>
        <v>web</v>
      </c>
    </row>
    <row r="609" spans="1:21" ht="44.25" hidden="1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tr">
        <f>Data[[#This Row],[state]]</f>
        <v>canceled</v>
      </c>
      <c r="H609" t="s">
        <v>8224</v>
      </c>
      <c r="I609" t="s">
        <v>8246</v>
      </c>
      <c r="J609">
        <v>1448225336</v>
      </c>
      <c r="K609" s="11">
        <f t="shared" si="54"/>
        <v>42330.617314814815</v>
      </c>
      <c r="L609">
        <v>1445629736</v>
      </c>
      <c r="M609" s="11">
        <f t="shared" si="55"/>
        <v>42300.575648148151</v>
      </c>
      <c r="N609" t="b">
        <v>0</v>
      </c>
      <c r="O609">
        <v>0</v>
      </c>
      <c r="P609" t="b">
        <v>0</v>
      </c>
      <c r="Q609" t="s">
        <v>8272</v>
      </c>
      <c r="R609" s="10">
        <f t="shared" si="56"/>
        <v>0</v>
      </c>
      <c r="S609" t="e">
        <f t="shared" si="57"/>
        <v>#DIV/0!</v>
      </c>
      <c r="T609" t="str">
        <f t="shared" si="58"/>
        <v>technology</v>
      </c>
      <c r="U609" t="str">
        <f t="shared" si="59"/>
        <v>web</v>
      </c>
    </row>
    <row r="610" spans="1:21" ht="44.25" hidden="1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tr">
        <f>Data[[#This Row],[state]]</f>
        <v>canceled</v>
      </c>
      <c r="H610" t="s">
        <v>8224</v>
      </c>
      <c r="I610" t="s">
        <v>8246</v>
      </c>
      <c r="J610">
        <v>1434405980</v>
      </c>
      <c r="K610" s="11">
        <f t="shared" si="54"/>
        <v>42170.671064814815</v>
      </c>
      <c r="L610">
        <v>1431813980</v>
      </c>
      <c r="M610" s="11">
        <f t="shared" si="55"/>
        <v>42140.671064814815</v>
      </c>
      <c r="N610" t="b">
        <v>0</v>
      </c>
      <c r="O610">
        <v>5</v>
      </c>
      <c r="P610" t="b">
        <v>0</v>
      </c>
      <c r="Q610" t="s">
        <v>8272</v>
      </c>
      <c r="R610" s="10">
        <f t="shared" si="56"/>
        <v>0.97400000000000009</v>
      </c>
      <c r="S610">
        <f t="shared" si="57"/>
        <v>292.2</v>
      </c>
      <c r="T610" t="str">
        <f t="shared" si="58"/>
        <v>technology</v>
      </c>
      <c r="U610" t="str">
        <f t="shared" si="59"/>
        <v>web</v>
      </c>
    </row>
    <row r="611" spans="1:21" ht="44.25" hidden="1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tr">
        <f>Data[[#This Row],[state]]</f>
        <v>canceled</v>
      </c>
      <c r="H611" t="s">
        <v>8225</v>
      </c>
      <c r="I611" t="s">
        <v>8247</v>
      </c>
      <c r="J611">
        <v>1448761744</v>
      </c>
      <c r="K611" s="11">
        <f t="shared" si="54"/>
        <v>42336.825740740736</v>
      </c>
      <c r="L611">
        <v>1446166144</v>
      </c>
      <c r="M611" s="11">
        <f t="shared" si="55"/>
        <v>42306.784074074079</v>
      </c>
      <c r="N611" t="b">
        <v>0</v>
      </c>
      <c r="O611">
        <v>1</v>
      </c>
      <c r="P611" t="b">
        <v>0</v>
      </c>
      <c r="Q611" t="s">
        <v>8272</v>
      </c>
      <c r="R611" s="10">
        <f t="shared" si="56"/>
        <v>0.64102564102564097</v>
      </c>
      <c r="S611">
        <f t="shared" si="57"/>
        <v>5</v>
      </c>
      <c r="T611" t="str">
        <f t="shared" si="58"/>
        <v>technology</v>
      </c>
      <c r="U611" t="str">
        <f t="shared" si="59"/>
        <v>web</v>
      </c>
    </row>
    <row r="612" spans="1:21" ht="44.25" hidden="1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tr">
        <f>Data[[#This Row],[state]]</f>
        <v>canceled</v>
      </c>
      <c r="H612" t="s">
        <v>8224</v>
      </c>
      <c r="I612" t="s">
        <v>8246</v>
      </c>
      <c r="J612">
        <v>1429732586</v>
      </c>
      <c r="K612" s="11">
        <f t="shared" si="54"/>
        <v>42116.58085648148</v>
      </c>
      <c r="L612">
        <v>1427140586</v>
      </c>
      <c r="M612" s="11">
        <f t="shared" si="55"/>
        <v>42086.58085648148</v>
      </c>
      <c r="N612" t="b">
        <v>0</v>
      </c>
      <c r="O612">
        <v>0</v>
      </c>
      <c r="P612" t="b">
        <v>0</v>
      </c>
      <c r="Q612" t="s">
        <v>8272</v>
      </c>
      <c r="R612" s="10">
        <f t="shared" si="56"/>
        <v>0</v>
      </c>
      <c r="S612" t="e">
        <f t="shared" si="57"/>
        <v>#DIV/0!</v>
      </c>
      <c r="T612" t="str">
        <f t="shared" si="58"/>
        <v>technology</v>
      </c>
      <c r="U612" t="str">
        <f t="shared" si="59"/>
        <v>web</v>
      </c>
    </row>
    <row r="613" spans="1:21" ht="44.25" hidden="1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tr">
        <f>Data[[#This Row],[state]]</f>
        <v>canceled</v>
      </c>
      <c r="H613" t="s">
        <v>8230</v>
      </c>
      <c r="I613" t="s">
        <v>8249</v>
      </c>
      <c r="J613">
        <v>1453210037</v>
      </c>
      <c r="K613" s="11">
        <f t="shared" si="54"/>
        <v>42388.310613425929</v>
      </c>
      <c r="L613">
        <v>1448026037</v>
      </c>
      <c r="M613" s="11">
        <f t="shared" si="55"/>
        <v>42328.310613425929</v>
      </c>
      <c r="N613" t="b">
        <v>0</v>
      </c>
      <c r="O613">
        <v>0</v>
      </c>
      <c r="P613" t="b">
        <v>0</v>
      </c>
      <c r="Q613" t="s">
        <v>8272</v>
      </c>
      <c r="R613" s="10">
        <f t="shared" si="56"/>
        <v>0</v>
      </c>
      <c r="S613" t="e">
        <f t="shared" si="57"/>
        <v>#DIV/0!</v>
      </c>
      <c r="T613" t="str">
        <f t="shared" si="58"/>
        <v>technology</v>
      </c>
      <c r="U613" t="str">
        <f t="shared" si="59"/>
        <v>web</v>
      </c>
    </row>
    <row r="614" spans="1:21" ht="29.5" hidden="1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tr">
        <f>Data[[#This Row],[state]]</f>
        <v>canceled</v>
      </c>
      <c r="H614" t="s">
        <v>8237</v>
      </c>
      <c r="I614" t="s">
        <v>8249</v>
      </c>
      <c r="J614">
        <v>1472777146</v>
      </c>
      <c r="K614" s="11">
        <f t="shared" si="54"/>
        <v>42614.781782407401</v>
      </c>
      <c r="L614">
        <v>1470185146</v>
      </c>
      <c r="M614" s="11">
        <f t="shared" si="55"/>
        <v>42584.781782407401</v>
      </c>
      <c r="N614" t="b">
        <v>0</v>
      </c>
      <c r="O614">
        <v>0</v>
      </c>
      <c r="P614" t="b">
        <v>0</v>
      </c>
      <c r="Q614" t="s">
        <v>8272</v>
      </c>
      <c r="R614" s="10">
        <f t="shared" si="56"/>
        <v>0</v>
      </c>
      <c r="S614" t="e">
        <f t="shared" si="57"/>
        <v>#DIV/0!</v>
      </c>
      <c r="T614" t="str">
        <f t="shared" si="58"/>
        <v>technology</v>
      </c>
      <c r="U614" t="str">
        <f t="shared" si="59"/>
        <v>web</v>
      </c>
    </row>
    <row r="615" spans="1:21" ht="44.25" hidden="1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tr">
        <f>Data[[#This Row],[state]]</f>
        <v>canceled</v>
      </c>
      <c r="H615" t="s">
        <v>8224</v>
      </c>
      <c r="I615" t="s">
        <v>8246</v>
      </c>
      <c r="J615">
        <v>1443675540</v>
      </c>
      <c r="K615" s="11">
        <f t="shared" si="54"/>
        <v>42277.957638888889</v>
      </c>
      <c r="L615">
        <v>1441022120</v>
      </c>
      <c r="M615" s="11">
        <f t="shared" si="55"/>
        <v>42247.246759259258</v>
      </c>
      <c r="N615" t="b">
        <v>0</v>
      </c>
      <c r="O615">
        <v>121</v>
      </c>
      <c r="P615" t="b">
        <v>0</v>
      </c>
      <c r="Q615" t="s">
        <v>8272</v>
      </c>
      <c r="R615" s="10">
        <f t="shared" si="56"/>
        <v>21.363333333333333</v>
      </c>
      <c r="S615">
        <f t="shared" si="57"/>
        <v>105.93388429752066</v>
      </c>
      <c r="T615" t="str">
        <f t="shared" si="58"/>
        <v>technology</v>
      </c>
      <c r="U615" t="str">
        <f t="shared" si="59"/>
        <v>web</v>
      </c>
    </row>
    <row r="616" spans="1:21" ht="44.25" hidden="1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tr">
        <f>Data[[#This Row],[state]]</f>
        <v>canceled</v>
      </c>
      <c r="H616" t="s">
        <v>8224</v>
      </c>
      <c r="I616" t="s">
        <v>8246</v>
      </c>
      <c r="J616">
        <v>1466731740</v>
      </c>
      <c r="K616" s="11">
        <f t="shared" si="54"/>
        <v>42544.811805555553</v>
      </c>
      <c r="L616">
        <v>1464139740</v>
      </c>
      <c r="M616" s="11">
        <f t="shared" si="55"/>
        <v>42514.811805555553</v>
      </c>
      <c r="N616" t="b">
        <v>0</v>
      </c>
      <c r="O616">
        <v>0</v>
      </c>
      <c r="P616" t="b">
        <v>0</v>
      </c>
      <c r="Q616" t="s">
        <v>8272</v>
      </c>
      <c r="R616" s="10">
        <f t="shared" si="56"/>
        <v>0</v>
      </c>
      <c r="S616" t="e">
        <f t="shared" si="57"/>
        <v>#DIV/0!</v>
      </c>
      <c r="T616" t="str">
        <f t="shared" si="58"/>
        <v>technology</v>
      </c>
      <c r="U616" t="str">
        <f t="shared" si="59"/>
        <v>web</v>
      </c>
    </row>
    <row r="617" spans="1:21" ht="44.25" hidden="1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tr">
        <f>Data[[#This Row],[state]]</f>
        <v>canceled</v>
      </c>
      <c r="H617" t="s">
        <v>8228</v>
      </c>
      <c r="I617" t="s">
        <v>8250</v>
      </c>
      <c r="J617">
        <v>1443149759</v>
      </c>
      <c r="K617" s="11">
        <f t="shared" si="54"/>
        <v>42271.872210648144</v>
      </c>
      <c r="L617">
        <v>1440557759</v>
      </c>
      <c r="M617" s="11">
        <f t="shared" si="55"/>
        <v>42241.872210648144</v>
      </c>
      <c r="N617" t="b">
        <v>0</v>
      </c>
      <c r="O617">
        <v>0</v>
      </c>
      <c r="P617" t="b">
        <v>0</v>
      </c>
      <c r="Q617" t="s">
        <v>8272</v>
      </c>
      <c r="R617" s="10">
        <f t="shared" si="56"/>
        <v>0</v>
      </c>
      <c r="S617" t="e">
        <f t="shared" si="57"/>
        <v>#DIV/0!</v>
      </c>
      <c r="T617" t="str">
        <f t="shared" si="58"/>
        <v>technology</v>
      </c>
      <c r="U617" t="str">
        <f t="shared" si="59"/>
        <v>web</v>
      </c>
    </row>
    <row r="618" spans="1:21" ht="44.25" hidden="1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tr">
        <f>Data[[#This Row],[state]]</f>
        <v>canceled</v>
      </c>
      <c r="H618" t="s">
        <v>8230</v>
      </c>
      <c r="I618" t="s">
        <v>8249</v>
      </c>
      <c r="J618">
        <v>1488013307</v>
      </c>
      <c r="K618" s="11">
        <f t="shared" si="54"/>
        <v>42791.126238425932</v>
      </c>
      <c r="L618">
        <v>1485421307</v>
      </c>
      <c r="M618" s="11">
        <f t="shared" si="55"/>
        <v>42761.126238425932</v>
      </c>
      <c r="N618" t="b">
        <v>0</v>
      </c>
      <c r="O618">
        <v>0</v>
      </c>
      <c r="P618" t="b">
        <v>0</v>
      </c>
      <c r="Q618" t="s">
        <v>8272</v>
      </c>
      <c r="R618" s="10">
        <f t="shared" si="56"/>
        <v>0</v>
      </c>
      <c r="S618" t="e">
        <f t="shared" si="57"/>
        <v>#DIV/0!</v>
      </c>
      <c r="T618" t="str">
        <f t="shared" si="58"/>
        <v>technology</v>
      </c>
      <c r="U618" t="str">
        <f t="shared" si="59"/>
        <v>web</v>
      </c>
    </row>
    <row r="619" spans="1:21" ht="59" hidden="1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tr">
        <f>Data[[#This Row],[state]]</f>
        <v>canceled</v>
      </c>
      <c r="H619" t="s">
        <v>8225</v>
      </c>
      <c r="I619" t="s">
        <v>8247</v>
      </c>
      <c r="J619">
        <v>1431072843</v>
      </c>
      <c r="K619" s="11">
        <f t="shared" si="54"/>
        <v>42132.093090277776</v>
      </c>
      <c r="L619">
        <v>1427184843</v>
      </c>
      <c r="M619" s="11">
        <f t="shared" si="55"/>
        <v>42087.093090277776</v>
      </c>
      <c r="N619" t="b">
        <v>0</v>
      </c>
      <c r="O619">
        <v>3</v>
      </c>
      <c r="P619" t="b">
        <v>0</v>
      </c>
      <c r="Q619" t="s">
        <v>8272</v>
      </c>
      <c r="R619" s="10">
        <f t="shared" si="56"/>
        <v>3</v>
      </c>
      <c r="S619">
        <f t="shared" si="57"/>
        <v>20</v>
      </c>
      <c r="T619" t="str">
        <f t="shared" si="58"/>
        <v>technology</v>
      </c>
      <c r="U619" t="str">
        <f t="shared" si="59"/>
        <v>web</v>
      </c>
    </row>
    <row r="620" spans="1:21" ht="44.25" hidden="1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tr">
        <f>Data[[#This Row],[state]]</f>
        <v>canceled</v>
      </c>
      <c r="H620" t="s">
        <v>8224</v>
      </c>
      <c r="I620" t="s">
        <v>8246</v>
      </c>
      <c r="J620">
        <v>1449689203</v>
      </c>
      <c r="K620" s="11">
        <f t="shared" si="54"/>
        <v>42347.560219907406</v>
      </c>
      <c r="L620">
        <v>1447097203</v>
      </c>
      <c r="M620" s="11">
        <f t="shared" si="55"/>
        <v>42317.560219907406</v>
      </c>
      <c r="N620" t="b">
        <v>0</v>
      </c>
      <c r="O620">
        <v>0</v>
      </c>
      <c r="P620" t="b">
        <v>0</v>
      </c>
      <c r="Q620" t="s">
        <v>8272</v>
      </c>
      <c r="R620" s="10">
        <f t="shared" si="56"/>
        <v>0</v>
      </c>
      <c r="S620" t="e">
        <f t="shared" si="57"/>
        <v>#DIV/0!</v>
      </c>
      <c r="T620" t="str">
        <f t="shared" si="58"/>
        <v>technology</v>
      </c>
      <c r="U620" t="str">
        <f t="shared" si="59"/>
        <v>web</v>
      </c>
    </row>
    <row r="621" spans="1:21" ht="29.5" hidden="1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tr">
        <f>Data[[#This Row],[state]]</f>
        <v>canceled</v>
      </c>
      <c r="H621" t="s">
        <v>8224</v>
      </c>
      <c r="I621" t="s">
        <v>8246</v>
      </c>
      <c r="J621">
        <v>1416933390</v>
      </c>
      <c r="K621" s="11">
        <f t="shared" si="54"/>
        <v>41968.442013888889</v>
      </c>
      <c r="L621">
        <v>1411745790</v>
      </c>
      <c r="M621" s="11">
        <f t="shared" si="55"/>
        <v>41908.400347222225</v>
      </c>
      <c r="N621" t="b">
        <v>0</v>
      </c>
      <c r="O621">
        <v>1</v>
      </c>
      <c r="P621" t="b">
        <v>0</v>
      </c>
      <c r="Q621" t="s">
        <v>8272</v>
      </c>
      <c r="R621" s="10">
        <f t="shared" si="56"/>
        <v>3.9999999999999996E-5</v>
      </c>
      <c r="S621">
        <f t="shared" si="57"/>
        <v>1</v>
      </c>
      <c r="T621" t="str">
        <f t="shared" si="58"/>
        <v>technology</v>
      </c>
      <c r="U621" t="str">
        <f t="shared" si="59"/>
        <v>web</v>
      </c>
    </row>
    <row r="622" spans="1:21" ht="44.25" hidden="1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tr">
        <f>Data[[#This Row],[state]]</f>
        <v>canceled</v>
      </c>
      <c r="H622" t="s">
        <v>8229</v>
      </c>
      <c r="I622" t="s">
        <v>8251</v>
      </c>
      <c r="J622">
        <v>1408986738</v>
      </c>
      <c r="K622" s="11">
        <f t="shared" si="54"/>
        <v>41876.466874999998</v>
      </c>
      <c r="L622">
        <v>1405098738</v>
      </c>
      <c r="M622" s="11">
        <f t="shared" si="55"/>
        <v>41831.466874999998</v>
      </c>
      <c r="N622" t="b">
        <v>0</v>
      </c>
      <c r="O622">
        <v>1</v>
      </c>
      <c r="P622" t="b">
        <v>0</v>
      </c>
      <c r="Q622" t="s">
        <v>8272</v>
      </c>
      <c r="R622" s="10">
        <f t="shared" si="56"/>
        <v>1</v>
      </c>
      <c r="S622">
        <f t="shared" si="57"/>
        <v>300</v>
      </c>
      <c r="T622" t="str">
        <f t="shared" si="58"/>
        <v>technology</v>
      </c>
      <c r="U622" t="str">
        <f t="shared" si="59"/>
        <v>web</v>
      </c>
    </row>
    <row r="623" spans="1:21" ht="44.25" hidden="1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tr">
        <f>Data[[#This Row],[state]]</f>
        <v>canceled</v>
      </c>
      <c r="H623" t="s">
        <v>8224</v>
      </c>
      <c r="I623" t="s">
        <v>8246</v>
      </c>
      <c r="J623">
        <v>1467934937</v>
      </c>
      <c r="K623" s="11">
        <f t="shared" si="54"/>
        <v>42558.737696759257</v>
      </c>
      <c r="L623">
        <v>1465342937</v>
      </c>
      <c r="M623" s="11">
        <f t="shared" si="55"/>
        <v>42528.737696759257</v>
      </c>
      <c r="N623" t="b">
        <v>0</v>
      </c>
      <c r="O623">
        <v>3</v>
      </c>
      <c r="P623" t="b">
        <v>0</v>
      </c>
      <c r="Q623" t="s">
        <v>8272</v>
      </c>
      <c r="R623" s="10">
        <f t="shared" si="56"/>
        <v>1.044</v>
      </c>
      <c r="S623">
        <f t="shared" si="57"/>
        <v>87</v>
      </c>
      <c r="T623" t="str">
        <f t="shared" si="58"/>
        <v>technology</v>
      </c>
      <c r="U623" t="str">
        <f t="shared" si="59"/>
        <v>web</v>
      </c>
    </row>
    <row r="624" spans="1:21" ht="44.25" hidden="1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tr">
        <f>Data[[#This Row],[state]]</f>
        <v>canceled</v>
      </c>
      <c r="H624" t="s">
        <v>8224</v>
      </c>
      <c r="I624" t="s">
        <v>8246</v>
      </c>
      <c r="J624">
        <v>1467398138</v>
      </c>
      <c r="K624" s="11">
        <f t="shared" si="54"/>
        <v>42552.524745370371</v>
      </c>
      <c r="L624">
        <v>1465670138</v>
      </c>
      <c r="M624" s="11">
        <f t="shared" si="55"/>
        <v>42532.524745370371</v>
      </c>
      <c r="N624" t="b">
        <v>0</v>
      </c>
      <c r="O624">
        <v>9</v>
      </c>
      <c r="P624" t="b">
        <v>0</v>
      </c>
      <c r="Q624" t="s">
        <v>8272</v>
      </c>
      <c r="R624" s="10">
        <f t="shared" si="56"/>
        <v>5.6833333333333336</v>
      </c>
      <c r="S624">
        <f t="shared" si="57"/>
        <v>37.888888888888886</v>
      </c>
      <c r="T624" t="str">
        <f t="shared" si="58"/>
        <v>technology</v>
      </c>
      <c r="U624" t="str">
        <f t="shared" si="59"/>
        <v>web</v>
      </c>
    </row>
    <row r="625" spans="1:21" ht="59" hidden="1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tr">
        <f>Data[[#This Row],[state]]</f>
        <v>canceled</v>
      </c>
      <c r="H625" t="s">
        <v>8226</v>
      </c>
      <c r="I625" t="s">
        <v>8248</v>
      </c>
      <c r="J625">
        <v>1432771997</v>
      </c>
      <c r="K625" s="11">
        <f t="shared" si="54"/>
        <v>42151.759224537032</v>
      </c>
      <c r="L625">
        <v>1430179997</v>
      </c>
      <c r="M625" s="11">
        <f t="shared" si="55"/>
        <v>42121.759224537032</v>
      </c>
      <c r="N625" t="b">
        <v>0</v>
      </c>
      <c r="O625">
        <v>0</v>
      </c>
      <c r="P625" t="b">
        <v>0</v>
      </c>
      <c r="Q625" t="s">
        <v>8272</v>
      </c>
      <c r="R625" s="10">
        <f t="shared" si="56"/>
        <v>0</v>
      </c>
      <c r="S625" t="e">
        <f t="shared" si="57"/>
        <v>#DIV/0!</v>
      </c>
      <c r="T625" t="str">
        <f t="shared" si="58"/>
        <v>technology</v>
      </c>
      <c r="U625" t="str">
        <f t="shared" si="59"/>
        <v>web</v>
      </c>
    </row>
    <row r="626" spans="1:21" ht="44.25" hidden="1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tr">
        <f>Data[[#This Row],[state]]</f>
        <v>canceled</v>
      </c>
      <c r="H626" t="s">
        <v>8224</v>
      </c>
      <c r="I626" t="s">
        <v>8246</v>
      </c>
      <c r="J626">
        <v>1431647041</v>
      </c>
      <c r="K626" s="11">
        <f t="shared" si="54"/>
        <v>42138.738900462966</v>
      </c>
      <c r="L626">
        <v>1429055041</v>
      </c>
      <c r="M626" s="11">
        <f t="shared" si="55"/>
        <v>42108.738900462966</v>
      </c>
      <c r="N626" t="b">
        <v>0</v>
      </c>
      <c r="O626">
        <v>0</v>
      </c>
      <c r="P626" t="b">
        <v>0</v>
      </c>
      <c r="Q626" t="s">
        <v>8272</v>
      </c>
      <c r="R626" s="10">
        <f t="shared" si="56"/>
        <v>0</v>
      </c>
      <c r="S626" t="e">
        <f t="shared" si="57"/>
        <v>#DIV/0!</v>
      </c>
      <c r="T626" t="str">
        <f t="shared" si="58"/>
        <v>technology</v>
      </c>
      <c r="U626" t="str">
        <f t="shared" si="59"/>
        <v>web</v>
      </c>
    </row>
    <row r="627" spans="1:21" ht="44.25" hidden="1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tr">
        <f>Data[[#This Row],[state]]</f>
        <v>canceled</v>
      </c>
      <c r="H627" t="s">
        <v>8229</v>
      </c>
      <c r="I627" t="s">
        <v>8251</v>
      </c>
      <c r="J627">
        <v>1490560177</v>
      </c>
      <c r="K627" s="11">
        <f t="shared" si="54"/>
        <v>42820.603900462964</v>
      </c>
      <c r="L627">
        <v>1487971777</v>
      </c>
      <c r="M627" s="11">
        <f t="shared" si="55"/>
        <v>42790.645567129628</v>
      </c>
      <c r="N627" t="b">
        <v>0</v>
      </c>
      <c r="O627">
        <v>0</v>
      </c>
      <c r="P627" t="b">
        <v>0</v>
      </c>
      <c r="Q627" t="s">
        <v>8272</v>
      </c>
      <c r="R627" s="10">
        <f t="shared" si="56"/>
        <v>0</v>
      </c>
      <c r="S627" t="e">
        <f t="shared" si="57"/>
        <v>#DIV/0!</v>
      </c>
      <c r="T627" t="str">
        <f t="shared" si="58"/>
        <v>technology</v>
      </c>
      <c r="U627" t="str">
        <f t="shared" si="59"/>
        <v>web</v>
      </c>
    </row>
    <row r="628" spans="1:21" ht="44.25" hidden="1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tr">
        <f>Data[[#This Row],[state]]</f>
        <v>canceled</v>
      </c>
      <c r="H628" t="s">
        <v>8224</v>
      </c>
      <c r="I628" t="s">
        <v>8246</v>
      </c>
      <c r="J628">
        <v>1439644920</v>
      </c>
      <c r="K628" s="11">
        <f t="shared" si="54"/>
        <v>42231.306944444441</v>
      </c>
      <c r="L628">
        <v>1436793939</v>
      </c>
      <c r="M628" s="11">
        <f t="shared" si="55"/>
        <v>42198.309479166666</v>
      </c>
      <c r="N628" t="b">
        <v>0</v>
      </c>
      <c r="O628">
        <v>39</v>
      </c>
      <c r="P628" t="b">
        <v>0</v>
      </c>
      <c r="Q628" t="s">
        <v>8272</v>
      </c>
      <c r="R628" s="10">
        <f t="shared" si="56"/>
        <v>17.380000000000003</v>
      </c>
      <c r="S628">
        <f t="shared" si="57"/>
        <v>111.41025641025641</v>
      </c>
      <c r="T628" t="str">
        <f t="shared" si="58"/>
        <v>technology</v>
      </c>
      <c r="U628" t="str">
        <f t="shared" si="59"/>
        <v>web</v>
      </c>
    </row>
    <row r="629" spans="1:21" ht="44.25" hidden="1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tr">
        <f>Data[[#This Row],[state]]</f>
        <v>canceled</v>
      </c>
      <c r="H629" t="s">
        <v>8235</v>
      </c>
      <c r="I629" t="s">
        <v>8255</v>
      </c>
      <c r="J629">
        <v>1457996400</v>
      </c>
      <c r="K629" s="11">
        <f t="shared" si="54"/>
        <v>42443.708333333328</v>
      </c>
      <c r="L629">
        <v>1452842511</v>
      </c>
      <c r="M629" s="11">
        <f t="shared" si="55"/>
        <v>42384.056840277779</v>
      </c>
      <c r="N629" t="b">
        <v>0</v>
      </c>
      <c r="O629">
        <v>1</v>
      </c>
      <c r="P629" t="b">
        <v>0</v>
      </c>
      <c r="Q629" t="s">
        <v>8272</v>
      </c>
      <c r="R629" s="10">
        <f t="shared" si="56"/>
        <v>0.02</v>
      </c>
      <c r="S629">
        <f t="shared" si="57"/>
        <v>90</v>
      </c>
      <c r="T629" t="str">
        <f t="shared" si="58"/>
        <v>technology</v>
      </c>
      <c r="U629" t="str">
        <f t="shared" si="59"/>
        <v>web</v>
      </c>
    </row>
    <row r="630" spans="1:21" ht="44.25" hidden="1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tr">
        <f>Data[[#This Row],[state]]</f>
        <v>canceled</v>
      </c>
      <c r="H630" t="s">
        <v>8224</v>
      </c>
      <c r="I630" t="s">
        <v>8246</v>
      </c>
      <c r="J630">
        <v>1405269457</v>
      </c>
      <c r="K630" s="11">
        <f t="shared" si="54"/>
        <v>41833.442789351851</v>
      </c>
      <c r="L630">
        <v>1402677457</v>
      </c>
      <c r="M630" s="11">
        <f t="shared" si="55"/>
        <v>41803.442789351851</v>
      </c>
      <c r="N630" t="b">
        <v>0</v>
      </c>
      <c r="O630">
        <v>0</v>
      </c>
      <c r="P630" t="b">
        <v>0</v>
      </c>
      <c r="Q630" t="s">
        <v>8272</v>
      </c>
      <c r="R630" s="10">
        <f t="shared" si="56"/>
        <v>0</v>
      </c>
      <c r="S630" t="e">
        <f t="shared" si="57"/>
        <v>#DIV/0!</v>
      </c>
      <c r="T630" t="str">
        <f t="shared" si="58"/>
        <v>technology</v>
      </c>
      <c r="U630" t="str">
        <f t="shared" si="59"/>
        <v>web</v>
      </c>
    </row>
    <row r="631" spans="1:21" ht="44.25" hidden="1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tr">
        <f>Data[[#This Row],[state]]</f>
        <v>canceled</v>
      </c>
      <c r="H631" t="s">
        <v>8226</v>
      </c>
      <c r="I631" t="s">
        <v>8248</v>
      </c>
      <c r="J631">
        <v>1463239108</v>
      </c>
      <c r="K631" s="11">
        <f t="shared" si="54"/>
        <v>42504.387824074074</v>
      </c>
      <c r="L631">
        <v>1460647108</v>
      </c>
      <c r="M631" s="11">
        <f t="shared" si="55"/>
        <v>42474.387824074074</v>
      </c>
      <c r="N631" t="b">
        <v>0</v>
      </c>
      <c r="O631">
        <v>3</v>
      </c>
      <c r="P631" t="b">
        <v>0</v>
      </c>
      <c r="Q631" t="s">
        <v>8272</v>
      </c>
      <c r="R631" s="10">
        <f t="shared" si="56"/>
        <v>0.17500000000000002</v>
      </c>
      <c r="S631">
        <f t="shared" si="57"/>
        <v>116.66666666666667</v>
      </c>
      <c r="T631" t="str">
        <f t="shared" si="58"/>
        <v>technology</v>
      </c>
      <c r="U631" t="str">
        <f t="shared" si="59"/>
        <v>web</v>
      </c>
    </row>
    <row r="632" spans="1:21" ht="59" hidden="1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tr">
        <f>Data[[#This Row],[state]]</f>
        <v>canceled</v>
      </c>
      <c r="H632" t="s">
        <v>8224</v>
      </c>
      <c r="I632" t="s">
        <v>8246</v>
      </c>
      <c r="J632">
        <v>1441516200</v>
      </c>
      <c r="K632" s="11">
        <f t="shared" si="54"/>
        <v>42252.965277777781</v>
      </c>
      <c r="L632">
        <v>1438959121</v>
      </c>
      <c r="M632" s="11">
        <f t="shared" si="55"/>
        <v>42223.369456018518</v>
      </c>
      <c r="N632" t="b">
        <v>0</v>
      </c>
      <c r="O632">
        <v>1</v>
      </c>
      <c r="P632" t="b">
        <v>0</v>
      </c>
      <c r="Q632" t="s">
        <v>8272</v>
      </c>
      <c r="R632" s="10">
        <f t="shared" si="56"/>
        <v>8.3340278356529712E-2</v>
      </c>
      <c r="S632">
        <f t="shared" si="57"/>
        <v>10</v>
      </c>
      <c r="T632" t="str">
        <f t="shared" si="58"/>
        <v>technology</v>
      </c>
      <c r="U632" t="str">
        <f t="shared" si="59"/>
        <v>web</v>
      </c>
    </row>
    <row r="633" spans="1:21" ht="29.5" hidden="1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tr">
        <f>Data[[#This Row],[state]]</f>
        <v>canceled</v>
      </c>
      <c r="H633" t="s">
        <v>8229</v>
      </c>
      <c r="I633" t="s">
        <v>8251</v>
      </c>
      <c r="J633">
        <v>1464460329</v>
      </c>
      <c r="K633" s="11">
        <f t="shared" si="54"/>
        <v>42518.522326388891</v>
      </c>
      <c r="L633">
        <v>1461954729</v>
      </c>
      <c r="M633" s="11">
        <f t="shared" si="55"/>
        <v>42489.522326388891</v>
      </c>
      <c r="N633" t="b">
        <v>0</v>
      </c>
      <c r="O633">
        <v>9</v>
      </c>
      <c r="P633" t="b">
        <v>0</v>
      </c>
      <c r="Q633" t="s">
        <v>8272</v>
      </c>
      <c r="R633" s="10">
        <f t="shared" si="56"/>
        <v>1.38</v>
      </c>
      <c r="S633">
        <f t="shared" si="57"/>
        <v>76.666666666666671</v>
      </c>
      <c r="T633" t="str">
        <f t="shared" si="58"/>
        <v>technology</v>
      </c>
      <c r="U633" t="str">
        <f t="shared" si="59"/>
        <v>web</v>
      </c>
    </row>
    <row r="634" spans="1:21" ht="44.25" hidden="1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tr">
        <f>Data[[#This Row],[state]]</f>
        <v>canceled</v>
      </c>
      <c r="H634" t="s">
        <v>8233</v>
      </c>
      <c r="I634" t="s">
        <v>8249</v>
      </c>
      <c r="J634">
        <v>1448470165</v>
      </c>
      <c r="K634" s="11">
        <f t="shared" si="54"/>
        <v>42333.450983796298</v>
      </c>
      <c r="L634">
        <v>1445874565</v>
      </c>
      <c r="M634" s="11">
        <f t="shared" si="55"/>
        <v>42303.409317129626</v>
      </c>
      <c r="N634" t="b">
        <v>0</v>
      </c>
      <c r="O634">
        <v>0</v>
      </c>
      <c r="P634" t="b">
        <v>0</v>
      </c>
      <c r="Q634" t="s">
        <v>8272</v>
      </c>
      <c r="R634" s="10">
        <f t="shared" si="56"/>
        <v>0</v>
      </c>
      <c r="S634" t="e">
        <f t="shared" si="57"/>
        <v>#DIV/0!</v>
      </c>
      <c r="T634" t="str">
        <f t="shared" si="58"/>
        <v>technology</v>
      </c>
      <c r="U634" t="str">
        <f t="shared" si="59"/>
        <v>web</v>
      </c>
    </row>
    <row r="635" spans="1:21" ht="44.25" hidden="1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tr">
        <f>Data[[#This Row],[state]]</f>
        <v>canceled</v>
      </c>
      <c r="H635" t="s">
        <v>8224</v>
      </c>
      <c r="I635" t="s">
        <v>8246</v>
      </c>
      <c r="J635">
        <v>1466204400</v>
      </c>
      <c r="K635" s="11">
        <f t="shared" si="54"/>
        <v>42538.708333333328</v>
      </c>
      <c r="L635">
        <v>1463469062</v>
      </c>
      <c r="M635" s="11">
        <f t="shared" si="55"/>
        <v>42507.04932870371</v>
      </c>
      <c r="N635" t="b">
        <v>0</v>
      </c>
      <c r="O635">
        <v>25</v>
      </c>
      <c r="P635" t="b">
        <v>0</v>
      </c>
      <c r="Q635" t="s">
        <v>8272</v>
      </c>
      <c r="R635" s="10">
        <f t="shared" si="56"/>
        <v>12.45</v>
      </c>
      <c r="S635">
        <f t="shared" si="57"/>
        <v>49.8</v>
      </c>
      <c r="T635" t="str">
        <f t="shared" si="58"/>
        <v>technology</v>
      </c>
      <c r="U635" t="str">
        <f t="shared" si="59"/>
        <v>web</v>
      </c>
    </row>
    <row r="636" spans="1:21" ht="29.5" hidden="1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tr">
        <f>Data[[#This Row],[state]]</f>
        <v>canceled</v>
      </c>
      <c r="H636" t="s">
        <v>8224</v>
      </c>
      <c r="I636" t="s">
        <v>8246</v>
      </c>
      <c r="J636">
        <v>1424989029</v>
      </c>
      <c r="K636" s="11">
        <f t="shared" si="54"/>
        <v>42061.678576388891</v>
      </c>
      <c r="L636">
        <v>1422397029</v>
      </c>
      <c r="M636" s="11">
        <f t="shared" si="55"/>
        <v>42031.678576388891</v>
      </c>
      <c r="N636" t="b">
        <v>0</v>
      </c>
      <c r="O636">
        <v>1</v>
      </c>
      <c r="P636" t="b">
        <v>0</v>
      </c>
      <c r="Q636" t="s">
        <v>8272</v>
      </c>
      <c r="R636" s="10">
        <f t="shared" si="56"/>
        <v>0.02</v>
      </c>
      <c r="S636">
        <f t="shared" si="57"/>
        <v>1</v>
      </c>
      <c r="T636" t="str">
        <f t="shared" si="58"/>
        <v>technology</v>
      </c>
      <c r="U636" t="str">
        <f t="shared" si="59"/>
        <v>web</v>
      </c>
    </row>
    <row r="637" spans="1:21" ht="29.5" hidden="1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tr">
        <f>Data[[#This Row],[state]]</f>
        <v>canceled</v>
      </c>
      <c r="H637" t="s">
        <v>8224</v>
      </c>
      <c r="I637" t="s">
        <v>8246</v>
      </c>
      <c r="J637">
        <v>1428804762</v>
      </c>
      <c r="K637" s="11">
        <f t="shared" si="54"/>
        <v>42105.842152777783</v>
      </c>
      <c r="L637">
        <v>1426212762</v>
      </c>
      <c r="M637" s="11">
        <f t="shared" si="55"/>
        <v>42075.842152777783</v>
      </c>
      <c r="N637" t="b">
        <v>0</v>
      </c>
      <c r="O637">
        <v>1</v>
      </c>
      <c r="P637" t="b">
        <v>0</v>
      </c>
      <c r="Q637" t="s">
        <v>8272</v>
      </c>
      <c r="R637" s="10">
        <f t="shared" si="56"/>
        <v>8.0000000000000002E-3</v>
      </c>
      <c r="S637">
        <f t="shared" si="57"/>
        <v>2</v>
      </c>
      <c r="T637" t="str">
        <f t="shared" si="58"/>
        <v>technology</v>
      </c>
      <c r="U637" t="str">
        <f t="shared" si="59"/>
        <v>web</v>
      </c>
    </row>
    <row r="638" spans="1:21" ht="44.25" hidden="1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tr">
        <f>Data[[#This Row],[state]]</f>
        <v>canceled</v>
      </c>
      <c r="H638" t="s">
        <v>8225</v>
      </c>
      <c r="I638" t="s">
        <v>8247</v>
      </c>
      <c r="J638">
        <v>1433587620</v>
      </c>
      <c r="K638" s="11">
        <f t="shared" si="54"/>
        <v>42161.19930555555</v>
      </c>
      <c r="L638">
        <v>1430996150</v>
      </c>
      <c r="M638" s="11">
        <f t="shared" si="55"/>
        <v>42131.205439814818</v>
      </c>
      <c r="N638" t="b">
        <v>0</v>
      </c>
      <c r="O638">
        <v>1</v>
      </c>
      <c r="P638" t="b">
        <v>0</v>
      </c>
      <c r="Q638" t="s">
        <v>8272</v>
      </c>
      <c r="R638" s="10">
        <f t="shared" si="56"/>
        <v>0.2</v>
      </c>
      <c r="S638">
        <f t="shared" si="57"/>
        <v>4</v>
      </c>
      <c r="T638" t="str">
        <f t="shared" si="58"/>
        <v>technology</v>
      </c>
      <c r="U638" t="str">
        <f t="shared" si="59"/>
        <v>web</v>
      </c>
    </row>
    <row r="639" spans="1:21" ht="44.25" hidden="1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tr">
        <f>Data[[#This Row],[state]]</f>
        <v>canceled</v>
      </c>
      <c r="H639" t="s">
        <v>8225</v>
      </c>
      <c r="I639" t="s">
        <v>8247</v>
      </c>
      <c r="J639">
        <v>1488063840</v>
      </c>
      <c r="K639" s="11">
        <f t="shared" si="54"/>
        <v>42791.711111111115</v>
      </c>
      <c r="L639">
        <v>1485558318</v>
      </c>
      <c r="M639" s="11">
        <f t="shared" si="55"/>
        <v>42762.712013888886</v>
      </c>
      <c r="N639" t="b">
        <v>0</v>
      </c>
      <c r="O639">
        <v>0</v>
      </c>
      <c r="P639" t="b">
        <v>0</v>
      </c>
      <c r="Q639" t="s">
        <v>8272</v>
      </c>
      <c r="R639" s="10">
        <f t="shared" si="56"/>
        <v>0</v>
      </c>
      <c r="S639" t="e">
        <f t="shared" si="57"/>
        <v>#DIV/0!</v>
      </c>
      <c r="T639" t="str">
        <f t="shared" si="58"/>
        <v>technology</v>
      </c>
      <c r="U639" t="str">
        <f t="shared" si="59"/>
        <v>web</v>
      </c>
    </row>
    <row r="640" spans="1:21" hidden="1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tr">
        <f>Data[[#This Row],[state]]</f>
        <v>canceled</v>
      </c>
      <c r="H640" t="s">
        <v>8236</v>
      </c>
      <c r="I640" t="s">
        <v>8249</v>
      </c>
      <c r="J640">
        <v>1490447662</v>
      </c>
      <c r="K640" s="11">
        <f t="shared" si="54"/>
        <v>42819.30164351852</v>
      </c>
      <c r="L640">
        <v>1485267262</v>
      </c>
      <c r="M640" s="11">
        <f t="shared" si="55"/>
        <v>42759.343310185184</v>
      </c>
      <c r="N640" t="b">
        <v>0</v>
      </c>
      <c r="O640">
        <v>6</v>
      </c>
      <c r="P640" t="b">
        <v>0</v>
      </c>
      <c r="Q640" t="s">
        <v>8272</v>
      </c>
      <c r="R640" s="10">
        <f t="shared" si="56"/>
        <v>9.0000000000000011E-3</v>
      </c>
      <c r="S640">
        <f t="shared" si="57"/>
        <v>3</v>
      </c>
      <c r="T640" t="str">
        <f t="shared" si="58"/>
        <v>technology</v>
      </c>
      <c r="U640" t="str">
        <f t="shared" si="59"/>
        <v>web</v>
      </c>
    </row>
    <row r="641" spans="1:21" ht="29.5" hidden="1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tr">
        <f>Data[[#This Row],[state]]</f>
        <v>canceled</v>
      </c>
      <c r="H641" t="s">
        <v>8224</v>
      </c>
      <c r="I641" t="s">
        <v>8246</v>
      </c>
      <c r="J641">
        <v>1413208795</v>
      </c>
      <c r="K641" s="11">
        <f t="shared" si="54"/>
        <v>41925.333275462966</v>
      </c>
      <c r="L641">
        <v>1408024795</v>
      </c>
      <c r="M641" s="11">
        <f t="shared" si="55"/>
        <v>41865.333275462966</v>
      </c>
      <c r="N641" t="b">
        <v>0</v>
      </c>
      <c r="O641">
        <v>1</v>
      </c>
      <c r="P641" t="b">
        <v>0</v>
      </c>
      <c r="Q641" t="s">
        <v>8272</v>
      </c>
      <c r="R641" s="10">
        <f t="shared" si="56"/>
        <v>9.9999999999999991E-5</v>
      </c>
      <c r="S641">
        <f t="shared" si="57"/>
        <v>1</v>
      </c>
      <c r="T641" t="str">
        <f t="shared" si="58"/>
        <v>technology</v>
      </c>
      <c r="U641" t="str">
        <f t="shared" si="59"/>
        <v>web</v>
      </c>
    </row>
    <row r="642" spans="1:21" ht="44.25" hidden="1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tr">
        <f>Data[[#This Row],[state]]</f>
        <v>successful</v>
      </c>
      <c r="H642" t="s">
        <v>8230</v>
      </c>
      <c r="I642" t="s">
        <v>8249</v>
      </c>
      <c r="J642">
        <v>1480028400</v>
      </c>
      <c r="K642" s="11">
        <f t="shared" ref="K642:K705" si="60">(((J642/60)/60)/24)+DATE(1970,1,1)+(-6/24)</f>
        <v>42698.708333333328</v>
      </c>
      <c r="L642">
        <v>1478685915</v>
      </c>
      <c r="M642" s="11">
        <f t="shared" ref="M642:M705" si="61">(((L642/60)/60)/24)+DATE(1970,1,1)+(-6/24)</f>
        <v>42683.170312500006</v>
      </c>
      <c r="N642" t="b">
        <v>0</v>
      </c>
      <c r="O642">
        <v>2</v>
      </c>
      <c r="P642" t="b">
        <v>1</v>
      </c>
      <c r="Q642" t="s">
        <v>8273</v>
      </c>
      <c r="R642" s="10">
        <f t="shared" ref="R642:R705" si="62">(E642/D642)*100</f>
        <v>144.28571428571428</v>
      </c>
      <c r="S642">
        <f t="shared" si="57"/>
        <v>50.5</v>
      </c>
      <c r="T642" t="str">
        <f t="shared" si="58"/>
        <v>technology</v>
      </c>
      <c r="U642" t="str">
        <f t="shared" si="59"/>
        <v>wearables</v>
      </c>
    </row>
    <row r="643" spans="1:21" ht="44.25" hidden="1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tr">
        <f>Data[[#This Row],[state]]</f>
        <v>successful</v>
      </c>
      <c r="H643" t="s">
        <v>8224</v>
      </c>
      <c r="I643" t="s">
        <v>8246</v>
      </c>
      <c r="J643">
        <v>1439473248</v>
      </c>
      <c r="K643" s="11">
        <f t="shared" si="60"/>
        <v>42229.32</v>
      </c>
      <c r="L643">
        <v>1436881248</v>
      </c>
      <c r="M643" s="11">
        <f t="shared" si="61"/>
        <v>42199.32</v>
      </c>
      <c r="N643" t="b">
        <v>0</v>
      </c>
      <c r="O643">
        <v>315</v>
      </c>
      <c r="P643" t="b">
        <v>1</v>
      </c>
      <c r="Q643" t="s">
        <v>8273</v>
      </c>
      <c r="R643" s="10">
        <f t="shared" si="62"/>
        <v>119.16249999999999</v>
      </c>
      <c r="S643">
        <f t="shared" ref="S643:S706" si="63">E643/O643</f>
        <v>151.31746031746033</v>
      </c>
      <c r="T643" t="str">
        <f t="shared" ref="T643:T706" si="64">LEFT(Q643,FIND("/",Q643)-1)</f>
        <v>technology</v>
      </c>
      <c r="U643" t="str">
        <f t="shared" ref="U643:U706" si="65">RIGHT(Q643,LEN(Q643)-FIND("/",Q643))</f>
        <v>wearables</v>
      </c>
    </row>
    <row r="644" spans="1:21" ht="44.25" hidden="1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tr">
        <f>Data[[#This Row],[state]]</f>
        <v>successful</v>
      </c>
      <c r="H644" t="s">
        <v>8236</v>
      </c>
      <c r="I644" t="s">
        <v>8249</v>
      </c>
      <c r="J644">
        <v>1439998674</v>
      </c>
      <c r="K644" s="11">
        <f t="shared" si="60"/>
        <v>42235.401319444441</v>
      </c>
      <c r="L644">
        <v>1436888274</v>
      </c>
      <c r="M644" s="11">
        <f t="shared" si="61"/>
        <v>42199.401319444441</v>
      </c>
      <c r="N644" t="b">
        <v>0</v>
      </c>
      <c r="O644">
        <v>2174</v>
      </c>
      <c r="P644" t="b">
        <v>1</v>
      </c>
      <c r="Q644" t="s">
        <v>8273</v>
      </c>
      <c r="R644" s="10">
        <f t="shared" si="62"/>
        <v>1460.4850000000001</v>
      </c>
      <c r="S644">
        <f t="shared" si="63"/>
        <v>134.3592456301748</v>
      </c>
      <c r="T644" t="str">
        <f t="shared" si="64"/>
        <v>technology</v>
      </c>
      <c r="U644" t="str">
        <f t="shared" si="65"/>
        <v>wearables</v>
      </c>
    </row>
    <row r="645" spans="1:21" ht="44.25" hidden="1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tr">
        <f>Data[[#This Row],[state]]</f>
        <v>successful</v>
      </c>
      <c r="H645" t="s">
        <v>8224</v>
      </c>
      <c r="I645" t="s">
        <v>8246</v>
      </c>
      <c r="J645">
        <v>1433085875</v>
      </c>
      <c r="K645" s="11">
        <f t="shared" si="60"/>
        <v>42155.392071759255</v>
      </c>
      <c r="L645">
        <v>1428333875</v>
      </c>
      <c r="M645" s="11">
        <f t="shared" si="61"/>
        <v>42100.392071759255</v>
      </c>
      <c r="N645" t="b">
        <v>0</v>
      </c>
      <c r="O645">
        <v>152</v>
      </c>
      <c r="P645" t="b">
        <v>1</v>
      </c>
      <c r="Q645" t="s">
        <v>8273</v>
      </c>
      <c r="R645" s="10">
        <f t="shared" si="62"/>
        <v>105.80799999999999</v>
      </c>
      <c r="S645">
        <f t="shared" si="63"/>
        <v>174.02631578947367</v>
      </c>
      <c r="T645" t="str">
        <f t="shared" si="64"/>
        <v>technology</v>
      </c>
      <c r="U645" t="str">
        <f t="shared" si="65"/>
        <v>wearables</v>
      </c>
    </row>
    <row r="646" spans="1:21" ht="44.25" hidden="1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tr">
        <f>Data[[#This Row],[state]]</f>
        <v>successful</v>
      </c>
      <c r="H646" t="s">
        <v>8224</v>
      </c>
      <c r="I646" t="s">
        <v>8246</v>
      </c>
      <c r="J646">
        <v>1414544400</v>
      </c>
      <c r="K646" s="11">
        <f t="shared" si="60"/>
        <v>41940.791666666664</v>
      </c>
      <c r="L646">
        <v>1410883139</v>
      </c>
      <c r="M646" s="11">
        <f t="shared" si="61"/>
        <v>41898.415960648148</v>
      </c>
      <c r="N646" t="b">
        <v>0</v>
      </c>
      <c r="O646">
        <v>1021</v>
      </c>
      <c r="P646" t="b">
        <v>1</v>
      </c>
      <c r="Q646" t="s">
        <v>8273</v>
      </c>
      <c r="R646" s="10">
        <f t="shared" si="62"/>
        <v>300.11791999999997</v>
      </c>
      <c r="S646">
        <f t="shared" si="63"/>
        <v>73.486268364348675</v>
      </c>
      <c r="T646" t="str">
        <f t="shared" si="64"/>
        <v>technology</v>
      </c>
      <c r="U646" t="str">
        <f t="shared" si="65"/>
        <v>wearables</v>
      </c>
    </row>
    <row r="647" spans="1:21" ht="29.5" hidden="1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tr">
        <f>Data[[#This Row],[state]]</f>
        <v>successful</v>
      </c>
      <c r="H647" t="s">
        <v>8224</v>
      </c>
      <c r="I647" t="s">
        <v>8246</v>
      </c>
      <c r="J647">
        <v>1470962274</v>
      </c>
      <c r="K647" s="11">
        <f t="shared" si="60"/>
        <v>42593.776319444441</v>
      </c>
      <c r="L647">
        <v>1468370274</v>
      </c>
      <c r="M647" s="11">
        <f t="shared" si="61"/>
        <v>42563.776319444441</v>
      </c>
      <c r="N647" t="b">
        <v>0</v>
      </c>
      <c r="O647">
        <v>237</v>
      </c>
      <c r="P647" t="b">
        <v>1</v>
      </c>
      <c r="Q647" t="s">
        <v>8273</v>
      </c>
      <c r="R647" s="10">
        <f t="shared" si="62"/>
        <v>278.7</v>
      </c>
      <c r="S647">
        <f t="shared" si="63"/>
        <v>23.518987341772153</v>
      </c>
      <c r="T647" t="str">
        <f t="shared" si="64"/>
        <v>technology</v>
      </c>
      <c r="U647" t="str">
        <f t="shared" si="65"/>
        <v>wearables</v>
      </c>
    </row>
    <row r="648" spans="1:21" ht="44.25" hidden="1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tr">
        <f>Data[[#This Row],[state]]</f>
        <v>successful</v>
      </c>
      <c r="H648" t="s">
        <v>8224</v>
      </c>
      <c r="I648" t="s">
        <v>8246</v>
      </c>
      <c r="J648">
        <v>1407788867</v>
      </c>
      <c r="K648" s="11">
        <f t="shared" si="60"/>
        <v>41862.602627314816</v>
      </c>
      <c r="L648">
        <v>1405196867</v>
      </c>
      <c r="M648" s="11">
        <f t="shared" si="61"/>
        <v>41832.602627314816</v>
      </c>
      <c r="N648" t="b">
        <v>0</v>
      </c>
      <c r="O648">
        <v>27</v>
      </c>
      <c r="P648" t="b">
        <v>1</v>
      </c>
      <c r="Q648" t="s">
        <v>8273</v>
      </c>
      <c r="R648" s="10">
        <f t="shared" si="62"/>
        <v>131.87625</v>
      </c>
      <c r="S648">
        <f t="shared" si="63"/>
        <v>39.074444444444445</v>
      </c>
      <c r="T648" t="str">
        <f t="shared" si="64"/>
        <v>technology</v>
      </c>
      <c r="U648" t="str">
        <f t="shared" si="65"/>
        <v>wearables</v>
      </c>
    </row>
    <row r="649" spans="1:21" ht="44.25" hidden="1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tr">
        <f>Data[[#This Row],[state]]</f>
        <v>successful</v>
      </c>
      <c r="H649" t="s">
        <v>8229</v>
      </c>
      <c r="I649" t="s">
        <v>8251</v>
      </c>
      <c r="J649">
        <v>1458235549</v>
      </c>
      <c r="K649" s="11">
        <f t="shared" si="60"/>
        <v>42446.476261574076</v>
      </c>
      <c r="L649">
        <v>1455647149</v>
      </c>
      <c r="M649" s="11">
        <f t="shared" si="61"/>
        <v>42416.517928240741</v>
      </c>
      <c r="N649" t="b">
        <v>0</v>
      </c>
      <c r="O649">
        <v>17</v>
      </c>
      <c r="P649" t="b">
        <v>1</v>
      </c>
      <c r="Q649" t="s">
        <v>8273</v>
      </c>
      <c r="R649" s="10">
        <f t="shared" si="62"/>
        <v>107.05</v>
      </c>
      <c r="S649">
        <f t="shared" si="63"/>
        <v>125.94117647058823</v>
      </c>
      <c r="T649" t="str">
        <f t="shared" si="64"/>
        <v>technology</v>
      </c>
      <c r="U649" t="str">
        <f t="shared" si="65"/>
        <v>wearables</v>
      </c>
    </row>
    <row r="650" spans="1:21" ht="29.5" hidden="1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tr">
        <f>Data[[#This Row],[state]]</f>
        <v>successful</v>
      </c>
      <c r="H650" t="s">
        <v>8224</v>
      </c>
      <c r="I650" t="s">
        <v>8246</v>
      </c>
      <c r="J650">
        <v>1413304708</v>
      </c>
      <c r="K650" s="11">
        <f t="shared" si="60"/>
        <v>41926.443379629629</v>
      </c>
      <c r="L650">
        <v>1410280708</v>
      </c>
      <c r="M650" s="11">
        <f t="shared" si="61"/>
        <v>41891.443379629629</v>
      </c>
      <c r="N650" t="b">
        <v>0</v>
      </c>
      <c r="O650">
        <v>27</v>
      </c>
      <c r="P650" t="b">
        <v>1</v>
      </c>
      <c r="Q650" t="s">
        <v>8273</v>
      </c>
      <c r="R650" s="10">
        <f t="shared" si="62"/>
        <v>126.82285714285715</v>
      </c>
      <c r="S650">
        <f t="shared" si="63"/>
        <v>1644</v>
      </c>
      <c r="T650" t="str">
        <f t="shared" si="64"/>
        <v>technology</v>
      </c>
      <c r="U650" t="str">
        <f t="shared" si="65"/>
        <v>wearables</v>
      </c>
    </row>
    <row r="651" spans="1:21" ht="44.25" hidden="1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tr">
        <f>Data[[#This Row],[state]]</f>
        <v>successful</v>
      </c>
      <c r="H651" t="s">
        <v>8224</v>
      </c>
      <c r="I651" t="s">
        <v>8246</v>
      </c>
      <c r="J651">
        <v>1410904413</v>
      </c>
      <c r="K651" s="11">
        <f t="shared" si="60"/>
        <v>41898.662187499998</v>
      </c>
      <c r="L651">
        <v>1409090013</v>
      </c>
      <c r="M651" s="11">
        <f t="shared" si="61"/>
        <v>41877.662187499998</v>
      </c>
      <c r="N651" t="b">
        <v>0</v>
      </c>
      <c r="O651">
        <v>82</v>
      </c>
      <c r="P651" t="b">
        <v>1</v>
      </c>
      <c r="Q651" t="s">
        <v>8273</v>
      </c>
      <c r="R651" s="10">
        <f t="shared" si="62"/>
        <v>139.96</v>
      </c>
      <c r="S651">
        <f t="shared" si="63"/>
        <v>42.670731707317074</v>
      </c>
      <c r="T651" t="str">
        <f t="shared" si="64"/>
        <v>technology</v>
      </c>
      <c r="U651" t="str">
        <f t="shared" si="65"/>
        <v>wearables</v>
      </c>
    </row>
    <row r="652" spans="1:21" ht="44.25" hidden="1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tr">
        <f>Data[[#This Row],[state]]</f>
        <v>successful</v>
      </c>
      <c r="H652" t="s">
        <v>8224</v>
      </c>
      <c r="I652" t="s">
        <v>8246</v>
      </c>
      <c r="J652">
        <v>1418953984</v>
      </c>
      <c r="K652" s="11">
        <f t="shared" si="60"/>
        <v>41991.828518518523</v>
      </c>
      <c r="L652">
        <v>1413766384</v>
      </c>
      <c r="M652" s="11">
        <f t="shared" si="61"/>
        <v>41931.786851851852</v>
      </c>
      <c r="N652" t="b">
        <v>0</v>
      </c>
      <c r="O652">
        <v>48</v>
      </c>
      <c r="P652" t="b">
        <v>1</v>
      </c>
      <c r="Q652" t="s">
        <v>8273</v>
      </c>
      <c r="R652" s="10">
        <f t="shared" si="62"/>
        <v>112.4</v>
      </c>
      <c r="S652">
        <f t="shared" si="63"/>
        <v>35.125</v>
      </c>
      <c r="T652" t="str">
        <f t="shared" si="64"/>
        <v>technology</v>
      </c>
      <c r="U652" t="str">
        <f t="shared" si="65"/>
        <v>wearables</v>
      </c>
    </row>
    <row r="653" spans="1:21" ht="44.25" hidden="1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tr">
        <f>Data[[#This Row],[state]]</f>
        <v>successful</v>
      </c>
      <c r="H653" t="s">
        <v>8224</v>
      </c>
      <c r="I653" t="s">
        <v>8246</v>
      </c>
      <c r="J653">
        <v>1418430311</v>
      </c>
      <c r="K653" s="11">
        <f t="shared" si="60"/>
        <v>41985.767488425925</v>
      </c>
      <c r="L653">
        <v>1415838311</v>
      </c>
      <c r="M653" s="11">
        <f t="shared" si="61"/>
        <v>41955.767488425925</v>
      </c>
      <c r="N653" t="b">
        <v>0</v>
      </c>
      <c r="O653">
        <v>105</v>
      </c>
      <c r="P653" t="b">
        <v>1</v>
      </c>
      <c r="Q653" t="s">
        <v>8273</v>
      </c>
      <c r="R653" s="10">
        <f t="shared" si="62"/>
        <v>100.52799999999999</v>
      </c>
      <c r="S653">
        <f t="shared" si="63"/>
        <v>239.35238095238094</v>
      </c>
      <c r="T653" t="str">
        <f t="shared" si="64"/>
        <v>technology</v>
      </c>
      <c r="U653" t="str">
        <f t="shared" si="65"/>
        <v>wearables</v>
      </c>
    </row>
    <row r="654" spans="1:21" ht="59" hidden="1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tr">
        <f>Data[[#This Row],[state]]</f>
        <v>successful</v>
      </c>
      <c r="H654" t="s">
        <v>8224</v>
      </c>
      <c r="I654" t="s">
        <v>8246</v>
      </c>
      <c r="J654">
        <v>1480613650</v>
      </c>
      <c r="K654" s="11">
        <f t="shared" si="60"/>
        <v>42705.482060185182</v>
      </c>
      <c r="L654">
        <v>1478018050</v>
      </c>
      <c r="M654" s="11">
        <f t="shared" si="61"/>
        <v>42675.440393518518</v>
      </c>
      <c r="N654" t="b">
        <v>0</v>
      </c>
      <c r="O654">
        <v>28</v>
      </c>
      <c r="P654" t="b">
        <v>1</v>
      </c>
      <c r="Q654" t="s">
        <v>8273</v>
      </c>
      <c r="R654" s="10">
        <f t="shared" si="62"/>
        <v>100.46666666666665</v>
      </c>
      <c r="S654">
        <f t="shared" si="63"/>
        <v>107.64285714285714</v>
      </c>
      <c r="T654" t="str">
        <f t="shared" si="64"/>
        <v>technology</v>
      </c>
      <c r="U654" t="str">
        <f t="shared" si="65"/>
        <v>wearables</v>
      </c>
    </row>
    <row r="655" spans="1:21" ht="59" hidden="1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tr">
        <f>Data[[#This Row],[state]]</f>
        <v>successful</v>
      </c>
      <c r="H655" t="s">
        <v>8224</v>
      </c>
      <c r="I655" t="s">
        <v>8246</v>
      </c>
      <c r="J655">
        <v>1440082240</v>
      </c>
      <c r="K655" s="11">
        <f t="shared" si="60"/>
        <v>42236.368518518517</v>
      </c>
      <c r="L655">
        <v>1436885440</v>
      </c>
      <c r="M655" s="11">
        <f t="shared" si="61"/>
        <v>42199.368518518517</v>
      </c>
      <c r="N655" t="b">
        <v>0</v>
      </c>
      <c r="O655">
        <v>1107</v>
      </c>
      <c r="P655" t="b">
        <v>1</v>
      </c>
      <c r="Q655" t="s">
        <v>8273</v>
      </c>
      <c r="R655" s="10">
        <f t="shared" si="62"/>
        <v>141.446</v>
      </c>
      <c r="S655">
        <f t="shared" si="63"/>
        <v>95.830623306233065</v>
      </c>
      <c r="T655" t="str">
        <f t="shared" si="64"/>
        <v>technology</v>
      </c>
      <c r="U655" t="str">
        <f t="shared" si="65"/>
        <v>wearables</v>
      </c>
    </row>
    <row r="656" spans="1:21" ht="44.25" hidden="1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tr">
        <f>Data[[#This Row],[state]]</f>
        <v>successful</v>
      </c>
      <c r="H656" t="s">
        <v>8224</v>
      </c>
      <c r="I656" t="s">
        <v>8246</v>
      </c>
      <c r="J656">
        <v>1436396313</v>
      </c>
      <c r="K656" s="11">
        <f t="shared" si="60"/>
        <v>42193.707326388889</v>
      </c>
      <c r="L656">
        <v>1433804313</v>
      </c>
      <c r="M656" s="11">
        <f t="shared" si="61"/>
        <v>42163.707326388889</v>
      </c>
      <c r="N656" t="b">
        <v>0</v>
      </c>
      <c r="O656">
        <v>1013</v>
      </c>
      <c r="P656" t="b">
        <v>1</v>
      </c>
      <c r="Q656" t="s">
        <v>8273</v>
      </c>
      <c r="R656" s="10">
        <f t="shared" si="62"/>
        <v>267.29166666666669</v>
      </c>
      <c r="S656">
        <f t="shared" si="63"/>
        <v>31.663376110562684</v>
      </c>
      <c r="T656" t="str">
        <f t="shared" si="64"/>
        <v>technology</v>
      </c>
      <c r="U656" t="str">
        <f t="shared" si="65"/>
        <v>wearables</v>
      </c>
    </row>
    <row r="657" spans="1:21" ht="44.25" hidden="1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tr">
        <f>Data[[#This Row],[state]]</f>
        <v>successful</v>
      </c>
      <c r="H657" t="s">
        <v>8224</v>
      </c>
      <c r="I657" t="s">
        <v>8246</v>
      </c>
      <c r="J657">
        <v>1426197512</v>
      </c>
      <c r="K657" s="11">
        <f t="shared" si="60"/>
        <v>42075.665648148148</v>
      </c>
      <c r="L657">
        <v>1423609112</v>
      </c>
      <c r="M657" s="11">
        <f t="shared" si="61"/>
        <v>42045.707314814819</v>
      </c>
      <c r="N657" t="b">
        <v>0</v>
      </c>
      <c r="O657">
        <v>274</v>
      </c>
      <c r="P657" t="b">
        <v>1</v>
      </c>
      <c r="Q657" t="s">
        <v>8273</v>
      </c>
      <c r="R657" s="10">
        <f t="shared" si="62"/>
        <v>146.88749999999999</v>
      </c>
      <c r="S657">
        <f t="shared" si="63"/>
        <v>42.886861313868614</v>
      </c>
      <c r="T657" t="str">
        <f t="shared" si="64"/>
        <v>technology</v>
      </c>
      <c r="U657" t="str">
        <f t="shared" si="65"/>
        <v>wearables</v>
      </c>
    </row>
    <row r="658" spans="1:21" ht="44.25" hidden="1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tr">
        <f>Data[[#This Row],[state]]</f>
        <v>successful</v>
      </c>
      <c r="H658" t="s">
        <v>8224</v>
      </c>
      <c r="I658" t="s">
        <v>8246</v>
      </c>
      <c r="J658">
        <v>1460917119</v>
      </c>
      <c r="K658" s="11">
        <f t="shared" si="60"/>
        <v>42477.512951388882</v>
      </c>
      <c r="L658">
        <v>1455736719</v>
      </c>
      <c r="M658" s="11">
        <f t="shared" si="61"/>
        <v>42417.554618055554</v>
      </c>
      <c r="N658" t="b">
        <v>0</v>
      </c>
      <c r="O658">
        <v>87</v>
      </c>
      <c r="P658" t="b">
        <v>1</v>
      </c>
      <c r="Q658" t="s">
        <v>8273</v>
      </c>
      <c r="R658" s="10">
        <f t="shared" si="62"/>
        <v>213.56</v>
      </c>
      <c r="S658">
        <f t="shared" si="63"/>
        <v>122.73563218390805</v>
      </c>
      <c r="T658" t="str">
        <f t="shared" si="64"/>
        <v>technology</v>
      </c>
      <c r="U658" t="str">
        <f t="shared" si="65"/>
        <v>wearables</v>
      </c>
    </row>
    <row r="659" spans="1:21" ht="44.25" hidden="1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tr">
        <f>Data[[#This Row],[state]]</f>
        <v>successful</v>
      </c>
      <c r="H659" t="s">
        <v>8224</v>
      </c>
      <c r="I659" t="s">
        <v>8246</v>
      </c>
      <c r="J659">
        <v>1450901872</v>
      </c>
      <c r="K659" s="11">
        <f t="shared" si="60"/>
        <v>42361.59574074074</v>
      </c>
      <c r="L659">
        <v>1448309872</v>
      </c>
      <c r="M659" s="11">
        <f t="shared" si="61"/>
        <v>42331.59574074074</v>
      </c>
      <c r="N659" t="b">
        <v>0</v>
      </c>
      <c r="O659">
        <v>99</v>
      </c>
      <c r="P659" t="b">
        <v>1</v>
      </c>
      <c r="Q659" t="s">
        <v>8273</v>
      </c>
      <c r="R659" s="10">
        <f t="shared" si="62"/>
        <v>125.69999999999999</v>
      </c>
      <c r="S659">
        <f t="shared" si="63"/>
        <v>190.45454545454547</v>
      </c>
      <c r="T659" t="str">
        <f t="shared" si="64"/>
        <v>technology</v>
      </c>
      <c r="U659" t="str">
        <f t="shared" si="65"/>
        <v>wearables</v>
      </c>
    </row>
    <row r="660" spans="1:21" ht="44.25" hidden="1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tr">
        <f>Data[[#This Row],[state]]</f>
        <v>successful</v>
      </c>
      <c r="H660" t="s">
        <v>8224</v>
      </c>
      <c r="I660" t="s">
        <v>8246</v>
      </c>
      <c r="J660">
        <v>1437933600</v>
      </c>
      <c r="K660" s="11">
        <f t="shared" si="60"/>
        <v>42211.5</v>
      </c>
      <c r="L660">
        <v>1435117889</v>
      </c>
      <c r="M660" s="11">
        <f t="shared" si="61"/>
        <v>42178.910752314812</v>
      </c>
      <c r="N660" t="b">
        <v>0</v>
      </c>
      <c r="O660">
        <v>276</v>
      </c>
      <c r="P660" t="b">
        <v>1</v>
      </c>
      <c r="Q660" t="s">
        <v>8273</v>
      </c>
      <c r="R660" s="10">
        <f t="shared" si="62"/>
        <v>104.46206037108834</v>
      </c>
      <c r="S660">
        <f t="shared" si="63"/>
        <v>109.33695652173913</v>
      </c>
      <c r="T660" t="str">
        <f t="shared" si="64"/>
        <v>technology</v>
      </c>
      <c r="U660" t="str">
        <f t="shared" si="65"/>
        <v>wearables</v>
      </c>
    </row>
    <row r="661" spans="1:21" hidden="1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tr">
        <f>Data[[#This Row],[state]]</f>
        <v>successful</v>
      </c>
      <c r="H661" t="s">
        <v>8224</v>
      </c>
      <c r="I661" t="s">
        <v>8246</v>
      </c>
      <c r="J661">
        <v>1440339295</v>
      </c>
      <c r="K661" s="11">
        <f t="shared" si="60"/>
        <v>42239.343692129631</v>
      </c>
      <c r="L661">
        <v>1437747295</v>
      </c>
      <c r="M661" s="11">
        <f t="shared" si="61"/>
        <v>42209.343692129631</v>
      </c>
      <c r="N661" t="b">
        <v>0</v>
      </c>
      <c r="O661">
        <v>21</v>
      </c>
      <c r="P661" t="b">
        <v>1</v>
      </c>
      <c r="Q661" t="s">
        <v>8273</v>
      </c>
      <c r="R661" s="10">
        <f t="shared" si="62"/>
        <v>100.56666666666668</v>
      </c>
      <c r="S661">
        <f t="shared" si="63"/>
        <v>143.66666666666666</v>
      </c>
      <c r="T661" t="str">
        <f t="shared" si="64"/>
        <v>technology</v>
      </c>
      <c r="U661" t="str">
        <f t="shared" si="65"/>
        <v>wearables</v>
      </c>
    </row>
    <row r="662" spans="1:21" ht="44.25" hidden="1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tr">
        <f>Data[[#This Row],[state]]</f>
        <v>failed</v>
      </c>
      <c r="H662" t="s">
        <v>8224</v>
      </c>
      <c r="I662" t="s">
        <v>8246</v>
      </c>
      <c r="J662">
        <v>1415558879</v>
      </c>
      <c r="K662" s="11">
        <f t="shared" si="60"/>
        <v>41952.533321759263</v>
      </c>
      <c r="L662">
        <v>1412963279</v>
      </c>
      <c r="M662" s="11">
        <f t="shared" si="61"/>
        <v>41922.491655092592</v>
      </c>
      <c r="N662" t="b">
        <v>0</v>
      </c>
      <c r="O662">
        <v>18</v>
      </c>
      <c r="P662" t="b">
        <v>0</v>
      </c>
      <c r="Q662" t="s">
        <v>8273</v>
      </c>
      <c r="R662" s="10">
        <f t="shared" si="62"/>
        <v>3.0579999999999998</v>
      </c>
      <c r="S662">
        <f t="shared" si="63"/>
        <v>84.944444444444443</v>
      </c>
      <c r="T662" t="str">
        <f t="shared" si="64"/>
        <v>technology</v>
      </c>
      <c r="U662" t="str">
        <f t="shared" si="65"/>
        <v>wearables</v>
      </c>
    </row>
    <row r="663" spans="1:21" ht="44.25" hidden="1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tr">
        <f>Data[[#This Row],[state]]</f>
        <v>failed</v>
      </c>
      <c r="H663" t="s">
        <v>8224</v>
      </c>
      <c r="I663" t="s">
        <v>8246</v>
      </c>
      <c r="J663">
        <v>1477236559</v>
      </c>
      <c r="K663" s="11">
        <f t="shared" si="60"/>
        <v>42666.395358796297</v>
      </c>
      <c r="L663">
        <v>1474644559</v>
      </c>
      <c r="M663" s="11">
        <f t="shared" si="61"/>
        <v>42636.395358796297</v>
      </c>
      <c r="N663" t="b">
        <v>0</v>
      </c>
      <c r="O663">
        <v>9</v>
      </c>
      <c r="P663" t="b">
        <v>0</v>
      </c>
      <c r="Q663" t="s">
        <v>8273</v>
      </c>
      <c r="R663" s="10">
        <f t="shared" si="62"/>
        <v>0.95</v>
      </c>
      <c r="S663">
        <f t="shared" si="63"/>
        <v>10.555555555555555</v>
      </c>
      <c r="T663" t="str">
        <f t="shared" si="64"/>
        <v>technology</v>
      </c>
      <c r="U663" t="str">
        <f t="shared" si="65"/>
        <v>wearables</v>
      </c>
    </row>
    <row r="664" spans="1:21" ht="44.25" hidden="1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tr">
        <f>Data[[#This Row],[state]]</f>
        <v>failed</v>
      </c>
      <c r="H664" t="s">
        <v>8224</v>
      </c>
      <c r="I664" t="s">
        <v>8246</v>
      </c>
      <c r="J664">
        <v>1421404247</v>
      </c>
      <c r="K664" s="11">
        <f t="shared" si="60"/>
        <v>42020.188043981485</v>
      </c>
      <c r="L664">
        <v>1418812247</v>
      </c>
      <c r="M664" s="11">
        <f t="shared" si="61"/>
        <v>41990.188043981485</v>
      </c>
      <c r="N664" t="b">
        <v>0</v>
      </c>
      <c r="O664">
        <v>4</v>
      </c>
      <c r="P664" t="b">
        <v>0</v>
      </c>
      <c r="Q664" t="s">
        <v>8273</v>
      </c>
      <c r="R664" s="10">
        <f t="shared" si="62"/>
        <v>0.4</v>
      </c>
      <c r="S664">
        <f t="shared" si="63"/>
        <v>39</v>
      </c>
      <c r="T664" t="str">
        <f t="shared" si="64"/>
        <v>technology</v>
      </c>
      <c r="U664" t="str">
        <f t="shared" si="65"/>
        <v>wearables</v>
      </c>
    </row>
    <row r="665" spans="1:21" ht="44.25" hidden="1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tr">
        <f>Data[[#This Row],[state]]</f>
        <v>failed</v>
      </c>
      <c r="H665" t="s">
        <v>8232</v>
      </c>
      <c r="I665" t="s">
        <v>8253</v>
      </c>
      <c r="J665">
        <v>1437250456</v>
      </c>
      <c r="K665" s="11">
        <f t="shared" si="60"/>
        <v>42203.593240740738</v>
      </c>
      <c r="L665">
        <v>1434658456</v>
      </c>
      <c r="M665" s="11">
        <f t="shared" si="61"/>
        <v>42173.593240740738</v>
      </c>
      <c r="N665" t="b">
        <v>0</v>
      </c>
      <c r="O665">
        <v>7</v>
      </c>
      <c r="P665" t="b">
        <v>0</v>
      </c>
      <c r="Q665" t="s">
        <v>8273</v>
      </c>
      <c r="R665" s="10">
        <f t="shared" si="62"/>
        <v>0.35000000000000003</v>
      </c>
      <c r="S665">
        <f t="shared" si="63"/>
        <v>100</v>
      </c>
      <c r="T665" t="str">
        <f t="shared" si="64"/>
        <v>technology</v>
      </c>
      <c r="U665" t="str">
        <f t="shared" si="65"/>
        <v>wearables</v>
      </c>
    </row>
    <row r="666" spans="1:21" ht="44.25" hidden="1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tr">
        <f>Data[[#This Row],[state]]</f>
        <v>failed</v>
      </c>
      <c r="H666" t="s">
        <v>8224</v>
      </c>
      <c r="I666" t="s">
        <v>8246</v>
      </c>
      <c r="J666">
        <v>1428940775</v>
      </c>
      <c r="K666" s="11">
        <f t="shared" si="60"/>
        <v>42107.416377314818</v>
      </c>
      <c r="L666">
        <v>1426348775</v>
      </c>
      <c r="M666" s="11">
        <f t="shared" si="61"/>
        <v>42077.416377314818</v>
      </c>
      <c r="N666" t="b">
        <v>0</v>
      </c>
      <c r="O666">
        <v>29</v>
      </c>
      <c r="P666" t="b">
        <v>0</v>
      </c>
      <c r="Q666" t="s">
        <v>8273</v>
      </c>
      <c r="R666" s="10">
        <f t="shared" si="62"/>
        <v>7.5333333333333332</v>
      </c>
      <c r="S666">
        <f t="shared" si="63"/>
        <v>31.172413793103448</v>
      </c>
      <c r="T666" t="str">
        <f t="shared" si="64"/>
        <v>technology</v>
      </c>
      <c r="U666" t="str">
        <f t="shared" si="65"/>
        <v>wearables</v>
      </c>
    </row>
    <row r="667" spans="1:21" ht="44.25" hidden="1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tr">
        <f>Data[[#This Row],[state]]</f>
        <v>failed</v>
      </c>
      <c r="H667" t="s">
        <v>8224</v>
      </c>
      <c r="I667" t="s">
        <v>8246</v>
      </c>
      <c r="J667">
        <v>1484327061</v>
      </c>
      <c r="K667" s="11">
        <f t="shared" si="60"/>
        <v>42748.461354166662</v>
      </c>
      <c r="L667">
        <v>1479143061</v>
      </c>
      <c r="M667" s="11">
        <f t="shared" si="61"/>
        <v>42688.461354166662</v>
      </c>
      <c r="N667" t="b">
        <v>0</v>
      </c>
      <c r="O667">
        <v>12</v>
      </c>
      <c r="P667" t="b">
        <v>0</v>
      </c>
      <c r="Q667" t="s">
        <v>8273</v>
      </c>
      <c r="R667" s="10">
        <f t="shared" si="62"/>
        <v>18.64</v>
      </c>
      <c r="S667">
        <f t="shared" si="63"/>
        <v>155.33333333333334</v>
      </c>
      <c r="T667" t="str">
        <f t="shared" si="64"/>
        <v>technology</v>
      </c>
      <c r="U667" t="str">
        <f t="shared" si="65"/>
        <v>wearables</v>
      </c>
    </row>
    <row r="668" spans="1:21" ht="44.25" hidden="1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tr">
        <f>Data[[#This Row],[state]]</f>
        <v>failed</v>
      </c>
      <c r="H668" t="s">
        <v>8224</v>
      </c>
      <c r="I668" t="s">
        <v>8246</v>
      </c>
      <c r="J668">
        <v>1408305498</v>
      </c>
      <c r="K668" s="11">
        <f t="shared" si="60"/>
        <v>41868.582152777781</v>
      </c>
      <c r="L668">
        <v>1405713498</v>
      </c>
      <c r="M668" s="11">
        <f t="shared" si="61"/>
        <v>41838.582152777781</v>
      </c>
      <c r="N668" t="b">
        <v>0</v>
      </c>
      <c r="O668">
        <v>4</v>
      </c>
      <c r="P668" t="b">
        <v>0</v>
      </c>
      <c r="Q668" t="s">
        <v>8273</v>
      </c>
      <c r="R668" s="10">
        <f t="shared" si="62"/>
        <v>4.0000000000000001E-3</v>
      </c>
      <c r="S668">
        <f t="shared" si="63"/>
        <v>2</v>
      </c>
      <c r="T668" t="str">
        <f t="shared" si="64"/>
        <v>technology</v>
      </c>
      <c r="U668" t="str">
        <f t="shared" si="65"/>
        <v>wearables</v>
      </c>
    </row>
    <row r="669" spans="1:21" ht="59" hidden="1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tr">
        <f>Data[[#This Row],[state]]</f>
        <v>failed</v>
      </c>
      <c r="H669" t="s">
        <v>8237</v>
      </c>
      <c r="I669" t="s">
        <v>8249</v>
      </c>
      <c r="J669">
        <v>1477731463</v>
      </c>
      <c r="K669" s="11">
        <f t="shared" si="60"/>
        <v>42672.123414351852</v>
      </c>
      <c r="L669">
        <v>1474275463</v>
      </c>
      <c r="M669" s="11">
        <f t="shared" si="61"/>
        <v>42632.123414351852</v>
      </c>
      <c r="N669" t="b">
        <v>0</v>
      </c>
      <c r="O669">
        <v>28</v>
      </c>
      <c r="P669" t="b">
        <v>0</v>
      </c>
      <c r="Q669" t="s">
        <v>8273</v>
      </c>
      <c r="R669" s="10">
        <f t="shared" si="62"/>
        <v>10.02</v>
      </c>
      <c r="S669">
        <f t="shared" si="63"/>
        <v>178.92857142857142</v>
      </c>
      <c r="T669" t="str">
        <f t="shared" si="64"/>
        <v>technology</v>
      </c>
      <c r="U669" t="str">
        <f t="shared" si="65"/>
        <v>wearables</v>
      </c>
    </row>
    <row r="670" spans="1:21" ht="44.25" hidden="1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tr">
        <f>Data[[#This Row],[state]]</f>
        <v>failed</v>
      </c>
      <c r="H670" t="s">
        <v>8224</v>
      </c>
      <c r="I670" t="s">
        <v>8246</v>
      </c>
      <c r="J670">
        <v>1431374222</v>
      </c>
      <c r="K670" s="11">
        <f t="shared" si="60"/>
        <v>42135.581273148149</v>
      </c>
      <c r="L670">
        <v>1427486222</v>
      </c>
      <c r="M670" s="11">
        <f t="shared" si="61"/>
        <v>42090.581273148149</v>
      </c>
      <c r="N670" t="b">
        <v>0</v>
      </c>
      <c r="O670">
        <v>25</v>
      </c>
      <c r="P670" t="b">
        <v>0</v>
      </c>
      <c r="Q670" t="s">
        <v>8273</v>
      </c>
      <c r="R670" s="10">
        <f t="shared" si="62"/>
        <v>4.5600000000000005</v>
      </c>
      <c r="S670">
        <f t="shared" si="63"/>
        <v>27.36</v>
      </c>
      <c r="T670" t="str">
        <f t="shared" si="64"/>
        <v>technology</v>
      </c>
      <c r="U670" t="str">
        <f t="shared" si="65"/>
        <v>wearables</v>
      </c>
    </row>
    <row r="671" spans="1:21" ht="59" hidden="1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tr">
        <f>Data[[#This Row],[state]]</f>
        <v>failed</v>
      </c>
      <c r="H671" t="s">
        <v>8235</v>
      </c>
      <c r="I671" t="s">
        <v>8255</v>
      </c>
      <c r="J671">
        <v>1467817258</v>
      </c>
      <c r="K671" s="11">
        <f t="shared" si="60"/>
        <v>42557.375671296293</v>
      </c>
      <c r="L671">
        <v>1465225258</v>
      </c>
      <c r="M671" s="11">
        <f t="shared" si="61"/>
        <v>42527.375671296293</v>
      </c>
      <c r="N671" t="b">
        <v>0</v>
      </c>
      <c r="O671">
        <v>28</v>
      </c>
      <c r="P671" t="b">
        <v>0</v>
      </c>
      <c r="Q671" t="s">
        <v>8273</v>
      </c>
      <c r="R671" s="10">
        <f t="shared" si="62"/>
        <v>21.5075</v>
      </c>
      <c r="S671">
        <f t="shared" si="63"/>
        <v>1536.25</v>
      </c>
      <c r="T671" t="str">
        <f t="shared" si="64"/>
        <v>technology</v>
      </c>
      <c r="U671" t="str">
        <f t="shared" si="65"/>
        <v>wearables</v>
      </c>
    </row>
    <row r="672" spans="1:21" ht="59" hidden="1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tr">
        <f>Data[[#This Row],[state]]</f>
        <v>failed</v>
      </c>
      <c r="H672" t="s">
        <v>8237</v>
      </c>
      <c r="I672" t="s">
        <v>8249</v>
      </c>
      <c r="J672">
        <v>1466323800</v>
      </c>
      <c r="K672" s="11">
        <f t="shared" si="60"/>
        <v>42540.090277777781</v>
      </c>
      <c r="L672">
        <v>1463418120</v>
      </c>
      <c r="M672" s="11">
        <f t="shared" si="61"/>
        <v>42506.459722222222</v>
      </c>
      <c r="N672" t="b">
        <v>0</v>
      </c>
      <c r="O672">
        <v>310</v>
      </c>
      <c r="P672" t="b">
        <v>0</v>
      </c>
      <c r="Q672" t="s">
        <v>8273</v>
      </c>
      <c r="R672" s="10">
        <f t="shared" si="62"/>
        <v>29.276666666666667</v>
      </c>
      <c r="S672">
        <f t="shared" si="63"/>
        <v>84.99677419354839</v>
      </c>
      <c r="T672" t="str">
        <f t="shared" si="64"/>
        <v>technology</v>
      </c>
      <c r="U672" t="str">
        <f t="shared" si="65"/>
        <v>wearables</v>
      </c>
    </row>
    <row r="673" spans="1:21" ht="59" hidden="1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tr">
        <f>Data[[#This Row],[state]]</f>
        <v>failed</v>
      </c>
      <c r="H673" t="s">
        <v>8224</v>
      </c>
      <c r="I673" t="s">
        <v>8246</v>
      </c>
      <c r="J673">
        <v>1421208000</v>
      </c>
      <c r="K673" s="11">
        <f t="shared" si="60"/>
        <v>42017.916666666672</v>
      </c>
      <c r="L673">
        <v>1418315852</v>
      </c>
      <c r="M673" s="11">
        <f t="shared" si="61"/>
        <v>41984.442731481482</v>
      </c>
      <c r="N673" t="b">
        <v>0</v>
      </c>
      <c r="O673">
        <v>15</v>
      </c>
      <c r="P673" t="b">
        <v>0</v>
      </c>
      <c r="Q673" t="s">
        <v>8273</v>
      </c>
      <c r="R673" s="10">
        <f t="shared" si="62"/>
        <v>39.426666666666662</v>
      </c>
      <c r="S673">
        <f t="shared" si="63"/>
        <v>788.5333333333333</v>
      </c>
      <c r="T673" t="str">
        <f t="shared" si="64"/>
        <v>technology</v>
      </c>
      <c r="U673" t="str">
        <f t="shared" si="65"/>
        <v>wearables</v>
      </c>
    </row>
    <row r="674" spans="1:21" ht="44.25" hidden="1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tr">
        <f>Data[[#This Row],[state]]</f>
        <v>failed</v>
      </c>
      <c r="H674" t="s">
        <v>8224</v>
      </c>
      <c r="I674" t="s">
        <v>8246</v>
      </c>
      <c r="J674">
        <v>1420088340</v>
      </c>
      <c r="K674" s="11">
        <f t="shared" si="60"/>
        <v>42004.957638888889</v>
      </c>
      <c r="L674">
        <v>1417410964</v>
      </c>
      <c r="M674" s="11">
        <f t="shared" si="61"/>
        <v>41973.969490740739</v>
      </c>
      <c r="N674" t="b">
        <v>0</v>
      </c>
      <c r="O674">
        <v>215</v>
      </c>
      <c r="P674" t="b">
        <v>0</v>
      </c>
      <c r="Q674" t="s">
        <v>8273</v>
      </c>
      <c r="R674" s="10">
        <f t="shared" si="62"/>
        <v>21.628</v>
      </c>
      <c r="S674">
        <f t="shared" si="63"/>
        <v>50.29767441860465</v>
      </c>
      <c r="T674" t="str">
        <f t="shared" si="64"/>
        <v>technology</v>
      </c>
      <c r="U674" t="str">
        <f t="shared" si="65"/>
        <v>wearables</v>
      </c>
    </row>
    <row r="675" spans="1:21" ht="59" hidden="1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tr">
        <f>Data[[#This Row],[state]]</f>
        <v>failed</v>
      </c>
      <c r="H675" t="s">
        <v>8224</v>
      </c>
      <c r="I675" t="s">
        <v>8246</v>
      </c>
      <c r="J675">
        <v>1409602217</v>
      </c>
      <c r="K675" s="11">
        <f t="shared" si="60"/>
        <v>41883.590474537035</v>
      </c>
      <c r="L675">
        <v>1405714217</v>
      </c>
      <c r="M675" s="11">
        <f t="shared" si="61"/>
        <v>41838.590474537035</v>
      </c>
      <c r="N675" t="b">
        <v>0</v>
      </c>
      <c r="O675">
        <v>3</v>
      </c>
      <c r="P675" t="b">
        <v>0</v>
      </c>
      <c r="Q675" t="s">
        <v>8273</v>
      </c>
      <c r="R675" s="10">
        <f t="shared" si="62"/>
        <v>0.20500000000000002</v>
      </c>
      <c r="S675">
        <f t="shared" si="63"/>
        <v>68.333333333333329</v>
      </c>
      <c r="T675" t="str">
        <f t="shared" si="64"/>
        <v>technology</v>
      </c>
      <c r="U675" t="str">
        <f t="shared" si="65"/>
        <v>wearables</v>
      </c>
    </row>
    <row r="676" spans="1:21" ht="29.5" hidden="1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tr">
        <f>Data[[#This Row],[state]]</f>
        <v>failed</v>
      </c>
      <c r="H676" t="s">
        <v>8224</v>
      </c>
      <c r="I676" t="s">
        <v>8246</v>
      </c>
      <c r="J676">
        <v>1407811627</v>
      </c>
      <c r="K676" s="11">
        <f t="shared" si="60"/>
        <v>41862.866053240738</v>
      </c>
      <c r="L676">
        <v>1402627627</v>
      </c>
      <c r="M676" s="11">
        <f t="shared" si="61"/>
        <v>41802.866053240738</v>
      </c>
      <c r="N676" t="b">
        <v>0</v>
      </c>
      <c r="O676">
        <v>2</v>
      </c>
      <c r="P676" t="b">
        <v>0</v>
      </c>
      <c r="Q676" t="s">
        <v>8273</v>
      </c>
      <c r="R676" s="10">
        <f t="shared" si="62"/>
        <v>0.03</v>
      </c>
      <c r="S676">
        <f t="shared" si="63"/>
        <v>7.5</v>
      </c>
      <c r="T676" t="str">
        <f t="shared" si="64"/>
        <v>technology</v>
      </c>
      <c r="U676" t="str">
        <f t="shared" si="65"/>
        <v>wearables</v>
      </c>
    </row>
    <row r="677" spans="1:21" ht="44.25" hidden="1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tr">
        <f>Data[[#This Row],[state]]</f>
        <v>failed</v>
      </c>
      <c r="H677" t="s">
        <v>8224</v>
      </c>
      <c r="I677" t="s">
        <v>8246</v>
      </c>
      <c r="J677">
        <v>1420095540</v>
      </c>
      <c r="K677" s="11">
        <f t="shared" si="60"/>
        <v>42005.040972222225</v>
      </c>
      <c r="L677">
        <v>1417558804</v>
      </c>
      <c r="M677" s="11">
        <f t="shared" si="61"/>
        <v>41975.680601851855</v>
      </c>
      <c r="N677" t="b">
        <v>0</v>
      </c>
      <c r="O677">
        <v>26</v>
      </c>
      <c r="P677" t="b">
        <v>0</v>
      </c>
      <c r="Q677" t="s">
        <v>8273</v>
      </c>
      <c r="R677" s="10">
        <f t="shared" si="62"/>
        <v>14.85</v>
      </c>
      <c r="S677">
        <f t="shared" si="63"/>
        <v>34.269230769230766</v>
      </c>
      <c r="T677" t="str">
        <f t="shared" si="64"/>
        <v>technology</v>
      </c>
      <c r="U677" t="str">
        <f t="shared" si="65"/>
        <v>wearables</v>
      </c>
    </row>
    <row r="678" spans="1:21" ht="59" hidden="1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tr">
        <f>Data[[#This Row],[state]]</f>
        <v>failed</v>
      </c>
      <c r="H678" t="s">
        <v>8229</v>
      </c>
      <c r="I678" t="s">
        <v>8251</v>
      </c>
      <c r="J678">
        <v>1423333581</v>
      </c>
      <c r="K678" s="11">
        <f t="shared" si="60"/>
        <v>42042.518298611118</v>
      </c>
      <c r="L678">
        <v>1420741581</v>
      </c>
      <c r="M678" s="11">
        <f t="shared" si="61"/>
        <v>42012.518298611118</v>
      </c>
      <c r="N678" t="b">
        <v>0</v>
      </c>
      <c r="O678">
        <v>24</v>
      </c>
      <c r="P678" t="b">
        <v>0</v>
      </c>
      <c r="Q678" t="s">
        <v>8273</v>
      </c>
      <c r="R678" s="10">
        <f t="shared" si="62"/>
        <v>1.4710000000000001</v>
      </c>
      <c r="S678">
        <f t="shared" si="63"/>
        <v>61.291666666666664</v>
      </c>
      <c r="T678" t="str">
        <f t="shared" si="64"/>
        <v>technology</v>
      </c>
      <c r="U678" t="str">
        <f t="shared" si="65"/>
        <v>wearables</v>
      </c>
    </row>
    <row r="679" spans="1:21" ht="59" hidden="1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tr">
        <f>Data[[#This Row],[state]]</f>
        <v>failed</v>
      </c>
      <c r="H679" t="s">
        <v>8237</v>
      </c>
      <c r="I679" t="s">
        <v>8249</v>
      </c>
      <c r="J679">
        <v>1467106895</v>
      </c>
      <c r="K679" s="11">
        <f t="shared" si="60"/>
        <v>42549.153877314813</v>
      </c>
      <c r="L679">
        <v>1463218895</v>
      </c>
      <c r="M679" s="11">
        <f t="shared" si="61"/>
        <v>42504.153877314813</v>
      </c>
      <c r="N679" t="b">
        <v>0</v>
      </c>
      <c r="O679">
        <v>96</v>
      </c>
      <c r="P679" t="b">
        <v>0</v>
      </c>
      <c r="Q679" t="s">
        <v>8273</v>
      </c>
      <c r="R679" s="10">
        <f t="shared" si="62"/>
        <v>25.584</v>
      </c>
      <c r="S679">
        <f t="shared" si="63"/>
        <v>133.25</v>
      </c>
      <c r="T679" t="str">
        <f t="shared" si="64"/>
        <v>technology</v>
      </c>
      <c r="U679" t="str">
        <f t="shared" si="65"/>
        <v>wearables</v>
      </c>
    </row>
    <row r="680" spans="1:21" ht="44.25" hidden="1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tr">
        <f>Data[[#This Row],[state]]</f>
        <v>failed</v>
      </c>
      <c r="H680" t="s">
        <v>8224</v>
      </c>
      <c r="I680" t="s">
        <v>8246</v>
      </c>
      <c r="J680">
        <v>1463821338</v>
      </c>
      <c r="K680" s="11">
        <f t="shared" si="60"/>
        <v>42511.126597222217</v>
      </c>
      <c r="L680">
        <v>1461229338</v>
      </c>
      <c r="M680" s="11">
        <f t="shared" si="61"/>
        <v>42481.126597222217</v>
      </c>
      <c r="N680" t="b">
        <v>0</v>
      </c>
      <c r="O680">
        <v>17</v>
      </c>
      <c r="P680" t="b">
        <v>0</v>
      </c>
      <c r="Q680" t="s">
        <v>8273</v>
      </c>
      <c r="R680" s="10">
        <f t="shared" si="62"/>
        <v>3.8206896551724134</v>
      </c>
      <c r="S680">
        <f t="shared" si="63"/>
        <v>65.17647058823529</v>
      </c>
      <c r="T680" t="str">
        <f t="shared" si="64"/>
        <v>technology</v>
      </c>
      <c r="U680" t="str">
        <f t="shared" si="65"/>
        <v>wearables</v>
      </c>
    </row>
    <row r="681" spans="1:21" ht="44.25" hidden="1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tr">
        <f>Data[[#This Row],[state]]</f>
        <v>failed</v>
      </c>
      <c r="H681" t="s">
        <v>8224</v>
      </c>
      <c r="I681" t="s">
        <v>8246</v>
      </c>
      <c r="J681">
        <v>1472920909</v>
      </c>
      <c r="K681" s="11">
        <f t="shared" si="60"/>
        <v>42616.445706018523</v>
      </c>
      <c r="L681">
        <v>1467736909</v>
      </c>
      <c r="M681" s="11">
        <f t="shared" si="61"/>
        <v>42556.445706018523</v>
      </c>
      <c r="N681" t="b">
        <v>0</v>
      </c>
      <c r="O681">
        <v>94</v>
      </c>
      <c r="P681" t="b">
        <v>0</v>
      </c>
      <c r="Q681" t="s">
        <v>8273</v>
      </c>
      <c r="R681" s="10">
        <f t="shared" si="62"/>
        <v>15.485964912280703</v>
      </c>
      <c r="S681">
        <f t="shared" si="63"/>
        <v>93.90425531914893</v>
      </c>
      <c r="T681" t="str">
        <f t="shared" si="64"/>
        <v>technology</v>
      </c>
      <c r="U681" t="str">
        <f t="shared" si="65"/>
        <v>wearables</v>
      </c>
    </row>
    <row r="682" spans="1:21" ht="59" hidden="1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tr">
        <f>Data[[#This Row],[state]]</f>
        <v>failed</v>
      </c>
      <c r="H682" t="s">
        <v>8224</v>
      </c>
      <c r="I682" t="s">
        <v>8246</v>
      </c>
      <c r="J682">
        <v>1410955331</v>
      </c>
      <c r="K682" s="11">
        <f t="shared" si="60"/>
        <v>41899.251516203702</v>
      </c>
      <c r="L682">
        <v>1407931331</v>
      </c>
      <c r="M682" s="11">
        <f t="shared" si="61"/>
        <v>41864.251516203702</v>
      </c>
      <c r="N682" t="b">
        <v>0</v>
      </c>
      <c r="O682">
        <v>129</v>
      </c>
      <c r="P682" t="b">
        <v>0</v>
      </c>
      <c r="Q682" t="s">
        <v>8273</v>
      </c>
      <c r="R682" s="10">
        <f t="shared" si="62"/>
        <v>25.912000000000003</v>
      </c>
      <c r="S682">
        <f t="shared" si="63"/>
        <v>150.65116279069767</v>
      </c>
      <c r="T682" t="str">
        <f t="shared" si="64"/>
        <v>technology</v>
      </c>
      <c r="U682" t="str">
        <f t="shared" si="65"/>
        <v>wearables</v>
      </c>
    </row>
    <row r="683" spans="1:21" ht="44.25" hidden="1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tr">
        <f>Data[[#This Row],[state]]</f>
        <v>failed</v>
      </c>
      <c r="H683" t="s">
        <v>8224</v>
      </c>
      <c r="I683" t="s">
        <v>8246</v>
      </c>
      <c r="J683">
        <v>1477509604</v>
      </c>
      <c r="K683" s="11">
        <f t="shared" si="60"/>
        <v>42669.555601851855</v>
      </c>
      <c r="L683">
        <v>1474917604</v>
      </c>
      <c r="M683" s="11">
        <f t="shared" si="61"/>
        <v>42639.555601851855</v>
      </c>
      <c r="N683" t="b">
        <v>0</v>
      </c>
      <c r="O683">
        <v>1</v>
      </c>
      <c r="P683" t="b">
        <v>0</v>
      </c>
      <c r="Q683" t="s">
        <v>8273</v>
      </c>
      <c r="R683" s="10">
        <f t="shared" si="62"/>
        <v>0.04</v>
      </c>
      <c r="S683">
        <f t="shared" si="63"/>
        <v>1</v>
      </c>
      <c r="T683" t="str">
        <f t="shared" si="64"/>
        <v>technology</v>
      </c>
      <c r="U683" t="str">
        <f t="shared" si="65"/>
        <v>wearables</v>
      </c>
    </row>
    <row r="684" spans="1:21" ht="44.25" hidden="1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tr">
        <f>Data[[#This Row],[state]]</f>
        <v>failed</v>
      </c>
      <c r="H684" t="s">
        <v>8224</v>
      </c>
      <c r="I684" t="s">
        <v>8246</v>
      </c>
      <c r="J684">
        <v>1489512122</v>
      </c>
      <c r="K684" s="11">
        <f t="shared" si="60"/>
        <v>42808.473634259266</v>
      </c>
      <c r="L684">
        <v>1486923722</v>
      </c>
      <c r="M684" s="11">
        <f t="shared" si="61"/>
        <v>42778.515300925923</v>
      </c>
      <c r="N684" t="b">
        <v>0</v>
      </c>
      <c r="O684">
        <v>4</v>
      </c>
      <c r="P684" t="b">
        <v>0</v>
      </c>
      <c r="Q684" t="s">
        <v>8273</v>
      </c>
      <c r="R684" s="10">
        <f t="shared" si="62"/>
        <v>0.106</v>
      </c>
      <c r="S684">
        <f t="shared" si="63"/>
        <v>13.25</v>
      </c>
      <c r="T684" t="str">
        <f t="shared" si="64"/>
        <v>technology</v>
      </c>
      <c r="U684" t="str">
        <f t="shared" si="65"/>
        <v>wearables</v>
      </c>
    </row>
    <row r="685" spans="1:21" ht="44.25" hidden="1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tr">
        <f>Data[[#This Row],[state]]</f>
        <v>failed</v>
      </c>
      <c r="H685" t="s">
        <v>8224</v>
      </c>
      <c r="I685" t="s">
        <v>8246</v>
      </c>
      <c r="J685">
        <v>1477949764</v>
      </c>
      <c r="K685" s="11">
        <f t="shared" si="60"/>
        <v>42674.650046296301</v>
      </c>
      <c r="L685">
        <v>1474493764</v>
      </c>
      <c r="M685" s="11">
        <f t="shared" si="61"/>
        <v>42634.650046296301</v>
      </c>
      <c r="N685" t="b">
        <v>0</v>
      </c>
      <c r="O685">
        <v>3</v>
      </c>
      <c r="P685" t="b">
        <v>0</v>
      </c>
      <c r="Q685" t="s">
        <v>8273</v>
      </c>
      <c r="R685" s="10">
        <f t="shared" si="62"/>
        <v>0.85142857142857142</v>
      </c>
      <c r="S685">
        <f t="shared" si="63"/>
        <v>99.333333333333329</v>
      </c>
      <c r="T685" t="str">
        <f t="shared" si="64"/>
        <v>technology</v>
      </c>
      <c r="U685" t="str">
        <f t="shared" si="65"/>
        <v>wearables</v>
      </c>
    </row>
    <row r="686" spans="1:21" ht="29.5" hidden="1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tr">
        <f>Data[[#This Row],[state]]</f>
        <v>failed</v>
      </c>
      <c r="H686" t="s">
        <v>8224</v>
      </c>
      <c r="I686" t="s">
        <v>8246</v>
      </c>
      <c r="J686">
        <v>1406257200</v>
      </c>
      <c r="K686" s="11">
        <f t="shared" si="60"/>
        <v>41844.875</v>
      </c>
      <c r="L686">
        <v>1403176891</v>
      </c>
      <c r="M686" s="11">
        <f t="shared" si="61"/>
        <v>41809.223275462966</v>
      </c>
      <c r="N686" t="b">
        <v>0</v>
      </c>
      <c r="O686">
        <v>135</v>
      </c>
      <c r="P686" t="b">
        <v>0</v>
      </c>
      <c r="Q686" t="s">
        <v>8273</v>
      </c>
      <c r="R686" s="10">
        <f t="shared" si="62"/>
        <v>7.4837500000000006</v>
      </c>
      <c r="S686">
        <f t="shared" si="63"/>
        <v>177.39259259259259</v>
      </c>
      <c r="T686" t="str">
        <f t="shared" si="64"/>
        <v>technology</v>
      </c>
      <c r="U686" t="str">
        <f t="shared" si="65"/>
        <v>wearables</v>
      </c>
    </row>
    <row r="687" spans="1:21" ht="44.25" hidden="1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tr">
        <f>Data[[#This Row],[state]]</f>
        <v>failed</v>
      </c>
      <c r="H687" t="s">
        <v>8224</v>
      </c>
      <c r="I687" t="s">
        <v>8246</v>
      </c>
      <c r="J687">
        <v>1421095672</v>
      </c>
      <c r="K687" s="11">
        <f t="shared" si="60"/>
        <v>42016.616574074069</v>
      </c>
      <c r="L687">
        <v>1417207672</v>
      </c>
      <c r="M687" s="11">
        <f t="shared" si="61"/>
        <v>41971.616574074069</v>
      </c>
      <c r="N687" t="b">
        <v>0</v>
      </c>
      <c r="O687">
        <v>10</v>
      </c>
      <c r="P687" t="b">
        <v>0</v>
      </c>
      <c r="Q687" t="s">
        <v>8273</v>
      </c>
      <c r="R687" s="10">
        <f t="shared" si="62"/>
        <v>27.650000000000002</v>
      </c>
      <c r="S687">
        <f t="shared" si="63"/>
        <v>55.3</v>
      </c>
      <c r="T687" t="str">
        <f t="shared" si="64"/>
        <v>technology</v>
      </c>
      <c r="U687" t="str">
        <f t="shared" si="65"/>
        <v>wearables</v>
      </c>
    </row>
    <row r="688" spans="1:21" ht="59" hidden="1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tr">
        <f>Data[[#This Row],[state]]</f>
        <v>failed</v>
      </c>
      <c r="H688" t="s">
        <v>8237</v>
      </c>
      <c r="I688" t="s">
        <v>8249</v>
      </c>
      <c r="J688">
        <v>1438618170</v>
      </c>
      <c r="K688" s="11">
        <f t="shared" si="60"/>
        <v>42219.423263888893</v>
      </c>
      <c r="L688">
        <v>1436026170</v>
      </c>
      <c r="M688" s="11">
        <f t="shared" si="61"/>
        <v>42189.423263888893</v>
      </c>
      <c r="N688" t="b">
        <v>0</v>
      </c>
      <c r="O688">
        <v>0</v>
      </c>
      <c r="P688" t="b">
        <v>0</v>
      </c>
      <c r="Q688" t="s">
        <v>8273</v>
      </c>
      <c r="R688" s="10">
        <f t="shared" si="62"/>
        <v>0</v>
      </c>
      <c r="S688" t="e">
        <f t="shared" si="63"/>
        <v>#DIV/0!</v>
      </c>
      <c r="T688" t="str">
        <f t="shared" si="64"/>
        <v>technology</v>
      </c>
      <c r="U688" t="str">
        <f t="shared" si="65"/>
        <v>wearables</v>
      </c>
    </row>
    <row r="689" spans="1:21" ht="44.25" hidden="1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tr">
        <f>Data[[#This Row],[state]]</f>
        <v>failed</v>
      </c>
      <c r="H689" t="s">
        <v>8238</v>
      </c>
      <c r="I689" t="s">
        <v>8256</v>
      </c>
      <c r="J689">
        <v>1486317653</v>
      </c>
      <c r="K689" s="11">
        <f t="shared" si="60"/>
        <v>42771.500613425931</v>
      </c>
      <c r="L689">
        <v>1481133653</v>
      </c>
      <c r="M689" s="11">
        <f t="shared" si="61"/>
        <v>42711.500613425931</v>
      </c>
      <c r="N689" t="b">
        <v>0</v>
      </c>
      <c r="O689">
        <v>6</v>
      </c>
      <c r="P689" t="b">
        <v>0</v>
      </c>
      <c r="Q689" t="s">
        <v>8273</v>
      </c>
      <c r="R689" s="10">
        <f t="shared" si="62"/>
        <v>3.55</v>
      </c>
      <c r="S689">
        <f t="shared" si="63"/>
        <v>591.66666666666663</v>
      </c>
      <c r="T689" t="str">
        <f t="shared" si="64"/>
        <v>technology</v>
      </c>
      <c r="U689" t="str">
        <f t="shared" si="65"/>
        <v>wearables</v>
      </c>
    </row>
    <row r="690" spans="1:21" ht="44.25" hidden="1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tr">
        <f>Data[[#This Row],[state]]</f>
        <v>failed</v>
      </c>
      <c r="H690" t="s">
        <v>8224</v>
      </c>
      <c r="I690" t="s">
        <v>8246</v>
      </c>
      <c r="J690">
        <v>1444876253</v>
      </c>
      <c r="K690" s="11">
        <f t="shared" si="60"/>
        <v>42291.854780092588</v>
      </c>
      <c r="L690">
        <v>1442284253</v>
      </c>
      <c r="M690" s="11">
        <f t="shared" si="61"/>
        <v>42261.854780092588</v>
      </c>
      <c r="N690" t="b">
        <v>0</v>
      </c>
      <c r="O690">
        <v>36</v>
      </c>
      <c r="P690" t="b">
        <v>0</v>
      </c>
      <c r="Q690" t="s">
        <v>8273</v>
      </c>
      <c r="R690" s="10">
        <f t="shared" si="62"/>
        <v>72.989999999999995</v>
      </c>
      <c r="S690">
        <f t="shared" si="63"/>
        <v>405.5</v>
      </c>
      <c r="T690" t="str">
        <f t="shared" si="64"/>
        <v>technology</v>
      </c>
      <c r="U690" t="str">
        <f t="shared" si="65"/>
        <v>wearables</v>
      </c>
    </row>
    <row r="691" spans="1:21" ht="44.25" hidden="1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tr">
        <f>Data[[#This Row],[state]]</f>
        <v>failed</v>
      </c>
      <c r="H691" t="s">
        <v>8224</v>
      </c>
      <c r="I691" t="s">
        <v>8246</v>
      </c>
      <c r="J691">
        <v>1481173140</v>
      </c>
      <c r="K691" s="11">
        <f t="shared" si="60"/>
        <v>42711.957638888889</v>
      </c>
      <c r="L691">
        <v>1478016097</v>
      </c>
      <c r="M691" s="11">
        <f t="shared" si="61"/>
        <v>42675.41778935185</v>
      </c>
      <c r="N691" t="b">
        <v>0</v>
      </c>
      <c r="O691">
        <v>336</v>
      </c>
      <c r="P691" t="b">
        <v>0</v>
      </c>
      <c r="Q691" t="s">
        <v>8273</v>
      </c>
      <c r="R691" s="10">
        <f t="shared" si="62"/>
        <v>57.648750000000007</v>
      </c>
      <c r="S691">
        <f t="shared" si="63"/>
        <v>343.14732142857144</v>
      </c>
      <c r="T691" t="str">
        <f t="shared" si="64"/>
        <v>technology</v>
      </c>
      <c r="U691" t="str">
        <f t="shared" si="65"/>
        <v>wearables</v>
      </c>
    </row>
    <row r="692" spans="1:21" ht="29.5" hidden="1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tr">
        <f>Data[[#This Row],[state]]</f>
        <v>failed</v>
      </c>
      <c r="H692" t="s">
        <v>8224</v>
      </c>
      <c r="I692" t="s">
        <v>8246</v>
      </c>
      <c r="J692">
        <v>1473400800</v>
      </c>
      <c r="K692" s="11">
        <f t="shared" si="60"/>
        <v>42622</v>
      </c>
      <c r="L692">
        <v>1469718841</v>
      </c>
      <c r="M692" s="11">
        <f t="shared" si="61"/>
        <v>42579.384733796294</v>
      </c>
      <c r="N692" t="b">
        <v>0</v>
      </c>
      <c r="O692">
        <v>34</v>
      </c>
      <c r="P692" t="b">
        <v>0</v>
      </c>
      <c r="Q692" t="s">
        <v>8273</v>
      </c>
      <c r="R692" s="10">
        <f t="shared" si="62"/>
        <v>12.34</v>
      </c>
      <c r="S692">
        <f t="shared" si="63"/>
        <v>72.588235294117652</v>
      </c>
      <c r="T692" t="str">
        <f t="shared" si="64"/>
        <v>technology</v>
      </c>
      <c r="U692" t="str">
        <f t="shared" si="65"/>
        <v>wearables</v>
      </c>
    </row>
    <row r="693" spans="1:21" ht="44.25" hidden="1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tr">
        <f>Data[[#This Row],[state]]</f>
        <v>failed</v>
      </c>
      <c r="H693" t="s">
        <v>8224</v>
      </c>
      <c r="I693" t="s">
        <v>8246</v>
      </c>
      <c r="J693">
        <v>1435711246</v>
      </c>
      <c r="K693" s="11">
        <f t="shared" si="60"/>
        <v>42185.778310185182</v>
      </c>
      <c r="L693">
        <v>1433292046</v>
      </c>
      <c r="M693" s="11">
        <f t="shared" si="61"/>
        <v>42157.778310185182</v>
      </c>
      <c r="N693" t="b">
        <v>0</v>
      </c>
      <c r="O693">
        <v>10</v>
      </c>
      <c r="P693" t="b">
        <v>0</v>
      </c>
      <c r="Q693" t="s">
        <v>8273</v>
      </c>
      <c r="R693" s="10">
        <f t="shared" si="62"/>
        <v>0.52</v>
      </c>
      <c r="S693">
        <f t="shared" si="63"/>
        <v>26</v>
      </c>
      <c r="T693" t="str">
        <f t="shared" si="64"/>
        <v>technology</v>
      </c>
      <c r="U693" t="str">
        <f t="shared" si="65"/>
        <v>wearables</v>
      </c>
    </row>
    <row r="694" spans="1:21" ht="44.25" hidden="1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tr">
        <f>Data[[#This Row],[state]]</f>
        <v>failed</v>
      </c>
      <c r="H694" t="s">
        <v>8225</v>
      </c>
      <c r="I694" t="s">
        <v>8247</v>
      </c>
      <c r="J694">
        <v>1482397263</v>
      </c>
      <c r="K694" s="11">
        <f t="shared" si="60"/>
        <v>42726.12572916667</v>
      </c>
      <c r="L694">
        <v>1479805263</v>
      </c>
      <c r="M694" s="11">
        <f t="shared" si="61"/>
        <v>42696.12572916667</v>
      </c>
      <c r="N694" t="b">
        <v>0</v>
      </c>
      <c r="O694">
        <v>201</v>
      </c>
      <c r="P694" t="b">
        <v>0</v>
      </c>
      <c r="Q694" t="s">
        <v>8273</v>
      </c>
      <c r="R694" s="10">
        <f t="shared" si="62"/>
        <v>6.5299999999999994</v>
      </c>
      <c r="S694">
        <f t="shared" si="63"/>
        <v>6.4975124378109452</v>
      </c>
      <c r="T694" t="str">
        <f t="shared" si="64"/>
        <v>technology</v>
      </c>
      <c r="U694" t="str">
        <f t="shared" si="65"/>
        <v>wearables</v>
      </c>
    </row>
    <row r="695" spans="1:21" ht="44.25" hidden="1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tr">
        <f>Data[[#This Row],[state]]</f>
        <v>failed</v>
      </c>
      <c r="H695" t="s">
        <v>8224</v>
      </c>
      <c r="I695" t="s">
        <v>8246</v>
      </c>
      <c r="J695">
        <v>1430421827</v>
      </c>
      <c r="K695" s="11">
        <f t="shared" si="60"/>
        <v>42124.558182870373</v>
      </c>
      <c r="L695">
        <v>1427829827</v>
      </c>
      <c r="M695" s="11">
        <f t="shared" si="61"/>
        <v>42094.558182870373</v>
      </c>
      <c r="N695" t="b">
        <v>0</v>
      </c>
      <c r="O695">
        <v>296</v>
      </c>
      <c r="P695" t="b">
        <v>0</v>
      </c>
      <c r="Q695" t="s">
        <v>8273</v>
      </c>
      <c r="R695" s="10">
        <f t="shared" si="62"/>
        <v>35.338000000000001</v>
      </c>
      <c r="S695">
        <f t="shared" si="63"/>
        <v>119.38513513513513</v>
      </c>
      <c r="T695" t="str">
        <f t="shared" si="64"/>
        <v>technology</v>
      </c>
      <c r="U695" t="str">
        <f t="shared" si="65"/>
        <v>wearables</v>
      </c>
    </row>
    <row r="696" spans="1:21" ht="44.25" hidden="1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tr">
        <f>Data[[#This Row],[state]]</f>
        <v>failed</v>
      </c>
      <c r="H696" t="s">
        <v>8224</v>
      </c>
      <c r="I696" t="s">
        <v>8246</v>
      </c>
      <c r="J696">
        <v>1485964559</v>
      </c>
      <c r="K696" s="11">
        <f t="shared" si="60"/>
        <v>42767.413877314815</v>
      </c>
      <c r="L696">
        <v>1483372559</v>
      </c>
      <c r="M696" s="11">
        <f t="shared" si="61"/>
        <v>42737.413877314815</v>
      </c>
      <c r="N696" t="b">
        <v>0</v>
      </c>
      <c r="O696">
        <v>7</v>
      </c>
      <c r="P696" t="b">
        <v>0</v>
      </c>
      <c r="Q696" t="s">
        <v>8273</v>
      </c>
      <c r="R696" s="10">
        <f t="shared" si="62"/>
        <v>0.39333333333333331</v>
      </c>
      <c r="S696">
        <f t="shared" si="63"/>
        <v>84.285714285714292</v>
      </c>
      <c r="T696" t="str">
        <f t="shared" si="64"/>
        <v>technology</v>
      </c>
      <c r="U696" t="str">
        <f t="shared" si="65"/>
        <v>wearables</v>
      </c>
    </row>
    <row r="697" spans="1:21" ht="59" hidden="1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tr">
        <f>Data[[#This Row],[state]]</f>
        <v>failed</v>
      </c>
      <c r="H697" t="s">
        <v>8224</v>
      </c>
      <c r="I697" t="s">
        <v>8246</v>
      </c>
      <c r="J697">
        <v>1414758620</v>
      </c>
      <c r="K697" s="11">
        <f t="shared" si="60"/>
        <v>41943.271064814813</v>
      </c>
      <c r="L697">
        <v>1412166620</v>
      </c>
      <c r="M697" s="11">
        <f t="shared" si="61"/>
        <v>41913.271064814813</v>
      </c>
      <c r="N697" t="b">
        <v>0</v>
      </c>
      <c r="O697">
        <v>7</v>
      </c>
      <c r="P697" t="b">
        <v>0</v>
      </c>
      <c r="Q697" t="s">
        <v>8273</v>
      </c>
      <c r="R697" s="10">
        <f t="shared" si="62"/>
        <v>1.06</v>
      </c>
      <c r="S697">
        <f t="shared" si="63"/>
        <v>90.857142857142861</v>
      </c>
      <c r="T697" t="str">
        <f t="shared" si="64"/>
        <v>technology</v>
      </c>
      <c r="U697" t="str">
        <f t="shared" si="65"/>
        <v>wearables</v>
      </c>
    </row>
    <row r="698" spans="1:21" ht="29.5" hidden="1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tr">
        <f>Data[[#This Row],[state]]</f>
        <v>failed</v>
      </c>
      <c r="H698" t="s">
        <v>8233</v>
      </c>
      <c r="I698" t="s">
        <v>8249</v>
      </c>
      <c r="J698">
        <v>1406326502</v>
      </c>
      <c r="K698" s="11">
        <f t="shared" si="60"/>
        <v>41845.677106481482</v>
      </c>
      <c r="L698">
        <v>1403734502</v>
      </c>
      <c r="M698" s="11">
        <f t="shared" si="61"/>
        <v>41815.677106481482</v>
      </c>
      <c r="N698" t="b">
        <v>0</v>
      </c>
      <c r="O698">
        <v>1</v>
      </c>
      <c r="P698" t="b">
        <v>0</v>
      </c>
      <c r="Q698" t="s">
        <v>8273</v>
      </c>
      <c r="R698" s="10">
        <f t="shared" si="62"/>
        <v>5.7142857142857147E-4</v>
      </c>
      <c r="S698">
        <f t="shared" si="63"/>
        <v>1</v>
      </c>
      <c r="T698" t="str">
        <f t="shared" si="64"/>
        <v>technology</v>
      </c>
      <c r="U698" t="str">
        <f t="shared" si="65"/>
        <v>wearables</v>
      </c>
    </row>
    <row r="699" spans="1:21" ht="44.25" hidden="1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tr">
        <f>Data[[#This Row],[state]]</f>
        <v>failed</v>
      </c>
      <c r="H699" t="s">
        <v>8236</v>
      </c>
      <c r="I699" t="s">
        <v>8249</v>
      </c>
      <c r="J699">
        <v>1454502789</v>
      </c>
      <c r="K699" s="11">
        <f t="shared" si="60"/>
        <v>42403.273020833338</v>
      </c>
      <c r="L699">
        <v>1453206789</v>
      </c>
      <c r="M699" s="11">
        <f t="shared" si="61"/>
        <v>42388.273020833338</v>
      </c>
      <c r="N699" t="b">
        <v>0</v>
      </c>
      <c r="O699">
        <v>114</v>
      </c>
      <c r="P699" t="b">
        <v>0</v>
      </c>
      <c r="Q699" t="s">
        <v>8273</v>
      </c>
      <c r="R699" s="10">
        <f t="shared" si="62"/>
        <v>46.379999999999995</v>
      </c>
      <c r="S699">
        <f t="shared" si="63"/>
        <v>20.342105263157894</v>
      </c>
      <c r="T699" t="str">
        <f t="shared" si="64"/>
        <v>technology</v>
      </c>
      <c r="U699" t="str">
        <f t="shared" si="65"/>
        <v>wearables</v>
      </c>
    </row>
    <row r="700" spans="1:21" ht="44.25" hidden="1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tr">
        <f>Data[[#This Row],[state]]</f>
        <v>failed</v>
      </c>
      <c r="H700" t="s">
        <v>8224</v>
      </c>
      <c r="I700" t="s">
        <v>8246</v>
      </c>
      <c r="J700">
        <v>1411005600</v>
      </c>
      <c r="K700" s="11">
        <f t="shared" si="60"/>
        <v>41899.833333333336</v>
      </c>
      <c r="L700">
        <v>1408141245</v>
      </c>
      <c r="M700" s="11">
        <f t="shared" si="61"/>
        <v>41866.681076388886</v>
      </c>
      <c r="N700" t="b">
        <v>0</v>
      </c>
      <c r="O700">
        <v>29</v>
      </c>
      <c r="P700" t="b">
        <v>0</v>
      </c>
      <c r="Q700" t="s">
        <v>8273</v>
      </c>
      <c r="R700" s="10">
        <f t="shared" si="62"/>
        <v>15.39</v>
      </c>
      <c r="S700">
        <f t="shared" si="63"/>
        <v>530.68965517241384</v>
      </c>
      <c r="T700" t="str">
        <f t="shared" si="64"/>
        <v>technology</v>
      </c>
      <c r="U700" t="str">
        <f t="shared" si="65"/>
        <v>wearables</v>
      </c>
    </row>
    <row r="701" spans="1:21" ht="44.25" hidden="1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tr">
        <f>Data[[#This Row],[state]]</f>
        <v>failed</v>
      </c>
      <c r="H701" t="s">
        <v>8224</v>
      </c>
      <c r="I701" t="s">
        <v>8246</v>
      </c>
      <c r="J701">
        <v>1385136000</v>
      </c>
      <c r="K701" s="11">
        <f t="shared" si="60"/>
        <v>41600.416666666664</v>
      </c>
      <c r="L701">
        <v>1381923548</v>
      </c>
      <c r="M701" s="11">
        <f t="shared" si="61"/>
        <v>41563.235509259262</v>
      </c>
      <c r="N701" t="b">
        <v>0</v>
      </c>
      <c r="O701">
        <v>890</v>
      </c>
      <c r="P701" t="b">
        <v>0</v>
      </c>
      <c r="Q701" t="s">
        <v>8273</v>
      </c>
      <c r="R701" s="10">
        <f t="shared" si="62"/>
        <v>82.422107692307705</v>
      </c>
      <c r="S701">
        <f t="shared" si="63"/>
        <v>120.39184269662923</v>
      </c>
      <c r="T701" t="str">
        <f t="shared" si="64"/>
        <v>technology</v>
      </c>
      <c r="U701" t="str">
        <f t="shared" si="65"/>
        <v>wearables</v>
      </c>
    </row>
    <row r="702" spans="1:21" ht="44.25" hidden="1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tr">
        <f>Data[[#This Row],[state]]</f>
        <v>failed</v>
      </c>
      <c r="H702" t="s">
        <v>8227</v>
      </c>
      <c r="I702" t="s">
        <v>8249</v>
      </c>
      <c r="J702">
        <v>1484065881</v>
      </c>
      <c r="K702" s="11">
        <f t="shared" si="60"/>
        <v>42745.438437500001</v>
      </c>
      <c r="L702">
        <v>1481473881</v>
      </c>
      <c r="M702" s="11">
        <f t="shared" si="61"/>
        <v>42715.438437500001</v>
      </c>
      <c r="N702" t="b">
        <v>0</v>
      </c>
      <c r="O702">
        <v>31</v>
      </c>
      <c r="P702" t="b">
        <v>0</v>
      </c>
      <c r="Q702" t="s">
        <v>8273</v>
      </c>
      <c r="R702" s="10">
        <f t="shared" si="62"/>
        <v>2.6866666666666665</v>
      </c>
      <c r="S702">
        <f t="shared" si="63"/>
        <v>13</v>
      </c>
      <c r="T702" t="str">
        <f t="shared" si="64"/>
        <v>technology</v>
      </c>
      <c r="U702" t="str">
        <f t="shared" si="65"/>
        <v>wearables</v>
      </c>
    </row>
    <row r="703" spans="1:21" ht="44.25" hidden="1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tr">
        <f>Data[[#This Row],[state]]</f>
        <v>failed</v>
      </c>
      <c r="H703" t="s">
        <v>8225</v>
      </c>
      <c r="I703" t="s">
        <v>8247</v>
      </c>
      <c r="J703">
        <v>1406130880</v>
      </c>
      <c r="K703" s="11">
        <f t="shared" si="60"/>
        <v>41843.412962962961</v>
      </c>
      <c r="L703">
        <v>1403538880</v>
      </c>
      <c r="M703" s="11">
        <f t="shared" si="61"/>
        <v>41813.412962962961</v>
      </c>
      <c r="N703" t="b">
        <v>0</v>
      </c>
      <c r="O703">
        <v>21</v>
      </c>
      <c r="P703" t="b">
        <v>0</v>
      </c>
      <c r="Q703" t="s">
        <v>8273</v>
      </c>
      <c r="R703" s="10">
        <f t="shared" si="62"/>
        <v>26.6</v>
      </c>
      <c r="S703">
        <f t="shared" si="63"/>
        <v>291.33333333333331</v>
      </c>
      <c r="T703" t="str">
        <f t="shared" si="64"/>
        <v>technology</v>
      </c>
      <c r="U703" t="str">
        <f t="shared" si="65"/>
        <v>wearables</v>
      </c>
    </row>
    <row r="704" spans="1:21" ht="44.25" hidden="1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tr">
        <f>Data[[#This Row],[state]]</f>
        <v>failed</v>
      </c>
      <c r="H704" t="s">
        <v>8224</v>
      </c>
      <c r="I704" t="s">
        <v>8246</v>
      </c>
      <c r="J704">
        <v>1480011987</v>
      </c>
      <c r="K704" s="11">
        <f t="shared" si="60"/>
        <v>42698.518368055549</v>
      </c>
      <c r="L704">
        <v>1477416387</v>
      </c>
      <c r="M704" s="11">
        <f t="shared" si="61"/>
        <v>42668.476701388892</v>
      </c>
      <c r="N704" t="b">
        <v>0</v>
      </c>
      <c r="O704">
        <v>37</v>
      </c>
      <c r="P704" t="b">
        <v>0</v>
      </c>
      <c r="Q704" t="s">
        <v>8273</v>
      </c>
      <c r="R704" s="10">
        <f t="shared" si="62"/>
        <v>30.813400000000001</v>
      </c>
      <c r="S704">
        <f t="shared" si="63"/>
        <v>124.9191891891892</v>
      </c>
      <c r="T704" t="str">
        <f t="shared" si="64"/>
        <v>technology</v>
      </c>
      <c r="U704" t="str">
        <f t="shared" si="65"/>
        <v>wearables</v>
      </c>
    </row>
    <row r="705" spans="1:21" ht="44.25" hidden="1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tr">
        <f>Data[[#This Row],[state]]</f>
        <v>failed</v>
      </c>
      <c r="H705" t="s">
        <v>8224</v>
      </c>
      <c r="I705" t="s">
        <v>8246</v>
      </c>
      <c r="J705">
        <v>1485905520</v>
      </c>
      <c r="K705" s="11">
        <f t="shared" si="60"/>
        <v>42766.73055555555</v>
      </c>
      <c r="L705">
        <v>1481150949</v>
      </c>
      <c r="M705" s="11">
        <f t="shared" si="61"/>
        <v>42711.700798611113</v>
      </c>
      <c r="N705" t="b">
        <v>0</v>
      </c>
      <c r="O705">
        <v>7</v>
      </c>
      <c r="P705" t="b">
        <v>0</v>
      </c>
      <c r="Q705" t="s">
        <v>8273</v>
      </c>
      <c r="R705" s="10">
        <f t="shared" si="62"/>
        <v>5.58</v>
      </c>
      <c r="S705">
        <f t="shared" si="63"/>
        <v>119.57142857142857</v>
      </c>
      <c r="T705" t="str">
        <f t="shared" si="64"/>
        <v>technology</v>
      </c>
      <c r="U705" t="str">
        <f t="shared" si="65"/>
        <v>wearables</v>
      </c>
    </row>
    <row r="706" spans="1:21" ht="44.25" hidden="1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tr">
        <f>Data[[#This Row],[state]]</f>
        <v>failed</v>
      </c>
      <c r="H706" t="s">
        <v>8229</v>
      </c>
      <c r="I706" t="s">
        <v>8251</v>
      </c>
      <c r="J706">
        <v>1487565468</v>
      </c>
      <c r="K706" s="11">
        <f t="shared" ref="K706:K769" si="66">(((J706/60)/60)/24)+DATE(1970,1,1)+(-6/24)</f>
        <v>42785.942916666667</v>
      </c>
      <c r="L706">
        <v>1482381468</v>
      </c>
      <c r="M706" s="11">
        <f t="shared" ref="M706:M769" si="67">(((L706/60)/60)/24)+DATE(1970,1,1)+(-6/24)</f>
        <v>42725.942916666667</v>
      </c>
      <c r="N706" t="b">
        <v>0</v>
      </c>
      <c r="O706">
        <v>4</v>
      </c>
      <c r="P706" t="b">
        <v>0</v>
      </c>
      <c r="Q706" t="s">
        <v>8273</v>
      </c>
      <c r="R706" s="10">
        <f t="shared" ref="R706:R769" si="68">(E706/D706)*100</f>
        <v>0.87454545454545463</v>
      </c>
      <c r="S706">
        <f t="shared" si="63"/>
        <v>120.25</v>
      </c>
      <c r="T706" t="str">
        <f t="shared" si="64"/>
        <v>technology</v>
      </c>
      <c r="U706" t="str">
        <f t="shared" si="65"/>
        <v>wearables</v>
      </c>
    </row>
    <row r="707" spans="1:21" ht="29.5" hidden="1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tr">
        <f>Data[[#This Row],[state]]</f>
        <v>failed</v>
      </c>
      <c r="H707" t="s">
        <v>8233</v>
      </c>
      <c r="I707" t="s">
        <v>8249</v>
      </c>
      <c r="J707">
        <v>1484999278</v>
      </c>
      <c r="K707" s="11">
        <f t="shared" si="66"/>
        <v>42756.241643518515</v>
      </c>
      <c r="L707">
        <v>1482407278</v>
      </c>
      <c r="M707" s="11">
        <f t="shared" si="67"/>
        <v>42726.241643518515</v>
      </c>
      <c r="N707" t="b">
        <v>0</v>
      </c>
      <c r="O707">
        <v>5</v>
      </c>
      <c r="P707" t="b">
        <v>0</v>
      </c>
      <c r="Q707" t="s">
        <v>8273</v>
      </c>
      <c r="R707" s="10">
        <f t="shared" si="68"/>
        <v>0.97699999999999987</v>
      </c>
      <c r="S707">
        <f t="shared" ref="S707:S770" si="69">E707/O707</f>
        <v>195.4</v>
      </c>
      <c r="T707" t="str">
        <f t="shared" ref="T707:T770" si="70">LEFT(Q707,FIND("/",Q707)-1)</f>
        <v>technology</v>
      </c>
      <c r="U707" t="str">
        <f t="shared" ref="U707:U770" si="71">RIGHT(Q707,LEN(Q707)-FIND("/",Q707))</f>
        <v>wearables</v>
      </c>
    </row>
    <row r="708" spans="1:21" ht="44.25" hidden="1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tr">
        <f>Data[[#This Row],[state]]</f>
        <v>failed</v>
      </c>
      <c r="H708" t="s">
        <v>8227</v>
      </c>
      <c r="I708" t="s">
        <v>8249</v>
      </c>
      <c r="J708">
        <v>1481740740</v>
      </c>
      <c r="K708" s="11">
        <f t="shared" si="66"/>
        <v>42718.527083333334</v>
      </c>
      <c r="L708">
        <v>1478130783</v>
      </c>
      <c r="M708" s="11">
        <f t="shared" si="67"/>
        <v>42676.745173611111</v>
      </c>
      <c r="N708" t="b">
        <v>0</v>
      </c>
      <c r="O708">
        <v>0</v>
      </c>
      <c r="P708" t="b">
        <v>0</v>
      </c>
      <c r="Q708" t="s">
        <v>8273</v>
      </c>
      <c r="R708" s="10">
        <f t="shared" si="68"/>
        <v>0</v>
      </c>
      <c r="S708" t="e">
        <f t="shared" si="69"/>
        <v>#DIV/0!</v>
      </c>
      <c r="T708" t="str">
        <f t="shared" si="70"/>
        <v>technology</v>
      </c>
      <c r="U708" t="str">
        <f t="shared" si="71"/>
        <v>wearables</v>
      </c>
    </row>
    <row r="709" spans="1:21" ht="44.25" hidden="1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tr">
        <f>Data[[#This Row],[state]]</f>
        <v>failed</v>
      </c>
      <c r="H709" t="s">
        <v>8225</v>
      </c>
      <c r="I709" t="s">
        <v>8247</v>
      </c>
      <c r="J709">
        <v>1483286127</v>
      </c>
      <c r="K709" s="11">
        <f t="shared" si="66"/>
        <v>42736.413506944446</v>
      </c>
      <c r="L709">
        <v>1479830127</v>
      </c>
      <c r="M709" s="11">
        <f t="shared" si="67"/>
        <v>42696.413506944446</v>
      </c>
      <c r="N709" t="b">
        <v>0</v>
      </c>
      <c r="O709">
        <v>456</v>
      </c>
      <c r="P709" t="b">
        <v>0</v>
      </c>
      <c r="Q709" t="s">
        <v>8273</v>
      </c>
      <c r="R709" s="10">
        <f t="shared" si="68"/>
        <v>78.927352941176466</v>
      </c>
      <c r="S709">
        <f t="shared" si="69"/>
        <v>117.69868421052631</v>
      </c>
      <c r="T709" t="str">
        <f t="shared" si="70"/>
        <v>technology</v>
      </c>
      <c r="U709" t="str">
        <f t="shared" si="71"/>
        <v>wearables</v>
      </c>
    </row>
    <row r="710" spans="1:21" ht="44.25" hidden="1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tr">
        <f>Data[[#This Row],[state]]</f>
        <v>failed</v>
      </c>
      <c r="H710" t="s">
        <v>8225</v>
      </c>
      <c r="I710" t="s">
        <v>8247</v>
      </c>
      <c r="J710">
        <v>1410616600</v>
      </c>
      <c r="K710" s="11">
        <f t="shared" si="66"/>
        <v>41895.331018518518</v>
      </c>
      <c r="L710">
        <v>1405432600</v>
      </c>
      <c r="M710" s="11">
        <f t="shared" si="67"/>
        <v>41835.331018518518</v>
      </c>
      <c r="N710" t="b">
        <v>0</v>
      </c>
      <c r="O710">
        <v>369</v>
      </c>
      <c r="P710" t="b">
        <v>0</v>
      </c>
      <c r="Q710" t="s">
        <v>8273</v>
      </c>
      <c r="R710" s="10">
        <f t="shared" si="68"/>
        <v>22.092500000000001</v>
      </c>
      <c r="S710">
        <f t="shared" si="69"/>
        <v>23.948509485094849</v>
      </c>
      <c r="T710" t="str">
        <f t="shared" si="70"/>
        <v>technology</v>
      </c>
      <c r="U710" t="str">
        <f t="shared" si="71"/>
        <v>wearables</v>
      </c>
    </row>
    <row r="711" spans="1:21" ht="29.5" hidden="1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tr">
        <f>Data[[#This Row],[state]]</f>
        <v>failed</v>
      </c>
      <c r="H711" t="s">
        <v>8224</v>
      </c>
      <c r="I711" t="s">
        <v>8246</v>
      </c>
      <c r="J711">
        <v>1417741159</v>
      </c>
      <c r="K711" s="11">
        <f t="shared" si="66"/>
        <v>41977.791192129633</v>
      </c>
      <c r="L711">
        <v>1415149159</v>
      </c>
      <c r="M711" s="11">
        <f t="shared" si="67"/>
        <v>41947.791192129633</v>
      </c>
      <c r="N711" t="b">
        <v>0</v>
      </c>
      <c r="O711">
        <v>2</v>
      </c>
      <c r="P711" t="b">
        <v>0</v>
      </c>
      <c r="Q711" t="s">
        <v>8273</v>
      </c>
      <c r="R711" s="10">
        <f t="shared" si="68"/>
        <v>0.40666666666666662</v>
      </c>
      <c r="S711">
        <f t="shared" si="69"/>
        <v>30.5</v>
      </c>
      <c r="T711" t="str">
        <f t="shared" si="70"/>
        <v>technology</v>
      </c>
      <c r="U711" t="str">
        <f t="shared" si="71"/>
        <v>wearables</v>
      </c>
    </row>
    <row r="712" spans="1:21" ht="29.5" hidden="1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tr">
        <f>Data[[#This Row],[state]]</f>
        <v>failed</v>
      </c>
      <c r="H712" t="s">
        <v>8229</v>
      </c>
      <c r="I712" t="s">
        <v>8251</v>
      </c>
      <c r="J712">
        <v>1408495440</v>
      </c>
      <c r="K712" s="11">
        <f t="shared" si="66"/>
        <v>41870.780555555553</v>
      </c>
      <c r="L712">
        <v>1405640302</v>
      </c>
      <c r="M712" s="11">
        <f t="shared" si="67"/>
        <v>41837.734976851854</v>
      </c>
      <c r="N712" t="b">
        <v>0</v>
      </c>
      <c r="O712">
        <v>0</v>
      </c>
      <c r="P712" t="b">
        <v>0</v>
      </c>
      <c r="Q712" t="s">
        <v>8273</v>
      </c>
      <c r="R712" s="10">
        <f t="shared" si="68"/>
        <v>0</v>
      </c>
      <c r="S712" t="e">
        <f t="shared" si="69"/>
        <v>#DIV/0!</v>
      </c>
      <c r="T712" t="str">
        <f t="shared" si="70"/>
        <v>technology</v>
      </c>
      <c r="U712" t="str">
        <f t="shared" si="71"/>
        <v>wearables</v>
      </c>
    </row>
    <row r="713" spans="1:21" ht="59" hidden="1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tr">
        <f>Data[[#This Row],[state]]</f>
        <v>failed</v>
      </c>
      <c r="H713" t="s">
        <v>8233</v>
      </c>
      <c r="I713" t="s">
        <v>8249</v>
      </c>
      <c r="J713">
        <v>1481716868</v>
      </c>
      <c r="K713" s="11">
        <f t="shared" si="66"/>
        <v>42718.250787037032</v>
      </c>
      <c r="L713">
        <v>1478257268</v>
      </c>
      <c r="M713" s="11">
        <f t="shared" si="67"/>
        <v>42678.209120370375</v>
      </c>
      <c r="N713" t="b">
        <v>0</v>
      </c>
      <c r="O713">
        <v>338</v>
      </c>
      <c r="P713" t="b">
        <v>0</v>
      </c>
      <c r="Q713" t="s">
        <v>8273</v>
      </c>
      <c r="R713" s="10">
        <f t="shared" si="68"/>
        <v>33.790999999999997</v>
      </c>
      <c r="S713">
        <f t="shared" si="69"/>
        <v>99.973372781065095</v>
      </c>
      <c r="T713" t="str">
        <f t="shared" si="70"/>
        <v>technology</v>
      </c>
      <c r="U713" t="str">
        <f t="shared" si="71"/>
        <v>wearables</v>
      </c>
    </row>
    <row r="714" spans="1:21" ht="59" hidden="1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tr">
        <f>Data[[#This Row],[state]]</f>
        <v>failed</v>
      </c>
      <c r="H714" t="s">
        <v>8224</v>
      </c>
      <c r="I714" t="s">
        <v>8246</v>
      </c>
      <c r="J714">
        <v>1455466832</v>
      </c>
      <c r="K714" s="11">
        <f t="shared" si="66"/>
        <v>42414.430925925932</v>
      </c>
      <c r="L714">
        <v>1452874832</v>
      </c>
      <c r="M714" s="11">
        <f t="shared" si="67"/>
        <v>42384.430925925932</v>
      </c>
      <c r="N714" t="b">
        <v>0</v>
      </c>
      <c r="O714">
        <v>4</v>
      </c>
      <c r="P714" t="b">
        <v>0</v>
      </c>
      <c r="Q714" t="s">
        <v>8273</v>
      </c>
      <c r="R714" s="10">
        <f t="shared" si="68"/>
        <v>0.21649484536082475</v>
      </c>
      <c r="S714">
        <f t="shared" si="69"/>
        <v>26.25</v>
      </c>
      <c r="T714" t="str">
        <f t="shared" si="70"/>
        <v>technology</v>
      </c>
      <c r="U714" t="str">
        <f t="shared" si="71"/>
        <v>wearables</v>
      </c>
    </row>
    <row r="715" spans="1:21" ht="44.25" hidden="1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tr">
        <f>Data[[#This Row],[state]]</f>
        <v>failed</v>
      </c>
      <c r="H715" t="s">
        <v>8237</v>
      </c>
      <c r="I715" t="s">
        <v>8249</v>
      </c>
      <c r="J715">
        <v>1465130532</v>
      </c>
      <c r="K715" s="11">
        <f t="shared" si="66"/>
        <v>42526.279305555552</v>
      </c>
      <c r="L715">
        <v>1462538532</v>
      </c>
      <c r="M715" s="11">
        <f t="shared" si="67"/>
        <v>42496.279305555552</v>
      </c>
      <c r="N715" t="b">
        <v>0</v>
      </c>
      <c r="O715">
        <v>1</v>
      </c>
      <c r="P715" t="b">
        <v>0</v>
      </c>
      <c r="Q715" t="s">
        <v>8273</v>
      </c>
      <c r="R715" s="10">
        <f t="shared" si="68"/>
        <v>0.79600000000000004</v>
      </c>
      <c r="S715">
        <f t="shared" si="69"/>
        <v>199</v>
      </c>
      <c r="T715" t="str">
        <f t="shared" si="70"/>
        <v>technology</v>
      </c>
      <c r="U715" t="str">
        <f t="shared" si="71"/>
        <v>wearables</v>
      </c>
    </row>
    <row r="716" spans="1:21" ht="44.25" hidden="1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tr">
        <f>Data[[#This Row],[state]]</f>
        <v>failed</v>
      </c>
      <c r="H716" t="s">
        <v>8224</v>
      </c>
      <c r="I716" t="s">
        <v>8246</v>
      </c>
      <c r="J716">
        <v>1488308082</v>
      </c>
      <c r="K716" s="11">
        <f t="shared" si="66"/>
        <v>42794.537986111114</v>
      </c>
      <c r="L716">
        <v>1483124082</v>
      </c>
      <c r="M716" s="11">
        <f t="shared" si="67"/>
        <v>42734.537986111114</v>
      </c>
      <c r="N716" t="b">
        <v>0</v>
      </c>
      <c r="O716">
        <v>28</v>
      </c>
      <c r="P716" t="b">
        <v>0</v>
      </c>
      <c r="Q716" t="s">
        <v>8273</v>
      </c>
      <c r="R716" s="10">
        <f t="shared" si="68"/>
        <v>14.993333333333334</v>
      </c>
      <c r="S716">
        <f t="shared" si="69"/>
        <v>80.321428571428569</v>
      </c>
      <c r="T716" t="str">
        <f t="shared" si="70"/>
        <v>technology</v>
      </c>
      <c r="U716" t="str">
        <f t="shared" si="71"/>
        <v>wearables</v>
      </c>
    </row>
    <row r="717" spans="1:21" ht="59" hidden="1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tr">
        <f>Data[[#This Row],[state]]</f>
        <v>failed</v>
      </c>
      <c r="H717" t="s">
        <v>8224</v>
      </c>
      <c r="I717" t="s">
        <v>8246</v>
      </c>
      <c r="J717">
        <v>1446693040</v>
      </c>
      <c r="K717" s="11">
        <f t="shared" si="66"/>
        <v>42312.882407407407</v>
      </c>
      <c r="L717">
        <v>1443233440</v>
      </c>
      <c r="M717" s="11">
        <f t="shared" si="67"/>
        <v>42272.840740740736</v>
      </c>
      <c r="N717" t="b">
        <v>0</v>
      </c>
      <c r="O717">
        <v>12</v>
      </c>
      <c r="P717" t="b">
        <v>0</v>
      </c>
      <c r="Q717" t="s">
        <v>8273</v>
      </c>
      <c r="R717" s="10">
        <f t="shared" si="68"/>
        <v>5.0509090909090908</v>
      </c>
      <c r="S717">
        <f t="shared" si="69"/>
        <v>115.75</v>
      </c>
      <c r="T717" t="str">
        <f t="shared" si="70"/>
        <v>technology</v>
      </c>
      <c r="U717" t="str">
        <f t="shared" si="71"/>
        <v>wearables</v>
      </c>
    </row>
    <row r="718" spans="1:21" ht="44.25" hidden="1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tr">
        <f>Data[[#This Row],[state]]</f>
        <v>failed</v>
      </c>
      <c r="H718" t="s">
        <v>8224</v>
      </c>
      <c r="I718" t="s">
        <v>8246</v>
      </c>
      <c r="J718">
        <v>1417392000</v>
      </c>
      <c r="K718" s="11">
        <f t="shared" si="66"/>
        <v>41973.75</v>
      </c>
      <c r="L718">
        <v>1414511307</v>
      </c>
      <c r="M718" s="11">
        <f t="shared" si="67"/>
        <v>41940.408645833333</v>
      </c>
      <c r="N718" t="b">
        <v>0</v>
      </c>
      <c r="O718">
        <v>16</v>
      </c>
      <c r="P718" t="b">
        <v>0</v>
      </c>
      <c r="Q718" t="s">
        <v>8273</v>
      </c>
      <c r="R718" s="10">
        <f t="shared" si="68"/>
        <v>10.214285714285715</v>
      </c>
      <c r="S718">
        <f t="shared" si="69"/>
        <v>44.6875</v>
      </c>
      <c r="T718" t="str">
        <f t="shared" si="70"/>
        <v>technology</v>
      </c>
      <c r="U718" t="str">
        <f t="shared" si="71"/>
        <v>wearables</v>
      </c>
    </row>
    <row r="719" spans="1:21" hidden="1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tr">
        <f>Data[[#This Row],[state]]</f>
        <v>failed</v>
      </c>
      <c r="H719" t="s">
        <v>8224</v>
      </c>
      <c r="I719" t="s">
        <v>8246</v>
      </c>
      <c r="J719">
        <v>1409949002</v>
      </c>
      <c r="K719" s="11">
        <f t="shared" si="66"/>
        <v>41887.604189814818</v>
      </c>
      <c r="L719">
        <v>1407357002</v>
      </c>
      <c r="M719" s="11">
        <f t="shared" si="67"/>
        <v>41857.604189814818</v>
      </c>
      <c r="N719" t="b">
        <v>0</v>
      </c>
      <c r="O719">
        <v>4</v>
      </c>
      <c r="P719" t="b">
        <v>0</v>
      </c>
      <c r="Q719" t="s">
        <v>8273</v>
      </c>
      <c r="R719" s="10">
        <f t="shared" si="68"/>
        <v>0.30499999999999999</v>
      </c>
      <c r="S719">
        <f t="shared" si="69"/>
        <v>76.25</v>
      </c>
      <c r="T719" t="str">
        <f t="shared" si="70"/>
        <v>technology</v>
      </c>
      <c r="U719" t="str">
        <f t="shared" si="71"/>
        <v>wearables</v>
      </c>
    </row>
    <row r="720" spans="1:21" ht="44.25" hidden="1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tr">
        <f>Data[[#This Row],[state]]</f>
        <v>failed</v>
      </c>
      <c r="H720" t="s">
        <v>8224</v>
      </c>
      <c r="I720" t="s">
        <v>8246</v>
      </c>
      <c r="J720">
        <v>1487397540</v>
      </c>
      <c r="K720" s="11">
        <f t="shared" si="66"/>
        <v>42783.999305555553</v>
      </c>
      <c r="L720">
        <v>1484684247</v>
      </c>
      <c r="M720" s="11">
        <f t="shared" si="67"/>
        <v>42752.595451388886</v>
      </c>
      <c r="N720" t="b">
        <v>0</v>
      </c>
      <c r="O720">
        <v>4</v>
      </c>
      <c r="P720" t="b">
        <v>0</v>
      </c>
      <c r="Q720" t="s">
        <v>8273</v>
      </c>
      <c r="R720" s="10">
        <f t="shared" si="68"/>
        <v>0.75</v>
      </c>
      <c r="S720">
        <f t="shared" si="69"/>
        <v>22.5</v>
      </c>
      <c r="T720" t="str">
        <f t="shared" si="70"/>
        <v>technology</v>
      </c>
      <c r="U720" t="str">
        <f t="shared" si="71"/>
        <v>wearables</v>
      </c>
    </row>
    <row r="721" spans="1:21" ht="44.25" hidden="1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tr">
        <f>Data[[#This Row],[state]]</f>
        <v>failed</v>
      </c>
      <c r="H721" t="s">
        <v>8224</v>
      </c>
      <c r="I721" t="s">
        <v>8246</v>
      </c>
      <c r="J721">
        <v>1456189076</v>
      </c>
      <c r="K721" s="11">
        <f t="shared" si="66"/>
        <v>42422.790231481486</v>
      </c>
      <c r="L721">
        <v>1454979476</v>
      </c>
      <c r="M721" s="11">
        <f t="shared" si="67"/>
        <v>42408.790231481486</v>
      </c>
      <c r="N721" t="b">
        <v>0</v>
      </c>
      <c r="O721">
        <v>10</v>
      </c>
      <c r="P721" t="b">
        <v>0</v>
      </c>
      <c r="Q721" t="s">
        <v>8273</v>
      </c>
      <c r="R721" s="10">
        <f t="shared" si="68"/>
        <v>1.2933333333333332</v>
      </c>
      <c r="S721">
        <f t="shared" si="69"/>
        <v>19.399999999999999</v>
      </c>
      <c r="T721" t="str">
        <f t="shared" si="70"/>
        <v>technology</v>
      </c>
      <c r="U721" t="str">
        <f t="shared" si="71"/>
        <v>wearables</v>
      </c>
    </row>
    <row r="722" spans="1:21" ht="44.25" hidden="1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tr">
        <f>Data[[#This Row],[state]]</f>
        <v>successful</v>
      </c>
      <c r="H722" t="s">
        <v>8224</v>
      </c>
      <c r="I722" t="s">
        <v>8246</v>
      </c>
      <c r="J722">
        <v>1327851291</v>
      </c>
      <c r="K722" s="11">
        <f t="shared" si="66"/>
        <v>40937.399201388893</v>
      </c>
      <c r="L722">
        <v>1325432091</v>
      </c>
      <c r="M722" s="11">
        <f t="shared" si="67"/>
        <v>40909.399201388893</v>
      </c>
      <c r="N722" t="b">
        <v>0</v>
      </c>
      <c r="O722">
        <v>41</v>
      </c>
      <c r="P722" t="b">
        <v>1</v>
      </c>
      <c r="Q722" t="s">
        <v>8274</v>
      </c>
      <c r="R722" s="10">
        <f t="shared" si="68"/>
        <v>143.94736842105263</v>
      </c>
      <c r="S722">
        <f t="shared" si="69"/>
        <v>66.707317073170728</v>
      </c>
      <c r="T722" t="str">
        <f t="shared" si="70"/>
        <v>publishing</v>
      </c>
      <c r="U722" t="str">
        <f t="shared" si="71"/>
        <v>nonfiction</v>
      </c>
    </row>
    <row r="723" spans="1:21" ht="59" hidden="1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tr">
        <f>Data[[#This Row],[state]]</f>
        <v>successful</v>
      </c>
      <c r="H723" t="s">
        <v>8224</v>
      </c>
      <c r="I723" t="s">
        <v>8246</v>
      </c>
      <c r="J723">
        <v>1406900607</v>
      </c>
      <c r="K723" s="11">
        <f t="shared" si="66"/>
        <v>41852.321840277778</v>
      </c>
      <c r="L723">
        <v>1403012607</v>
      </c>
      <c r="M723" s="11">
        <f t="shared" si="67"/>
        <v>41807.321840277778</v>
      </c>
      <c r="N723" t="b">
        <v>0</v>
      </c>
      <c r="O723">
        <v>119</v>
      </c>
      <c r="P723" t="b">
        <v>1</v>
      </c>
      <c r="Q723" t="s">
        <v>8274</v>
      </c>
      <c r="R723" s="10">
        <f t="shared" si="68"/>
        <v>122.10975609756099</v>
      </c>
      <c r="S723">
        <f t="shared" si="69"/>
        <v>84.142857142857139</v>
      </c>
      <c r="T723" t="str">
        <f t="shared" si="70"/>
        <v>publishing</v>
      </c>
      <c r="U723" t="str">
        <f t="shared" si="71"/>
        <v>nonfiction</v>
      </c>
    </row>
    <row r="724" spans="1:21" ht="44.25" hidden="1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tr">
        <f>Data[[#This Row],[state]]</f>
        <v>successful</v>
      </c>
      <c r="H724" t="s">
        <v>8224</v>
      </c>
      <c r="I724" t="s">
        <v>8246</v>
      </c>
      <c r="J724">
        <v>1333909178</v>
      </c>
      <c r="K724" s="11">
        <f t="shared" si="66"/>
        <v>41007.51363425926</v>
      </c>
      <c r="L724">
        <v>1331320778</v>
      </c>
      <c r="M724" s="11">
        <f t="shared" si="67"/>
        <v>40977.555300925924</v>
      </c>
      <c r="N724" t="b">
        <v>0</v>
      </c>
      <c r="O724">
        <v>153</v>
      </c>
      <c r="P724" t="b">
        <v>1</v>
      </c>
      <c r="Q724" t="s">
        <v>8274</v>
      </c>
      <c r="R724" s="10">
        <f t="shared" si="68"/>
        <v>132.024</v>
      </c>
      <c r="S724">
        <f t="shared" si="69"/>
        <v>215.72549019607843</v>
      </c>
      <c r="T724" t="str">
        <f t="shared" si="70"/>
        <v>publishing</v>
      </c>
      <c r="U724" t="str">
        <f t="shared" si="71"/>
        <v>nonfiction</v>
      </c>
    </row>
    <row r="725" spans="1:21" ht="29.5" hidden="1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tr">
        <f>Data[[#This Row],[state]]</f>
        <v>successful</v>
      </c>
      <c r="H725" t="s">
        <v>8224</v>
      </c>
      <c r="I725" t="s">
        <v>8246</v>
      </c>
      <c r="J725">
        <v>1438228740</v>
      </c>
      <c r="K725" s="11">
        <f t="shared" si="66"/>
        <v>42214.915972222225</v>
      </c>
      <c r="L725">
        <v>1435606549</v>
      </c>
      <c r="M725" s="11">
        <f t="shared" si="67"/>
        <v>42184.566539351858</v>
      </c>
      <c r="N725" t="b">
        <v>0</v>
      </c>
      <c r="O725">
        <v>100</v>
      </c>
      <c r="P725" t="b">
        <v>1</v>
      </c>
      <c r="Q725" t="s">
        <v>8274</v>
      </c>
      <c r="R725" s="10">
        <f t="shared" si="68"/>
        <v>109.38000000000001</v>
      </c>
      <c r="S725">
        <f t="shared" si="69"/>
        <v>54.69</v>
      </c>
      <c r="T725" t="str">
        <f t="shared" si="70"/>
        <v>publishing</v>
      </c>
      <c r="U725" t="str">
        <f t="shared" si="71"/>
        <v>nonfiction</v>
      </c>
    </row>
    <row r="726" spans="1:21" ht="44.25" hidden="1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tr">
        <f>Data[[#This Row],[state]]</f>
        <v>successful</v>
      </c>
      <c r="H726" t="s">
        <v>8224</v>
      </c>
      <c r="I726" t="s">
        <v>8246</v>
      </c>
      <c r="J726">
        <v>1309447163</v>
      </c>
      <c r="K726" s="11">
        <f t="shared" si="66"/>
        <v>40724.388460648144</v>
      </c>
      <c r="L726">
        <v>1306855163</v>
      </c>
      <c r="M726" s="11">
        <f t="shared" si="67"/>
        <v>40694.388460648144</v>
      </c>
      <c r="N726" t="b">
        <v>0</v>
      </c>
      <c r="O726">
        <v>143</v>
      </c>
      <c r="P726" t="b">
        <v>1</v>
      </c>
      <c r="Q726" t="s">
        <v>8274</v>
      </c>
      <c r="R726" s="10">
        <f t="shared" si="68"/>
        <v>105.47157142857144</v>
      </c>
      <c r="S726">
        <f t="shared" si="69"/>
        <v>51.62944055944056</v>
      </c>
      <c r="T726" t="str">
        <f t="shared" si="70"/>
        <v>publishing</v>
      </c>
      <c r="U726" t="str">
        <f t="shared" si="71"/>
        <v>nonfiction</v>
      </c>
    </row>
    <row r="727" spans="1:21" ht="44.25" hidden="1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tr">
        <f>Data[[#This Row],[state]]</f>
        <v>successful</v>
      </c>
      <c r="H727" t="s">
        <v>8224</v>
      </c>
      <c r="I727" t="s">
        <v>8246</v>
      </c>
      <c r="J727">
        <v>1450018912</v>
      </c>
      <c r="K727" s="11">
        <f t="shared" si="66"/>
        <v>42351.376296296294</v>
      </c>
      <c r="L727">
        <v>1447426912</v>
      </c>
      <c r="M727" s="11">
        <f t="shared" si="67"/>
        <v>42321.376296296294</v>
      </c>
      <c r="N727" t="b">
        <v>0</v>
      </c>
      <c r="O727">
        <v>140</v>
      </c>
      <c r="P727" t="b">
        <v>1</v>
      </c>
      <c r="Q727" t="s">
        <v>8274</v>
      </c>
      <c r="R727" s="10">
        <f t="shared" si="68"/>
        <v>100.35000000000001</v>
      </c>
      <c r="S727">
        <f t="shared" si="69"/>
        <v>143.35714285714286</v>
      </c>
      <c r="T727" t="str">
        <f t="shared" si="70"/>
        <v>publishing</v>
      </c>
      <c r="U727" t="str">
        <f t="shared" si="71"/>
        <v>nonfiction</v>
      </c>
    </row>
    <row r="728" spans="1:21" ht="44.25" hidden="1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tr">
        <f>Data[[#This Row],[state]]</f>
        <v>successful</v>
      </c>
      <c r="H728" t="s">
        <v>8224</v>
      </c>
      <c r="I728" t="s">
        <v>8246</v>
      </c>
      <c r="J728">
        <v>1365728487</v>
      </c>
      <c r="K728" s="11">
        <f t="shared" si="66"/>
        <v>41375.792673611111</v>
      </c>
      <c r="L728">
        <v>1363136487</v>
      </c>
      <c r="M728" s="11">
        <f t="shared" si="67"/>
        <v>41345.792673611111</v>
      </c>
      <c r="N728" t="b">
        <v>0</v>
      </c>
      <c r="O728">
        <v>35</v>
      </c>
      <c r="P728" t="b">
        <v>1</v>
      </c>
      <c r="Q728" t="s">
        <v>8274</v>
      </c>
      <c r="R728" s="10">
        <f t="shared" si="68"/>
        <v>101.4</v>
      </c>
      <c r="S728">
        <f t="shared" si="69"/>
        <v>72.428571428571431</v>
      </c>
      <c r="T728" t="str">
        <f t="shared" si="70"/>
        <v>publishing</v>
      </c>
      <c r="U728" t="str">
        <f t="shared" si="71"/>
        <v>nonfiction</v>
      </c>
    </row>
    <row r="729" spans="1:21" ht="59" hidden="1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tr">
        <f>Data[[#This Row],[state]]</f>
        <v>successful</v>
      </c>
      <c r="H729" t="s">
        <v>8224</v>
      </c>
      <c r="I729" t="s">
        <v>8246</v>
      </c>
      <c r="J729">
        <v>1358198400</v>
      </c>
      <c r="K729" s="11">
        <f t="shared" si="66"/>
        <v>41288.638888888891</v>
      </c>
      <c r="L729">
        <v>1354580949</v>
      </c>
      <c r="M729" s="11">
        <f t="shared" si="67"/>
        <v>41246.770243055551</v>
      </c>
      <c r="N729" t="b">
        <v>0</v>
      </c>
      <c r="O729">
        <v>149</v>
      </c>
      <c r="P729" t="b">
        <v>1</v>
      </c>
      <c r="Q729" t="s">
        <v>8274</v>
      </c>
      <c r="R729" s="10">
        <f t="shared" si="68"/>
        <v>155.51428571428571</v>
      </c>
      <c r="S729">
        <f t="shared" si="69"/>
        <v>36.530201342281877</v>
      </c>
      <c r="T729" t="str">
        <f t="shared" si="70"/>
        <v>publishing</v>
      </c>
      <c r="U729" t="str">
        <f t="shared" si="71"/>
        <v>nonfiction</v>
      </c>
    </row>
    <row r="730" spans="1:21" ht="44.25" hidden="1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tr">
        <f>Data[[#This Row],[state]]</f>
        <v>successful</v>
      </c>
      <c r="H730" t="s">
        <v>8224</v>
      </c>
      <c r="I730" t="s">
        <v>8246</v>
      </c>
      <c r="J730">
        <v>1313957157</v>
      </c>
      <c r="K730" s="11">
        <f t="shared" si="66"/>
        <v>40776.587465277778</v>
      </c>
      <c r="L730">
        <v>1310069157</v>
      </c>
      <c r="M730" s="11">
        <f t="shared" si="67"/>
        <v>40731.587465277778</v>
      </c>
      <c r="N730" t="b">
        <v>0</v>
      </c>
      <c r="O730">
        <v>130</v>
      </c>
      <c r="P730" t="b">
        <v>1</v>
      </c>
      <c r="Q730" t="s">
        <v>8274</v>
      </c>
      <c r="R730" s="10">
        <f t="shared" si="68"/>
        <v>105.566</v>
      </c>
      <c r="S730">
        <f t="shared" si="69"/>
        <v>60.903461538461535</v>
      </c>
      <c r="T730" t="str">
        <f t="shared" si="70"/>
        <v>publishing</v>
      </c>
      <c r="U730" t="str">
        <f t="shared" si="71"/>
        <v>nonfiction</v>
      </c>
    </row>
    <row r="731" spans="1:21" ht="44.25" hidden="1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tr">
        <f>Data[[#This Row],[state]]</f>
        <v>successful</v>
      </c>
      <c r="H731" t="s">
        <v>8224</v>
      </c>
      <c r="I731" t="s">
        <v>8246</v>
      </c>
      <c r="J731">
        <v>1348028861</v>
      </c>
      <c r="K731" s="11">
        <f t="shared" si="66"/>
        <v>41170.935891203706</v>
      </c>
      <c r="L731">
        <v>1342844861</v>
      </c>
      <c r="M731" s="11">
        <f t="shared" si="67"/>
        <v>41110.935891203706</v>
      </c>
      <c r="N731" t="b">
        <v>0</v>
      </c>
      <c r="O731">
        <v>120</v>
      </c>
      <c r="P731" t="b">
        <v>1</v>
      </c>
      <c r="Q731" t="s">
        <v>8274</v>
      </c>
      <c r="R731" s="10">
        <f t="shared" si="68"/>
        <v>130.65</v>
      </c>
      <c r="S731">
        <f t="shared" si="69"/>
        <v>43.55</v>
      </c>
      <c r="T731" t="str">
        <f t="shared" si="70"/>
        <v>publishing</v>
      </c>
      <c r="U731" t="str">
        <f t="shared" si="71"/>
        <v>nonfiction</v>
      </c>
    </row>
    <row r="732" spans="1:21" ht="29.5" hidden="1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tr">
        <f>Data[[#This Row],[state]]</f>
        <v>successful</v>
      </c>
      <c r="H732" t="s">
        <v>8224</v>
      </c>
      <c r="I732" t="s">
        <v>8246</v>
      </c>
      <c r="J732">
        <v>1323280391</v>
      </c>
      <c r="K732" s="11">
        <f t="shared" si="66"/>
        <v>40884.495266203703</v>
      </c>
      <c r="L732">
        <v>1320688391</v>
      </c>
      <c r="M732" s="11">
        <f t="shared" si="67"/>
        <v>40854.495266203703</v>
      </c>
      <c r="N732" t="b">
        <v>0</v>
      </c>
      <c r="O732">
        <v>265</v>
      </c>
      <c r="P732" t="b">
        <v>1</v>
      </c>
      <c r="Q732" t="s">
        <v>8274</v>
      </c>
      <c r="R732" s="10">
        <f t="shared" si="68"/>
        <v>132.19</v>
      </c>
      <c r="S732">
        <f t="shared" si="69"/>
        <v>99.766037735849054</v>
      </c>
      <c r="T732" t="str">
        <f t="shared" si="70"/>
        <v>publishing</v>
      </c>
      <c r="U732" t="str">
        <f t="shared" si="71"/>
        <v>nonfiction</v>
      </c>
    </row>
    <row r="733" spans="1:21" ht="44.25" hidden="1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tr">
        <f>Data[[#This Row],[state]]</f>
        <v>successful</v>
      </c>
      <c r="H733" t="s">
        <v>8224</v>
      </c>
      <c r="I733" t="s">
        <v>8246</v>
      </c>
      <c r="J733">
        <v>1327212000</v>
      </c>
      <c r="K733" s="11">
        <f t="shared" si="66"/>
        <v>40930</v>
      </c>
      <c r="L733">
        <v>1322852747</v>
      </c>
      <c r="M733" s="11">
        <f t="shared" si="67"/>
        <v>40879.545682870368</v>
      </c>
      <c r="N733" t="b">
        <v>0</v>
      </c>
      <c r="O733">
        <v>71</v>
      </c>
      <c r="P733" t="b">
        <v>1</v>
      </c>
      <c r="Q733" t="s">
        <v>8274</v>
      </c>
      <c r="R733" s="10">
        <f t="shared" si="68"/>
        <v>126</v>
      </c>
      <c r="S733">
        <f t="shared" si="69"/>
        <v>88.732394366197184</v>
      </c>
      <c r="T733" t="str">
        <f t="shared" si="70"/>
        <v>publishing</v>
      </c>
      <c r="U733" t="str">
        <f t="shared" si="71"/>
        <v>nonfiction</v>
      </c>
    </row>
    <row r="734" spans="1:21" ht="44.25" hidden="1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tr">
        <f>Data[[#This Row],[state]]</f>
        <v>successful</v>
      </c>
      <c r="H734" t="s">
        <v>8225</v>
      </c>
      <c r="I734" t="s">
        <v>8247</v>
      </c>
      <c r="J734">
        <v>1380449461</v>
      </c>
      <c r="K734" s="11">
        <f t="shared" si="66"/>
        <v>41546.174317129626</v>
      </c>
      <c r="L734">
        <v>1375265461</v>
      </c>
      <c r="M734" s="11">
        <f t="shared" si="67"/>
        <v>41486.174317129626</v>
      </c>
      <c r="N734" t="b">
        <v>0</v>
      </c>
      <c r="O734">
        <v>13</v>
      </c>
      <c r="P734" t="b">
        <v>1</v>
      </c>
      <c r="Q734" t="s">
        <v>8274</v>
      </c>
      <c r="R734" s="10">
        <f t="shared" si="68"/>
        <v>160</v>
      </c>
      <c r="S734">
        <f t="shared" si="69"/>
        <v>4.9230769230769234</v>
      </c>
      <c r="T734" t="str">
        <f t="shared" si="70"/>
        <v>publishing</v>
      </c>
      <c r="U734" t="str">
        <f t="shared" si="71"/>
        <v>nonfiction</v>
      </c>
    </row>
    <row r="735" spans="1:21" ht="59" hidden="1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tr">
        <f>Data[[#This Row],[state]]</f>
        <v>successful</v>
      </c>
      <c r="H735" t="s">
        <v>8225</v>
      </c>
      <c r="I735" t="s">
        <v>8247</v>
      </c>
      <c r="J735">
        <v>1387533892</v>
      </c>
      <c r="K735" s="11">
        <f t="shared" si="66"/>
        <v>41628.170046296298</v>
      </c>
      <c r="L735">
        <v>1384941892</v>
      </c>
      <c r="M735" s="11">
        <f t="shared" si="67"/>
        <v>41598.170046296298</v>
      </c>
      <c r="N735" t="b">
        <v>0</v>
      </c>
      <c r="O735">
        <v>169</v>
      </c>
      <c r="P735" t="b">
        <v>1</v>
      </c>
      <c r="Q735" t="s">
        <v>8274</v>
      </c>
      <c r="R735" s="10">
        <f t="shared" si="68"/>
        <v>120.48</v>
      </c>
      <c r="S735">
        <f t="shared" si="69"/>
        <v>17.822485207100591</v>
      </c>
      <c r="T735" t="str">
        <f t="shared" si="70"/>
        <v>publishing</v>
      </c>
      <c r="U735" t="str">
        <f t="shared" si="71"/>
        <v>nonfiction</v>
      </c>
    </row>
    <row r="736" spans="1:21" ht="44.25" hidden="1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tr">
        <f>Data[[#This Row],[state]]</f>
        <v>successful</v>
      </c>
      <c r="H736" t="s">
        <v>8229</v>
      </c>
      <c r="I736" t="s">
        <v>8251</v>
      </c>
      <c r="J736">
        <v>1431147600</v>
      </c>
      <c r="K736" s="11">
        <f t="shared" si="66"/>
        <v>42132.958333333328</v>
      </c>
      <c r="L736">
        <v>1428465420</v>
      </c>
      <c r="M736" s="11">
        <f t="shared" si="67"/>
        <v>42101.914583333331</v>
      </c>
      <c r="N736" t="b">
        <v>0</v>
      </c>
      <c r="O736">
        <v>57</v>
      </c>
      <c r="P736" t="b">
        <v>1</v>
      </c>
      <c r="Q736" t="s">
        <v>8274</v>
      </c>
      <c r="R736" s="10">
        <f t="shared" si="68"/>
        <v>125.52941176470588</v>
      </c>
      <c r="S736">
        <f t="shared" si="69"/>
        <v>187.19298245614036</v>
      </c>
      <c r="T736" t="str">
        <f t="shared" si="70"/>
        <v>publishing</v>
      </c>
      <c r="U736" t="str">
        <f t="shared" si="71"/>
        <v>nonfiction</v>
      </c>
    </row>
    <row r="737" spans="1:21" ht="44.25" hidden="1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tr">
        <f>Data[[#This Row],[state]]</f>
        <v>successful</v>
      </c>
      <c r="H737" t="s">
        <v>8224</v>
      </c>
      <c r="I737" t="s">
        <v>8246</v>
      </c>
      <c r="J737">
        <v>1417653540</v>
      </c>
      <c r="K737" s="11">
        <f t="shared" si="66"/>
        <v>41976.777083333334</v>
      </c>
      <c r="L737">
        <v>1414975346</v>
      </c>
      <c r="M737" s="11">
        <f t="shared" si="67"/>
        <v>41945.779467592591</v>
      </c>
      <c r="N737" t="b">
        <v>0</v>
      </c>
      <c r="O737">
        <v>229</v>
      </c>
      <c r="P737" t="b">
        <v>1</v>
      </c>
      <c r="Q737" t="s">
        <v>8274</v>
      </c>
      <c r="R737" s="10">
        <f t="shared" si="68"/>
        <v>114.40638297872341</v>
      </c>
      <c r="S737">
        <f t="shared" si="69"/>
        <v>234.80786026200875</v>
      </c>
      <c r="T737" t="str">
        <f t="shared" si="70"/>
        <v>publishing</v>
      </c>
      <c r="U737" t="str">
        <f t="shared" si="71"/>
        <v>nonfiction</v>
      </c>
    </row>
    <row r="738" spans="1:21" ht="44.25" hidden="1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tr">
        <f>Data[[#This Row],[state]]</f>
        <v>successful</v>
      </c>
      <c r="H738" t="s">
        <v>8224</v>
      </c>
      <c r="I738" t="s">
        <v>8246</v>
      </c>
      <c r="J738">
        <v>1385009940</v>
      </c>
      <c r="K738" s="11">
        <f t="shared" si="66"/>
        <v>41598.957638888889</v>
      </c>
      <c r="L738">
        <v>1383327440</v>
      </c>
      <c r="M738" s="11">
        <f t="shared" si="67"/>
        <v>41579.484259259261</v>
      </c>
      <c r="N738" t="b">
        <v>0</v>
      </c>
      <c r="O738">
        <v>108</v>
      </c>
      <c r="P738" t="b">
        <v>1</v>
      </c>
      <c r="Q738" t="s">
        <v>8274</v>
      </c>
      <c r="R738" s="10">
        <f t="shared" si="68"/>
        <v>315.13888888888891</v>
      </c>
      <c r="S738">
        <f t="shared" si="69"/>
        <v>105.04629629629629</v>
      </c>
      <c r="T738" t="str">
        <f t="shared" si="70"/>
        <v>publishing</v>
      </c>
      <c r="U738" t="str">
        <f t="shared" si="71"/>
        <v>nonfiction</v>
      </c>
    </row>
    <row r="739" spans="1:21" ht="44.25" hidden="1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tr">
        <f>Data[[#This Row],[state]]</f>
        <v>successful</v>
      </c>
      <c r="H739" t="s">
        <v>8224</v>
      </c>
      <c r="I739" t="s">
        <v>8246</v>
      </c>
      <c r="J739">
        <v>1392408000</v>
      </c>
      <c r="K739" s="11">
        <f t="shared" si="66"/>
        <v>41684.583333333336</v>
      </c>
      <c r="L739">
        <v>1390890987</v>
      </c>
      <c r="M739" s="11">
        <f t="shared" si="67"/>
        <v>41667.025312500002</v>
      </c>
      <c r="N739" t="b">
        <v>0</v>
      </c>
      <c r="O739">
        <v>108</v>
      </c>
      <c r="P739" t="b">
        <v>1</v>
      </c>
      <c r="Q739" t="s">
        <v>8274</v>
      </c>
      <c r="R739" s="10">
        <f t="shared" si="68"/>
        <v>122.39999999999999</v>
      </c>
      <c r="S739">
        <f t="shared" si="69"/>
        <v>56.666666666666664</v>
      </c>
      <c r="T739" t="str">
        <f t="shared" si="70"/>
        <v>publishing</v>
      </c>
      <c r="U739" t="str">
        <f t="shared" si="71"/>
        <v>nonfiction</v>
      </c>
    </row>
    <row r="740" spans="1:21" ht="29.5" hidden="1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tr">
        <f>Data[[#This Row],[state]]</f>
        <v>successful</v>
      </c>
      <c r="H740" t="s">
        <v>8224</v>
      </c>
      <c r="I740" t="s">
        <v>8246</v>
      </c>
      <c r="J740">
        <v>1417409940</v>
      </c>
      <c r="K740" s="11">
        <f t="shared" si="66"/>
        <v>41973.957638888889</v>
      </c>
      <c r="L740">
        <v>1414765794</v>
      </c>
      <c r="M740" s="11">
        <f t="shared" si="67"/>
        <v>41943.354097222218</v>
      </c>
      <c r="N740" t="b">
        <v>0</v>
      </c>
      <c r="O740">
        <v>41</v>
      </c>
      <c r="P740" t="b">
        <v>1</v>
      </c>
      <c r="Q740" t="s">
        <v>8274</v>
      </c>
      <c r="R740" s="10">
        <f t="shared" si="68"/>
        <v>106.73333333333332</v>
      </c>
      <c r="S740">
        <f t="shared" si="69"/>
        <v>39.048780487804876</v>
      </c>
      <c r="T740" t="str">
        <f t="shared" si="70"/>
        <v>publishing</v>
      </c>
      <c r="U740" t="str">
        <f t="shared" si="71"/>
        <v>nonfiction</v>
      </c>
    </row>
    <row r="741" spans="1:21" ht="44.25" hidden="1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tr">
        <f>Data[[#This Row],[state]]</f>
        <v>successful</v>
      </c>
      <c r="H741" t="s">
        <v>8224</v>
      </c>
      <c r="I741" t="s">
        <v>8246</v>
      </c>
      <c r="J741">
        <v>1407758629</v>
      </c>
      <c r="K741" s="11">
        <f t="shared" si="66"/>
        <v>41862.252650462964</v>
      </c>
      <c r="L741">
        <v>1404907429</v>
      </c>
      <c r="M741" s="11">
        <f t="shared" si="67"/>
        <v>41829.252650462964</v>
      </c>
      <c r="N741" t="b">
        <v>0</v>
      </c>
      <c r="O741">
        <v>139</v>
      </c>
      <c r="P741" t="b">
        <v>1</v>
      </c>
      <c r="Q741" t="s">
        <v>8274</v>
      </c>
      <c r="R741" s="10">
        <f t="shared" si="68"/>
        <v>158.33333333333331</v>
      </c>
      <c r="S741">
        <f t="shared" si="69"/>
        <v>68.345323741007192</v>
      </c>
      <c r="T741" t="str">
        <f t="shared" si="70"/>
        <v>publishing</v>
      </c>
      <c r="U741" t="str">
        <f t="shared" si="71"/>
        <v>nonfiction</v>
      </c>
    </row>
    <row r="742" spans="1:21" ht="59" hidden="1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tr">
        <f>Data[[#This Row],[state]]</f>
        <v>successful</v>
      </c>
      <c r="H742" t="s">
        <v>8224</v>
      </c>
      <c r="I742" t="s">
        <v>8246</v>
      </c>
      <c r="J742">
        <v>1434857482</v>
      </c>
      <c r="K742" s="11">
        <f t="shared" si="66"/>
        <v>42175.896782407406</v>
      </c>
      <c r="L742">
        <v>1433647882</v>
      </c>
      <c r="M742" s="11">
        <f t="shared" si="67"/>
        <v>42161.896782407406</v>
      </c>
      <c r="N742" t="b">
        <v>0</v>
      </c>
      <c r="O742">
        <v>19</v>
      </c>
      <c r="P742" t="b">
        <v>1</v>
      </c>
      <c r="Q742" t="s">
        <v>8274</v>
      </c>
      <c r="R742" s="10">
        <f t="shared" si="68"/>
        <v>107.4</v>
      </c>
      <c r="S742">
        <f t="shared" si="69"/>
        <v>169.57894736842104</v>
      </c>
      <c r="T742" t="str">
        <f t="shared" si="70"/>
        <v>publishing</v>
      </c>
      <c r="U742" t="str">
        <f t="shared" si="71"/>
        <v>nonfiction</v>
      </c>
    </row>
    <row r="743" spans="1:21" ht="29.5" hidden="1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tr">
        <f>Data[[#This Row],[state]]</f>
        <v>successful</v>
      </c>
      <c r="H743" t="s">
        <v>8224</v>
      </c>
      <c r="I743" t="s">
        <v>8246</v>
      </c>
      <c r="J743">
        <v>1370964806</v>
      </c>
      <c r="K743" s="11">
        <f t="shared" si="66"/>
        <v>41436.398217592592</v>
      </c>
      <c r="L743">
        <v>1367940806</v>
      </c>
      <c r="M743" s="11">
        <f t="shared" si="67"/>
        <v>41401.398217592592</v>
      </c>
      <c r="N743" t="b">
        <v>0</v>
      </c>
      <c r="O743">
        <v>94</v>
      </c>
      <c r="P743" t="b">
        <v>1</v>
      </c>
      <c r="Q743" t="s">
        <v>8274</v>
      </c>
      <c r="R743" s="10">
        <f t="shared" si="68"/>
        <v>102.25999999999999</v>
      </c>
      <c r="S743">
        <f t="shared" si="69"/>
        <v>141.42340425531913</v>
      </c>
      <c r="T743" t="str">
        <f t="shared" si="70"/>
        <v>publishing</v>
      </c>
      <c r="U743" t="str">
        <f t="shared" si="71"/>
        <v>nonfiction</v>
      </c>
    </row>
    <row r="744" spans="1:21" ht="59" hidden="1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tr">
        <f>Data[[#This Row],[state]]</f>
        <v>successful</v>
      </c>
      <c r="H744" t="s">
        <v>8224</v>
      </c>
      <c r="I744" t="s">
        <v>8246</v>
      </c>
      <c r="J744">
        <v>1395435712</v>
      </c>
      <c r="K744" s="11">
        <f t="shared" si="66"/>
        <v>41719.626296296294</v>
      </c>
      <c r="L744">
        <v>1392847312</v>
      </c>
      <c r="M744" s="11">
        <f t="shared" si="67"/>
        <v>41689.667962962965</v>
      </c>
      <c r="N744" t="b">
        <v>0</v>
      </c>
      <c r="O744">
        <v>23</v>
      </c>
      <c r="P744" t="b">
        <v>1</v>
      </c>
      <c r="Q744" t="s">
        <v>8274</v>
      </c>
      <c r="R744" s="10">
        <f t="shared" si="68"/>
        <v>110.71428571428572</v>
      </c>
      <c r="S744">
        <f t="shared" si="69"/>
        <v>67.391304347826093</v>
      </c>
      <c r="T744" t="str">
        <f t="shared" si="70"/>
        <v>publishing</v>
      </c>
      <c r="U744" t="str">
        <f t="shared" si="71"/>
        <v>nonfiction</v>
      </c>
    </row>
    <row r="745" spans="1:21" ht="44.25" hidden="1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tr">
        <f>Data[[#This Row],[state]]</f>
        <v>successful</v>
      </c>
      <c r="H745" t="s">
        <v>8224</v>
      </c>
      <c r="I745" t="s">
        <v>8246</v>
      </c>
      <c r="J745">
        <v>1334610000</v>
      </c>
      <c r="K745" s="11">
        <f t="shared" si="66"/>
        <v>41015.625</v>
      </c>
      <c r="L745">
        <v>1332435685</v>
      </c>
      <c r="M745" s="11">
        <f t="shared" si="67"/>
        <v>40990.459317129629</v>
      </c>
      <c r="N745" t="b">
        <v>0</v>
      </c>
      <c r="O745">
        <v>15</v>
      </c>
      <c r="P745" t="b">
        <v>1</v>
      </c>
      <c r="Q745" t="s">
        <v>8274</v>
      </c>
      <c r="R745" s="10">
        <f t="shared" si="68"/>
        <v>148</v>
      </c>
      <c r="S745">
        <f t="shared" si="69"/>
        <v>54.266666666666666</v>
      </c>
      <c r="T745" t="str">
        <f t="shared" si="70"/>
        <v>publishing</v>
      </c>
      <c r="U745" t="str">
        <f t="shared" si="71"/>
        <v>nonfiction</v>
      </c>
    </row>
    <row r="746" spans="1:21" ht="44.25" hidden="1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tr">
        <f>Data[[#This Row],[state]]</f>
        <v>successful</v>
      </c>
      <c r="H746" t="s">
        <v>8224</v>
      </c>
      <c r="I746" t="s">
        <v>8246</v>
      </c>
      <c r="J746">
        <v>1355439503</v>
      </c>
      <c r="K746" s="11">
        <f t="shared" si="66"/>
        <v>41256.70721064815</v>
      </c>
      <c r="L746">
        <v>1352847503</v>
      </c>
      <c r="M746" s="11">
        <f t="shared" si="67"/>
        <v>41226.70721064815</v>
      </c>
      <c r="N746" t="b">
        <v>0</v>
      </c>
      <c r="O746">
        <v>62</v>
      </c>
      <c r="P746" t="b">
        <v>1</v>
      </c>
      <c r="Q746" t="s">
        <v>8274</v>
      </c>
      <c r="R746" s="10">
        <f t="shared" si="68"/>
        <v>102.32000000000001</v>
      </c>
      <c r="S746">
        <f t="shared" si="69"/>
        <v>82.516129032258064</v>
      </c>
      <c r="T746" t="str">
        <f t="shared" si="70"/>
        <v>publishing</v>
      </c>
      <c r="U746" t="str">
        <f t="shared" si="71"/>
        <v>nonfiction</v>
      </c>
    </row>
    <row r="747" spans="1:21" ht="44.25" hidden="1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tr">
        <f>Data[[#This Row],[state]]</f>
        <v>successful</v>
      </c>
      <c r="H747" t="s">
        <v>8224</v>
      </c>
      <c r="I747" t="s">
        <v>8246</v>
      </c>
      <c r="J747">
        <v>1367588645</v>
      </c>
      <c r="K747" s="11">
        <f t="shared" si="66"/>
        <v>41397.322280092594</v>
      </c>
      <c r="L747">
        <v>1364996645</v>
      </c>
      <c r="M747" s="11">
        <f t="shared" si="67"/>
        <v>41367.322280092594</v>
      </c>
      <c r="N747" t="b">
        <v>0</v>
      </c>
      <c r="O747">
        <v>74</v>
      </c>
      <c r="P747" t="b">
        <v>1</v>
      </c>
      <c r="Q747" t="s">
        <v>8274</v>
      </c>
      <c r="R747" s="10">
        <f t="shared" si="68"/>
        <v>179.09909909909908</v>
      </c>
      <c r="S747">
        <f t="shared" si="69"/>
        <v>53.729729729729726</v>
      </c>
      <c r="T747" t="str">
        <f t="shared" si="70"/>
        <v>publishing</v>
      </c>
      <c r="U747" t="str">
        <f t="shared" si="71"/>
        <v>nonfiction</v>
      </c>
    </row>
    <row r="748" spans="1:21" ht="29.5" hidden="1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tr">
        <f>Data[[#This Row],[state]]</f>
        <v>successful</v>
      </c>
      <c r="H748" t="s">
        <v>8224</v>
      </c>
      <c r="I748" t="s">
        <v>8246</v>
      </c>
      <c r="J748">
        <v>1348372740</v>
      </c>
      <c r="K748" s="11">
        <f t="shared" si="66"/>
        <v>41174.915972222225</v>
      </c>
      <c r="L748">
        <v>1346806909</v>
      </c>
      <c r="M748" s="11">
        <f t="shared" si="67"/>
        <v>41156.792928240742</v>
      </c>
      <c r="N748" t="b">
        <v>0</v>
      </c>
      <c r="O748">
        <v>97</v>
      </c>
      <c r="P748" t="b">
        <v>1</v>
      </c>
      <c r="Q748" t="s">
        <v>8274</v>
      </c>
      <c r="R748" s="10">
        <f t="shared" si="68"/>
        <v>111.08135252761969</v>
      </c>
      <c r="S748">
        <f t="shared" si="69"/>
        <v>34.206185567010309</v>
      </c>
      <c r="T748" t="str">
        <f t="shared" si="70"/>
        <v>publishing</v>
      </c>
      <c r="U748" t="str">
        <f t="shared" si="71"/>
        <v>nonfiction</v>
      </c>
    </row>
    <row r="749" spans="1:21" ht="44.25" hidden="1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tr">
        <f>Data[[#This Row],[state]]</f>
        <v>successful</v>
      </c>
      <c r="H749" t="s">
        <v>8233</v>
      </c>
      <c r="I749" t="s">
        <v>8249</v>
      </c>
      <c r="J749">
        <v>1421319240</v>
      </c>
      <c r="K749" s="11">
        <f t="shared" si="66"/>
        <v>42019.204166666663</v>
      </c>
      <c r="L749">
        <v>1418649019</v>
      </c>
      <c r="M749" s="11">
        <f t="shared" si="67"/>
        <v>41988.298831018517</v>
      </c>
      <c r="N749" t="b">
        <v>0</v>
      </c>
      <c r="O749">
        <v>55</v>
      </c>
      <c r="P749" t="b">
        <v>1</v>
      </c>
      <c r="Q749" t="s">
        <v>8274</v>
      </c>
      <c r="R749" s="10">
        <f t="shared" si="68"/>
        <v>100.04285714285714</v>
      </c>
      <c r="S749">
        <f t="shared" si="69"/>
        <v>127.32727272727273</v>
      </c>
      <c r="T749" t="str">
        <f t="shared" si="70"/>
        <v>publishing</v>
      </c>
      <c r="U749" t="str">
        <f t="shared" si="71"/>
        <v>nonfiction</v>
      </c>
    </row>
    <row r="750" spans="1:21" ht="44.25" hidden="1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tr">
        <f>Data[[#This Row],[state]]</f>
        <v>successful</v>
      </c>
      <c r="H750" t="s">
        <v>8224</v>
      </c>
      <c r="I750" t="s">
        <v>8246</v>
      </c>
      <c r="J750">
        <v>1407701966</v>
      </c>
      <c r="K750" s="11">
        <f t="shared" si="66"/>
        <v>41861.596828703703</v>
      </c>
      <c r="L750">
        <v>1405109966</v>
      </c>
      <c r="M750" s="11">
        <f t="shared" si="67"/>
        <v>41831.596828703703</v>
      </c>
      <c r="N750" t="b">
        <v>0</v>
      </c>
      <c r="O750">
        <v>44</v>
      </c>
      <c r="P750" t="b">
        <v>1</v>
      </c>
      <c r="Q750" t="s">
        <v>8274</v>
      </c>
      <c r="R750" s="10">
        <f t="shared" si="68"/>
        <v>100.25</v>
      </c>
      <c r="S750">
        <f t="shared" si="69"/>
        <v>45.56818181818182</v>
      </c>
      <c r="T750" t="str">
        <f t="shared" si="70"/>
        <v>publishing</v>
      </c>
      <c r="U750" t="str">
        <f t="shared" si="71"/>
        <v>nonfiction</v>
      </c>
    </row>
    <row r="751" spans="1:21" ht="44.25" hidden="1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tr">
        <f>Data[[#This Row],[state]]</f>
        <v>successful</v>
      </c>
      <c r="H751" t="s">
        <v>8224</v>
      </c>
      <c r="I751" t="s">
        <v>8246</v>
      </c>
      <c r="J751">
        <v>1485642930</v>
      </c>
      <c r="K751" s="11">
        <f t="shared" si="66"/>
        <v>42763.69131944445</v>
      </c>
      <c r="L751">
        <v>1483050930</v>
      </c>
      <c r="M751" s="11">
        <f t="shared" si="67"/>
        <v>42733.69131944445</v>
      </c>
      <c r="N751" t="b">
        <v>0</v>
      </c>
      <c r="O751">
        <v>110</v>
      </c>
      <c r="P751" t="b">
        <v>1</v>
      </c>
      <c r="Q751" t="s">
        <v>8274</v>
      </c>
      <c r="R751" s="10">
        <f t="shared" si="68"/>
        <v>105.56</v>
      </c>
      <c r="S751">
        <f t="shared" si="69"/>
        <v>95.963636363636368</v>
      </c>
      <c r="T751" t="str">
        <f t="shared" si="70"/>
        <v>publishing</v>
      </c>
      <c r="U751" t="str">
        <f t="shared" si="71"/>
        <v>nonfiction</v>
      </c>
    </row>
    <row r="752" spans="1:21" ht="44.25" hidden="1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tr">
        <f>Data[[#This Row],[state]]</f>
        <v>successful</v>
      </c>
      <c r="H752" t="s">
        <v>8224</v>
      </c>
      <c r="I752" t="s">
        <v>8246</v>
      </c>
      <c r="J752">
        <v>1361739872</v>
      </c>
      <c r="K752" s="11">
        <f t="shared" si="66"/>
        <v>41329.628148148149</v>
      </c>
      <c r="L752">
        <v>1359147872</v>
      </c>
      <c r="M752" s="11">
        <f t="shared" si="67"/>
        <v>41299.628148148149</v>
      </c>
      <c r="N752" t="b">
        <v>0</v>
      </c>
      <c r="O752">
        <v>59</v>
      </c>
      <c r="P752" t="b">
        <v>1</v>
      </c>
      <c r="Q752" t="s">
        <v>8274</v>
      </c>
      <c r="R752" s="10">
        <f t="shared" si="68"/>
        <v>102.58775877587757</v>
      </c>
      <c r="S752">
        <f t="shared" si="69"/>
        <v>77.271186440677965</v>
      </c>
      <c r="T752" t="str">
        <f t="shared" si="70"/>
        <v>publishing</v>
      </c>
      <c r="U752" t="str">
        <f t="shared" si="71"/>
        <v>nonfiction</v>
      </c>
    </row>
    <row r="753" spans="1:21" ht="44.25" hidden="1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tr">
        <f>Data[[#This Row],[state]]</f>
        <v>successful</v>
      </c>
      <c r="H753" t="s">
        <v>8224</v>
      </c>
      <c r="I753" t="s">
        <v>8246</v>
      </c>
      <c r="J753">
        <v>1312470475</v>
      </c>
      <c r="K753" s="11">
        <f t="shared" si="66"/>
        <v>40759.380497685182</v>
      </c>
      <c r="L753">
        <v>1308496075</v>
      </c>
      <c r="M753" s="11">
        <f t="shared" si="67"/>
        <v>40713.380497685182</v>
      </c>
      <c r="N753" t="b">
        <v>0</v>
      </c>
      <c r="O753">
        <v>62</v>
      </c>
      <c r="P753" t="b">
        <v>1</v>
      </c>
      <c r="Q753" t="s">
        <v>8274</v>
      </c>
      <c r="R753" s="10">
        <f t="shared" si="68"/>
        <v>118.5</v>
      </c>
      <c r="S753">
        <f t="shared" si="69"/>
        <v>57.338709677419352</v>
      </c>
      <c r="T753" t="str">
        <f t="shared" si="70"/>
        <v>publishing</v>
      </c>
      <c r="U753" t="str">
        <f t="shared" si="71"/>
        <v>nonfiction</v>
      </c>
    </row>
    <row r="754" spans="1:21" ht="59" hidden="1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tr">
        <f>Data[[#This Row],[state]]</f>
        <v>successful</v>
      </c>
      <c r="H754" t="s">
        <v>8226</v>
      </c>
      <c r="I754" t="s">
        <v>8248</v>
      </c>
      <c r="J754">
        <v>1476615600</v>
      </c>
      <c r="K754" s="11">
        <f t="shared" si="66"/>
        <v>42659.208333333328</v>
      </c>
      <c r="L754">
        <v>1474884417</v>
      </c>
      <c r="M754" s="11">
        <f t="shared" si="67"/>
        <v>42639.171493055561</v>
      </c>
      <c r="N754" t="b">
        <v>0</v>
      </c>
      <c r="O754">
        <v>105</v>
      </c>
      <c r="P754" t="b">
        <v>1</v>
      </c>
      <c r="Q754" t="s">
        <v>8274</v>
      </c>
      <c r="R754" s="10">
        <f t="shared" si="68"/>
        <v>111.7</v>
      </c>
      <c r="S754">
        <f t="shared" si="69"/>
        <v>53.19047619047619</v>
      </c>
      <c r="T754" t="str">
        <f t="shared" si="70"/>
        <v>publishing</v>
      </c>
      <c r="U754" t="str">
        <f t="shared" si="71"/>
        <v>nonfiction</v>
      </c>
    </row>
    <row r="755" spans="1:21" ht="44.25" hidden="1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tr">
        <f>Data[[#This Row],[state]]</f>
        <v>successful</v>
      </c>
      <c r="H755" t="s">
        <v>8224</v>
      </c>
      <c r="I755" t="s">
        <v>8246</v>
      </c>
      <c r="J755">
        <v>1423922991</v>
      </c>
      <c r="K755" s="11">
        <f t="shared" si="66"/>
        <v>42049.340173611112</v>
      </c>
      <c r="L755">
        <v>1421330991</v>
      </c>
      <c r="M755" s="11">
        <f t="shared" si="67"/>
        <v>42019.340173611112</v>
      </c>
      <c r="N755" t="b">
        <v>0</v>
      </c>
      <c r="O755">
        <v>26</v>
      </c>
      <c r="P755" t="b">
        <v>1</v>
      </c>
      <c r="Q755" t="s">
        <v>8274</v>
      </c>
      <c r="R755" s="10">
        <f t="shared" si="68"/>
        <v>128</v>
      </c>
      <c r="S755">
        <f t="shared" si="69"/>
        <v>492.30769230769232</v>
      </c>
      <c r="T755" t="str">
        <f t="shared" si="70"/>
        <v>publishing</v>
      </c>
      <c r="U755" t="str">
        <f t="shared" si="71"/>
        <v>nonfiction</v>
      </c>
    </row>
    <row r="756" spans="1:21" ht="44.25" hidden="1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tr">
        <f>Data[[#This Row],[state]]</f>
        <v>successful</v>
      </c>
      <c r="H756" t="s">
        <v>8224</v>
      </c>
      <c r="I756" t="s">
        <v>8246</v>
      </c>
      <c r="J756">
        <v>1357408721</v>
      </c>
      <c r="K756" s="11">
        <f t="shared" si="66"/>
        <v>41279.499085648145</v>
      </c>
      <c r="L756">
        <v>1354816721</v>
      </c>
      <c r="M756" s="11">
        <f t="shared" si="67"/>
        <v>41249.499085648145</v>
      </c>
      <c r="N756" t="b">
        <v>0</v>
      </c>
      <c r="O756">
        <v>49</v>
      </c>
      <c r="P756" t="b">
        <v>1</v>
      </c>
      <c r="Q756" t="s">
        <v>8274</v>
      </c>
      <c r="R756" s="10">
        <f t="shared" si="68"/>
        <v>103.75000000000001</v>
      </c>
      <c r="S756">
        <f t="shared" si="69"/>
        <v>42.346938775510203</v>
      </c>
      <c r="T756" t="str">
        <f t="shared" si="70"/>
        <v>publishing</v>
      </c>
      <c r="U756" t="str">
        <f t="shared" si="71"/>
        <v>nonfiction</v>
      </c>
    </row>
    <row r="757" spans="1:21" ht="44.25" hidden="1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tr">
        <f>Data[[#This Row],[state]]</f>
        <v>successful</v>
      </c>
      <c r="H757" t="s">
        <v>8224</v>
      </c>
      <c r="I757" t="s">
        <v>8246</v>
      </c>
      <c r="J757">
        <v>1369010460</v>
      </c>
      <c r="K757" s="11">
        <f t="shared" si="66"/>
        <v>41413.77847222222</v>
      </c>
      <c r="L757">
        <v>1366381877</v>
      </c>
      <c r="M757" s="11">
        <f t="shared" si="67"/>
        <v>41383.355057870373</v>
      </c>
      <c r="N757" t="b">
        <v>0</v>
      </c>
      <c r="O757">
        <v>68</v>
      </c>
      <c r="P757" t="b">
        <v>1</v>
      </c>
      <c r="Q757" t="s">
        <v>8274</v>
      </c>
      <c r="R757" s="10">
        <f t="shared" si="68"/>
        <v>101.9076</v>
      </c>
      <c r="S757">
        <f t="shared" si="69"/>
        <v>37.466029411764708</v>
      </c>
      <c r="T757" t="str">
        <f t="shared" si="70"/>
        <v>publishing</v>
      </c>
      <c r="U757" t="str">
        <f t="shared" si="71"/>
        <v>nonfiction</v>
      </c>
    </row>
    <row r="758" spans="1:21" ht="44.25" hidden="1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tr">
        <f>Data[[#This Row],[state]]</f>
        <v>successful</v>
      </c>
      <c r="H758" t="s">
        <v>8224</v>
      </c>
      <c r="I758" t="s">
        <v>8246</v>
      </c>
      <c r="J758">
        <v>1303147459</v>
      </c>
      <c r="K758" s="11">
        <f t="shared" si="66"/>
        <v>40651.475219907406</v>
      </c>
      <c r="L758">
        <v>1297880659</v>
      </c>
      <c r="M758" s="11">
        <f t="shared" si="67"/>
        <v>40590.516886574071</v>
      </c>
      <c r="N758" t="b">
        <v>0</v>
      </c>
      <c r="O758">
        <v>22</v>
      </c>
      <c r="P758" t="b">
        <v>1</v>
      </c>
      <c r="Q758" t="s">
        <v>8274</v>
      </c>
      <c r="R758" s="10">
        <f t="shared" si="68"/>
        <v>117.71428571428571</v>
      </c>
      <c r="S758">
        <f t="shared" si="69"/>
        <v>37.454545454545453</v>
      </c>
      <c r="T758" t="str">
        <f t="shared" si="70"/>
        <v>publishing</v>
      </c>
      <c r="U758" t="str">
        <f t="shared" si="71"/>
        <v>nonfiction</v>
      </c>
    </row>
    <row r="759" spans="1:21" ht="44.25" hidden="1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tr">
        <f>Data[[#This Row],[state]]</f>
        <v>successful</v>
      </c>
      <c r="H759" t="s">
        <v>8224</v>
      </c>
      <c r="I759" t="s">
        <v>8246</v>
      </c>
      <c r="J759">
        <v>1354756714</v>
      </c>
      <c r="K759" s="11">
        <f t="shared" si="66"/>
        <v>41248.804560185185</v>
      </c>
      <c r="L759">
        <v>1353547114</v>
      </c>
      <c r="M759" s="11">
        <f t="shared" si="67"/>
        <v>41234.804560185185</v>
      </c>
      <c r="N759" t="b">
        <v>0</v>
      </c>
      <c r="O759">
        <v>18</v>
      </c>
      <c r="P759" t="b">
        <v>1</v>
      </c>
      <c r="Q759" t="s">
        <v>8274</v>
      </c>
      <c r="R759" s="10">
        <f t="shared" si="68"/>
        <v>238</v>
      </c>
      <c r="S759">
        <f t="shared" si="69"/>
        <v>33.055555555555557</v>
      </c>
      <c r="T759" t="str">
        <f t="shared" si="70"/>
        <v>publishing</v>
      </c>
      <c r="U759" t="str">
        <f t="shared" si="71"/>
        <v>nonfiction</v>
      </c>
    </row>
    <row r="760" spans="1:21" ht="29.5" hidden="1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tr">
        <f>Data[[#This Row],[state]]</f>
        <v>successful</v>
      </c>
      <c r="H760" t="s">
        <v>8224</v>
      </c>
      <c r="I760" t="s">
        <v>8246</v>
      </c>
      <c r="J760">
        <v>1286568268</v>
      </c>
      <c r="K760" s="11">
        <f t="shared" si="66"/>
        <v>40459.586435185185</v>
      </c>
      <c r="L760">
        <v>1283976268</v>
      </c>
      <c r="M760" s="11">
        <f t="shared" si="67"/>
        <v>40429.586435185185</v>
      </c>
      <c r="N760" t="b">
        <v>0</v>
      </c>
      <c r="O760">
        <v>19</v>
      </c>
      <c r="P760" t="b">
        <v>1</v>
      </c>
      <c r="Q760" t="s">
        <v>8274</v>
      </c>
      <c r="R760" s="10">
        <f t="shared" si="68"/>
        <v>102</v>
      </c>
      <c r="S760">
        <f t="shared" si="69"/>
        <v>134.21052631578948</v>
      </c>
      <c r="T760" t="str">
        <f t="shared" si="70"/>
        <v>publishing</v>
      </c>
      <c r="U760" t="str">
        <f t="shared" si="71"/>
        <v>nonfiction</v>
      </c>
    </row>
    <row r="761" spans="1:21" ht="44.25" hidden="1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tr">
        <f>Data[[#This Row],[state]]</f>
        <v>successful</v>
      </c>
      <c r="H761" t="s">
        <v>8225</v>
      </c>
      <c r="I761" t="s">
        <v>8247</v>
      </c>
      <c r="J761">
        <v>1404892539</v>
      </c>
      <c r="K761" s="11">
        <f t="shared" si="66"/>
        <v>41829.080312500002</v>
      </c>
      <c r="L761">
        <v>1401436539</v>
      </c>
      <c r="M761" s="11">
        <f t="shared" si="67"/>
        <v>41789.080312500002</v>
      </c>
      <c r="N761" t="b">
        <v>0</v>
      </c>
      <c r="O761">
        <v>99</v>
      </c>
      <c r="P761" t="b">
        <v>1</v>
      </c>
      <c r="Q761" t="s">
        <v>8274</v>
      </c>
      <c r="R761" s="10">
        <f t="shared" si="68"/>
        <v>101.92000000000002</v>
      </c>
      <c r="S761">
        <f t="shared" si="69"/>
        <v>51.474747474747474</v>
      </c>
      <c r="T761" t="str">
        <f t="shared" si="70"/>
        <v>publishing</v>
      </c>
      <c r="U761" t="str">
        <f t="shared" si="71"/>
        <v>nonfiction</v>
      </c>
    </row>
    <row r="762" spans="1:21" ht="44.25" hidden="1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tr">
        <f>Data[[#This Row],[state]]</f>
        <v>failed</v>
      </c>
      <c r="H762" t="s">
        <v>8224</v>
      </c>
      <c r="I762" t="s">
        <v>8246</v>
      </c>
      <c r="J762">
        <v>1480188013</v>
      </c>
      <c r="K762" s="11">
        <f t="shared" si="66"/>
        <v>42700.555706018517</v>
      </c>
      <c r="L762">
        <v>1477592413</v>
      </c>
      <c r="M762" s="11">
        <f t="shared" si="67"/>
        <v>42670.514039351852</v>
      </c>
      <c r="N762" t="b">
        <v>0</v>
      </c>
      <c r="O762">
        <v>0</v>
      </c>
      <c r="P762" t="b">
        <v>0</v>
      </c>
      <c r="Q762" t="s">
        <v>8275</v>
      </c>
      <c r="R762" s="10">
        <f t="shared" si="68"/>
        <v>0</v>
      </c>
      <c r="S762" t="e">
        <f t="shared" si="69"/>
        <v>#DIV/0!</v>
      </c>
      <c r="T762" t="str">
        <f t="shared" si="70"/>
        <v>publishing</v>
      </c>
      <c r="U762" t="str">
        <f t="shared" si="71"/>
        <v>fiction</v>
      </c>
    </row>
    <row r="763" spans="1:21" ht="44.25" hidden="1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tr">
        <f>Data[[#This Row],[state]]</f>
        <v>failed</v>
      </c>
      <c r="H763" t="s">
        <v>8224</v>
      </c>
      <c r="I763" t="s">
        <v>8246</v>
      </c>
      <c r="J763">
        <v>1391364126</v>
      </c>
      <c r="K763" s="11">
        <f t="shared" si="66"/>
        <v>41672.501458333332</v>
      </c>
      <c r="L763">
        <v>1388772126</v>
      </c>
      <c r="M763" s="11">
        <f t="shared" si="67"/>
        <v>41642.501458333332</v>
      </c>
      <c r="N763" t="b">
        <v>0</v>
      </c>
      <c r="O763">
        <v>6</v>
      </c>
      <c r="P763" t="b">
        <v>0</v>
      </c>
      <c r="Q763" t="s">
        <v>8275</v>
      </c>
      <c r="R763" s="10">
        <f t="shared" si="68"/>
        <v>4.7</v>
      </c>
      <c r="S763">
        <f t="shared" si="69"/>
        <v>39.166666666666664</v>
      </c>
      <c r="T763" t="str">
        <f t="shared" si="70"/>
        <v>publishing</v>
      </c>
      <c r="U763" t="str">
        <f t="shared" si="71"/>
        <v>fiction</v>
      </c>
    </row>
    <row r="764" spans="1:21" ht="44.25" hidden="1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tr">
        <f>Data[[#This Row],[state]]</f>
        <v>failed</v>
      </c>
      <c r="H764" t="s">
        <v>8238</v>
      </c>
      <c r="I764" t="s">
        <v>8256</v>
      </c>
      <c r="J764">
        <v>1480831200</v>
      </c>
      <c r="K764" s="11">
        <f t="shared" si="66"/>
        <v>42708</v>
      </c>
      <c r="L764">
        <v>1479328570</v>
      </c>
      <c r="M764" s="11">
        <f t="shared" si="67"/>
        <v>42690.608449074076</v>
      </c>
      <c r="N764" t="b">
        <v>0</v>
      </c>
      <c r="O764">
        <v>0</v>
      </c>
      <c r="P764" t="b">
        <v>0</v>
      </c>
      <c r="Q764" t="s">
        <v>8275</v>
      </c>
      <c r="R764" s="10">
        <f t="shared" si="68"/>
        <v>0</v>
      </c>
      <c r="S764" t="e">
        <f t="shared" si="69"/>
        <v>#DIV/0!</v>
      </c>
      <c r="T764" t="str">
        <f t="shared" si="70"/>
        <v>publishing</v>
      </c>
      <c r="U764" t="str">
        <f t="shared" si="71"/>
        <v>fiction</v>
      </c>
    </row>
    <row r="765" spans="1:21" ht="44.25" hidden="1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tr">
        <f>Data[[#This Row],[state]]</f>
        <v>failed</v>
      </c>
      <c r="H765" t="s">
        <v>8225</v>
      </c>
      <c r="I765" t="s">
        <v>8247</v>
      </c>
      <c r="J765">
        <v>1376563408</v>
      </c>
      <c r="K765" s="11">
        <f t="shared" si="66"/>
        <v>41501.196851851848</v>
      </c>
      <c r="L765">
        <v>1373971408</v>
      </c>
      <c r="M765" s="11">
        <f t="shared" si="67"/>
        <v>41471.196851851848</v>
      </c>
      <c r="N765" t="b">
        <v>0</v>
      </c>
      <c r="O765">
        <v>1</v>
      </c>
      <c r="P765" t="b">
        <v>0</v>
      </c>
      <c r="Q765" t="s">
        <v>8275</v>
      </c>
      <c r="R765" s="10">
        <f t="shared" si="68"/>
        <v>0.11655011655011654</v>
      </c>
      <c r="S765">
        <f t="shared" si="69"/>
        <v>5</v>
      </c>
      <c r="T765" t="str">
        <f t="shared" si="70"/>
        <v>publishing</v>
      </c>
      <c r="U765" t="str">
        <f t="shared" si="71"/>
        <v>fiction</v>
      </c>
    </row>
    <row r="766" spans="1:21" ht="44.25" hidden="1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tr">
        <f>Data[[#This Row],[state]]</f>
        <v>failed</v>
      </c>
      <c r="H766" t="s">
        <v>8224</v>
      </c>
      <c r="I766" t="s">
        <v>8246</v>
      </c>
      <c r="J766">
        <v>1441858161</v>
      </c>
      <c r="K766" s="11">
        <f t="shared" si="66"/>
        <v>42256.923159722224</v>
      </c>
      <c r="L766">
        <v>1439266161</v>
      </c>
      <c r="M766" s="11">
        <f t="shared" si="67"/>
        <v>42226.923159722224</v>
      </c>
      <c r="N766" t="b">
        <v>0</v>
      </c>
      <c r="O766">
        <v>0</v>
      </c>
      <c r="P766" t="b">
        <v>0</v>
      </c>
      <c r="Q766" t="s">
        <v>8275</v>
      </c>
      <c r="R766" s="10">
        <f t="shared" si="68"/>
        <v>0</v>
      </c>
      <c r="S766" t="e">
        <f t="shared" si="69"/>
        <v>#DIV/0!</v>
      </c>
      <c r="T766" t="str">
        <f t="shared" si="70"/>
        <v>publishing</v>
      </c>
      <c r="U766" t="str">
        <f t="shared" si="71"/>
        <v>fiction</v>
      </c>
    </row>
    <row r="767" spans="1:21" ht="44.25" hidden="1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tr">
        <f>Data[[#This Row],[state]]</f>
        <v>failed</v>
      </c>
      <c r="H767" t="s">
        <v>8224</v>
      </c>
      <c r="I767" t="s">
        <v>8246</v>
      </c>
      <c r="J767">
        <v>1413723684</v>
      </c>
      <c r="K767" s="11">
        <f t="shared" si="66"/>
        <v>41931.292638888888</v>
      </c>
      <c r="L767">
        <v>1411131684</v>
      </c>
      <c r="M767" s="11">
        <f t="shared" si="67"/>
        <v>41901.292638888888</v>
      </c>
      <c r="N767" t="b">
        <v>0</v>
      </c>
      <c r="O767">
        <v>44</v>
      </c>
      <c r="P767" t="b">
        <v>0</v>
      </c>
      <c r="Q767" t="s">
        <v>8275</v>
      </c>
      <c r="R767" s="10">
        <f t="shared" si="68"/>
        <v>36.014285714285712</v>
      </c>
      <c r="S767">
        <f t="shared" si="69"/>
        <v>57.295454545454547</v>
      </c>
      <c r="T767" t="str">
        <f t="shared" si="70"/>
        <v>publishing</v>
      </c>
      <c r="U767" t="str">
        <f t="shared" si="71"/>
        <v>fiction</v>
      </c>
    </row>
    <row r="768" spans="1:21" ht="44.25" hidden="1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tr">
        <f>Data[[#This Row],[state]]</f>
        <v>failed</v>
      </c>
      <c r="H768" t="s">
        <v>8229</v>
      </c>
      <c r="I768" t="s">
        <v>8251</v>
      </c>
      <c r="J768">
        <v>1424112483</v>
      </c>
      <c r="K768" s="11">
        <f t="shared" si="66"/>
        <v>42051.533368055556</v>
      </c>
      <c r="L768">
        <v>1421520483</v>
      </c>
      <c r="M768" s="11">
        <f t="shared" si="67"/>
        <v>42021.533368055556</v>
      </c>
      <c r="N768" t="b">
        <v>0</v>
      </c>
      <c r="O768">
        <v>0</v>
      </c>
      <c r="P768" t="b">
        <v>0</v>
      </c>
      <c r="Q768" t="s">
        <v>8275</v>
      </c>
      <c r="R768" s="10">
        <f t="shared" si="68"/>
        <v>0</v>
      </c>
      <c r="S768" t="e">
        <f t="shared" si="69"/>
        <v>#DIV/0!</v>
      </c>
      <c r="T768" t="str">
        <f t="shared" si="70"/>
        <v>publishing</v>
      </c>
      <c r="U768" t="str">
        <f t="shared" si="71"/>
        <v>fiction</v>
      </c>
    </row>
    <row r="769" spans="1:21" ht="59" hidden="1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tr">
        <f>Data[[#This Row],[state]]</f>
        <v>failed</v>
      </c>
      <c r="H769" t="s">
        <v>8224</v>
      </c>
      <c r="I769" t="s">
        <v>8246</v>
      </c>
      <c r="J769">
        <v>1432178810</v>
      </c>
      <c r="K769" s="11">
        <f t="shared" si="66"/>
        <v>42144.893634259264</v>
      </c>
      <c r="L769">
        <v>1429586810</v>
      </c>
      <c r="M769" s="11">
        <f t="shared" si="67"/>
        <v>42114.893634259264</v>
      </c>
      <c r="N769" t="b">
        <v>0</v>
      </c>
      <c r="O769">
        <v>3</v>
      </c>
      <c r="P769" t="b">
        <v>0</v>
      </c>
      <c r="Q769" t="s">
        <v>8275</v>
      </c>
      <c r="R769" s="10">
        <f t="shared" si="68"/>
        <v>3.54</v>
      </c>
      <c r="S769">
        <f t="shared" si="69"/>
        <v>59</v>
      </c>
      <c r="T769" t="str">
        <f t="shared" si="70"/>
        <v>publishing</v>
      </c>
      <c r="U769" t="str">
        <f t="shared" si="71"/>
        <v>fiction</v>
      </c>
    </row>
    <row r="770" spans="1:21" ht="44.25" hidden="1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tr">
        <f>Data[[#This Row],[state]]</f>
        <v>failed</v>
      </c>
      <c r="H770" t="s">
        <v>8224</v>
      </c>
      <c r="I770" t="s">
        <v>8246</v>
      </c>
      <c r="J770">
        <v>1387169890</v>
      </c>
      <c r="K770" s="11">
        <f t="shared" ref="K770:K833" si="72">(((J770/60)/60)/24)+DATE(1970,1,1)+(-6/24)</f>
        <v>41623.957060185188</v>
      </c>
      <c r="L770">
        <v>1384577890</v>
      </c>
      <c r="M770" s="11">
        <f t="shared" ref="M770:M833" si="73">(((L770/60)/60)/24)+DATE(1970,1,1)+(-6/24)</f>
        <v>41593.957060185188</v>
      </c>
      <c r="N770" t="b">
        <v>0</v>
      </c>
      <c r="O770">
        <v>0</v>
      </c>
      <c r="P770" t="b">
        <v>0</v>
      </c>
      <c r="Q770" t="s">
        <v>8275</v>
      </c>
      <c r="R770" s="10">
        <f t="shared" ref="R770:R833" si="74">(E770/D770)*100</f>
        <v>0</v>
      </c>
      <c r="S770" t="e">
        <f t="shared" si="69"/>
        <v>#DIV/0!</v>
      </c>
      <c r="T770" t="str">
        <f t="shared" si="70"/>
        <v>publishing</v>
      </c>
      <c r="U770" t="str">
        <f t="shared" si="71"/>
        <v>fiction</v>
      </c>
    </row>
    <row r="771" spans="1:21" ht="59" hidden="1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tr">
        <f>Data[[#This Row],[state]]</f>
        <v>failed</v>
      </c>
      <c r="H771" t="s">
        <v>8224</v>
      </c>
      <c r="I771" t="s">
        <v>8246</v>
      </c>
      <c r="J771">
        <v>1388102094</v>
      </c>
      <c r="K771" s="11">
        <f t="shared" si="72"/>
        <v>41634.746458333335</v>
      </c>
      <c r="L771">
        <v>1385510094</v>
      </c>
      <c r="M771" s="11">
        <f t="shared" si="73"/>
        <v>41604.746458333335</v>
      </c>
      <c r="N771" t="b">
        <v>0</v>
      </c>
      <c r="O771">
        <v>52</v>
      </c>
      <c r="P771" t="b">
        <v>0</v>
      </c>
      <c r="Q771" t="s">
        <v>8275</v>
      </c>
      <c r="R771" s="10">
        <f t="shared" si="74"/>
        <v>41.4</v>
      </c>
      <c r="S771">
        <f t="shared" ref="S771:S834" si="75">E771/O771</f>
        <v>31.846153846153847</v>
      </c>
      <c r="T771" t="str">
        <f t="shared" ref="T771:T834" si="76">LEFT(Q771,FIND("/",Q771)-1)</f>
        <v>publishing</v>
      </c>
      <c r="U771" t="str">
        <f t="shared" ref="U771:U834" si="77">RIGHT(Q771,LEN(Q771)-FIND("/",Q771))</f>
        <v>fiction</v>
      </c>
    </row>
    <row r="772" spans="1:21" ht="44.25" hidden="1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tr">
        <f>Data[[#This Row],[state]]</f>
        <v>failed</v>
      </c>
      <c r="H772" t="s">
        <v>8224</v>
      </c>
      <c r="I772" t="s">
        <v>8246</v>
      </c>
      <c r="J772">
        <v>1361750369</v>
      </c>
      <c r="K772" s="11">
        <f t="shared" si="72"/>
        <v>41329.749641203707</v>
      </c>
      <c r="L772">
        <v>1358294369</v>
      </c>
      <c r="M772" s="11">
        <f t="shared" si="73"/>
        <v>41289.749641203707</v>
      </c>
      <c r="N772" t="b">
        <v>0</v>
      </c>
      <c r="O772">
        <v>0</v>
      </c>
      <c r="P772" t="b">
        <v>0</v>
      </c>
      <c r="Q772" t="s">
        <v>8275</v>
      </c>
      <c r="R772" s="10">
        <f t="shared" si="74"/>
        <v>0</v>
      </c>
      <c r="S772" t="e">
        <f t="shared" si="75"/>
        <v>#DIV/0!</v>
      </c>
      <c r="T772" t="str">
        <f t="shared" si="76"/>
        <v>publishing</v>
      </c>
      <c r="U772" t="str">
        <f t="shared" si="77"/>
        <v>fiction</v>
      </c>
    </row>
    <row r="773" spans="1:21" ht="44.25" hidden="1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tr">
        <f>Data[[#This Row],[state]]</f>
        <v>failed</v>
      </c>
      <c r="H773" t="s">
        <v>8224</v>
      </c>
      <c r="I773" t="s">
        <v>8246</v>
      </c>
      <c r="J773">
        <v>1454183202</v>
      </c>
      <c r="K773" s="11">
        <f t="shared" si="72"/>
        <v>42399.574097222227</v>
      </c>
      <c r="L773">
        <v>1449863202</v>
      </c>
      <c r="M773" s="11">
        <f t="shared" si="73"/>
        <v>42349.574097222227</v>
      </c>
      <c r="N773" t="b">
        <v>0</v>
      </c>
      <c r="O773">
        <v>1</v>
      </c>
      <c r="P773" t="b">
        <v>0</v>
      </c>
      <c r="Q773" t="s">
        <v>8275</v>
      </c>
      <c r="R773" s="10">
        <f t="shared" si="74"/>
        <v>2.6315789473684209E-2</v>
      </c>
      <c r="S773">
        <f t="shared" si="75"/>
        <v>10</v>
      </c>
      <c r="T773" t="str">
        <f t="shared" si="76"/>
        <v>publishing</v>
      </c>
      <c r="U773" t="str">
        <f t="shared" si="77"/>
        <v>fiction</v>
      </c>
    </row>
    <row r="774" spans="1:21" ht="59" hidden="1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tr">
        <f>Data[[#This Row],[state]]</f>
        <v>failed</v>
      </c>
      <c r="H774" t="s">
        <v>8224</v>
      </c>
      <c r="I774" t="s">
        <v>8246</v>
      </c>
      <c r="J774">
        <v>1257047940</v>
      </c>
      <c r="K774" s="11">
        <f t="shared" si="72"/>
        <v>40117.915972222225</v>
      </c>
      <c r="L774">
        <v>1252718519</v>
      </c>
      <c r="M774" s="11">
        <f t="shared" si="73"/>
        <v>40067.806932870371</v>
      </c>
      <c r="N774" t="b">
        <v>0</v>
      </c>
      <c r="O774">
        <v>1</v>
      </c>
      <c r="P774" t="b">
        <v>0</v>
      </c>
      <c r="Q774" t="s">
        <v>8275</v>
      </c>
      <c r="R774" s="10">
        <f t="shared" si="74"/>
        <v>3.3333333333333335</v>
      </c>
      <c r="S774">
        <f t="shared" si="75"/>
        <v>50</v>
      </c>
      <c r="T774" t="str">
        <f t="shared" si="76"/>
        <v>publishing</v>
      </c>
      <c r="U774" t="str">
        <f t="shared" si="77"/>
        <v>fiction</v>
      </c>
    </row>
    <row r="775" spans="1:21" ht="44.25" hidden="1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tr">
        <f>Data[[#This Row],[state]]</f>
        <v>failed</v>
      </c>
      <c r="H775" t="s">
        <v>8225</v>
      </c>
      <c r="I775" t="s">
        <v>8247</v>
      </c>
      <c r="J775">
        <v>1431298860</v>
      </c>
      <c r="K775" s="11">
        <f t="shared" si="72"/>
        <v>42134.709027777775</v>
      </c>
      <c r="L775">
        <v>1428341985</v>
      </c>
      <c r="M775" s="11">
        <f t="shared" si="73"/>
        <v>42100.485937499994</v>
      </c>
      <c r="N775" t="b">
        <v>0</v>
      </c>
      <c r="O775">
        <v>2</v>
      </c>
      <c r="P775" t="b">
        <v>0</v>
      </c>
      <c r="Q775" t="s">
        <v>8275</v>
      </c>
      <c r="R775" s="10">
        <f t="shared" si="74"/>
        <v>0.85129023676509719</v>
      </c>
      <c r="S775">
        <f t="shared" si="75"/>
        <v>16</v>
      </c>
      <c r="T775" t="str">
        <f t="shared" si="76"/>
        <v>publishing</v>
      </c>
      <c r="U775" t="str">
        <f t="shared" si="77"/>
        <v>fiction</v>
      </c>
    </row>
    <row r="776" spans="1:21" ht="44.25" hidden="1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tr">
        <f>Data[[#This Row],[state]]</f>
        <v>failed</v>
      </c>
      <c r="H776" t="s">
        <v>8224</v>
      </c>
      <c r="I776" t="s">
        <v>8246</v>
      </c>
      <c r="J776">
        <v>1393181018</v>
      </c>
      <c r="K776" s="11">
        <f t="shared" si="72"/>
        <v>41693.530300925922</v>
      </c>
      <c r="L776">
        <v>1390589018</v>
      </c>
      <c r="M776" s="11">
        <f t="shared" si="73"/>
        <v>41663.530300925922</v>
      </c>
      <c r="N776" t="b">
        <v>0</v>
      </c>
      <c r="O776">
        <v>9</v>
      </c>
      <c r="P776" t="b">
        <v>0</v>
      </c>
      <c r="Q776" t="s">
        <v>8275</v>
      </c>
      <c r="R776" s="10">
        <f t="shared" si="74"/>
        <v>70.199999999999989</v>
      </c>
      <c r="S776">
        <f t="shared" si="75"/>
        <v>39</v>
      </c>
      <c r="T776" t="str">
        <f t="shared" si="76"/>
        <v>publishing</v>
      </c>
      <c r="U776" t="str">
        <f t="shared" si="77"/>
        <v>fiction</v>
      </c>
    </row>
    <row r="777" spans="1:21" ht="44.25" hidden="1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tr">
        <f>Data[[#This Row],[state]]</f>
        <v>failed</v>
      </c>
      <c r="H777" t="s">
        <v>8224</v>
      </c>
      <c r="I777" t="s">
        <v>8246</v>
      </c>
      <c r="J777">
        <v>1323998795</v>
      </c>
      <c r="K777" s="11">
        <f t="shared" si="72"/>
        <v>40892.810127314813</v>
      </c>
      <c r="L777">
        <v>1321406795</v>
      </c>
      <c r="M777" s="11">
        <f t="shared" si="73"/>
        <v>40862.810127314813</v>
      </c>
      <c r="N777" t="b">
        <v>0</v>
      </c>
      <c r="O777">
        <v>5</v>
      </c>
      <c r="P777" t="b">
        <v>0</v>
      </c>
      <c r="Q777" t="s">
        <v>8275</v>
      </c>
      <c r="R777" s="10">
        <f t="shared" si="74"/>
        <v>1.7000000000000002</v>
      </c>
      <c r="S777">
        <f t="shared" si="75"/>
        <v>34</v>
      </c>
      <c r="T777" t="str">
        <f t="shared" si="76"/>
        <v>publishing</v>
      </c>
      <c r="U777" t="str">
        <f t="shared" si="77"/>
        <v>fiction</v>
      </c>
    </row>
    <row r="778" spans="1:21" ht="44.25" hidden="1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tr">
        <f>Data[[#This Row],[state]]</f>
        <v>failed</v>
      </c>
      <c r="H778" t="s">
        <v>8224</v>
      </c>
      <c r="I778" t="s">
        <v>8246</v>
      </c>
      <c r="J778">
        <v>1444539600</v>
      </c>
      <c r="K778" s="11">
        <f t="shared" si="72"/>
        <v>42287.958333333328</v>
      </c>
      <c r="L778">
        <v>1441297645</v>
      </c>
      <c r="M778" s="11">
        <f t="shared" si="73"/>
        <v>42250.435706018514</v>
      </c>
      <c r="N778" t="b">
        <v>0</v>
      </c>
      <c r="O778">
        <v>57</v>
      </c>
      <c r="P778" t="b">
        <v>0</v>
      </c>
      <c r="Q778" t="s">
        <v>8275</v>
      </c>
      <c r="R778" s="10">
        <f t="shared" si="74"/>
        <v>51.4</v>
      </c>
      <c r="S778">
        <f t="shared" si="75"/>
        <v>63.122807017543863</v>
      </c>
      <c r="T778" t="str">
        <f t="shared" si="76"/>
        <v>publishing</v>
      </c>
      <c r="U778" t="str">
        <f t="shared" si="77"/>
        <v>fiction</v>
      </c>
    </row>
    <row r="779" spans="1:21" ht="59" hidden="1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tr">
        <f>Data[[#This Row],[state]]</f>
        <v>failed</v>
      </c>
      <c r="H779" t="s">
        <v>8224</v>
      </c>
      <c r="I779" t="s">
        <v>8246</v>
      </c>
      <c r="J779">
        <v>1375313577</v>
      </c>
      <c r="K779" s="11">
        <f t="shared" si="72"/>
        <v>41486.731215277774</v>
      </c>
      <c r="L779">
        <v>1372721577</v>
      </c>
      <c r="M779" s="11">
        <f t="shared" si="73"/>
        <v>41456.731215277774</v>
      </c>
      <c r="N779" t="b">
        <v>0</v>
      </c>
      <c r="O779">
        <v>3</v>
      </c>
      <c r="P779" t="b">
        <v>0</v>
      </c>
      <c r="Q779" t="s">
        <v>8275</v>
      </c>
      <c r="R779" s="10">
        <f t="shared" si="74"/>
        <v>0.70000000000000007</v>
      </c>
      <c r="S779">
        <f t="shared" si="75"/>
        <v>7</v>
      </c>
      <c r="T779" t="str">
        <f t="shared" si="76"/>
        <v>publishing</v>
      </c>
      <c r="U779" t="str">
        <f t="shared" si="77"/>
        <v>fiction</v>
      </c>
    </row>
    <row r="780" spans="1:21" ht="44.25" hidden="1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tr">
        <f>Data[[#This Row],[state]]</f>
        <v>failed</v>
      </c>
      <c r="H780" t="s">
        <v>8224</v>
      </c>
      <c r="I780" t="s">
        <v>8246</v>
      </c>
      <c r="J780">
        <v>1398876680</v>
      </c>
      <c r="K780" s="11">
        <f t="shared" si="72"/>
        <v>41759.452314814815</v>
      </c>
      <c r="L780">
        <v>1396284680</v>
      </c>
      <c r="M780" s="11">
        <f t="shared" si="73"/>
        <v>41729.452314814815</v>
      </c>
      <c r="N780" t="b">
        <v>0</v>
      </c>
      <c r="O780">
        <v>1</v>
      </c>
      <c r="P780" t="b">
        <v>0</v>
      </c>
      <c r="Q780" t="s">
        <v>8275</v>
      </c>
      <c r="R780" s="10">
        <f t="shared" si="74"/>
        <v>0.4</v>
      </c>
      <c r="S780">
        <f t="shared" si="75"/>
        <v>2</v>
      </c>
      <c r="T780" t="str">
        <f t="shared" si="76"/>
        <v>publishing</v>
      </c>
      <c r="U780" t="str">
        <f t="shared" si="77"/>
        <v>fiction</v>
      </c>
    </row>
    <row r="781" spans="1:21" ht="59" hidden="1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tr">
        <f>Data[[#This Row],[state]]</f>
        <v>failed</v>
      </c>
      <c r="H781" t="s">
        <v>8224</v>
      </c>
      <c r="I781" t="s">
        <v>8246</v>
      </c>
      <c r="J781">
        <v>1287115200</v>
      </c>
      <c r="K781" s="11">
        <f t="shared" si="72"/>
        <v>40465.916666666664</v>
      </c>
      <c r="L781">
        <v>1284567905</v>
      </c>
      <c r="M781" s="11">
        <f t="shared" si="73"/>
        <v>40436.43408564815</v>
      </c>
      <c r="N781" t="b">
        <v>0</v>
      </c>
      <c r="O781">
        <v>6</v>
      </c>
      <c r="P781" t="b">
        <v>0</v>
      </c>
      <c r="Q781" t="s">
        <v>8275</v>
      </c>
      <c r="R781" s="10">
        <f t="shared" si="74"/>
        <v>2.666666666666667</v>
      </c>
      <c r="S781">
        <f t="shared" si="75"/>
        <v>66.666666666666671</v>
      </c>
      <c r="T781" t="str">
        <f t="shared" si="76"/>
        <v>publishing</v>
      </c>
      <c r="U781" t="str">
        <f t="shared" si="77"/>
        <v>fiction</v>
      </c>
    </row>
    <row r="782" spans="1:21" ht="44.25" hidden="1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tr">
        <f>Data[[#This Row],[state]]</f>
        <v>successful</v>
      </c>
      <c r="H782" t="s">
        <v>8224</v>
      </c>
      <c r="I782" t="s">
        <v>8246</v>
      </c>
      <c r="J782">
        <v>1304439025</v>
      </c>
      <c r="K782" s="11">
        <f t="shared" si="72"/>
        <v>40666.423900462964</v>
      </c>
      <c r="L782">
        <v>1301847025</v>
      </c>
      <c r="M782" s="11">
        <f t="shared" si="73"/>
        <v>40636.423900462964</v>
      </c>
      <c r="N782" t="b">
        <v>0</v>
      </c>
      <c r="O782">
        <v>27</v>
      </c>
      <c r="P782" t="b">
        <v>1</v>
      </c>
      <c r="Q782" t="s">
        <v>8276</v>
      </c>
      <c r="R782" s="10">
        <f t="shared" si="74"/>
        <v>104</v>
      </c>
      <c r="S782">
        <f t="shared" si="75"/>
        <v>38.518518518518519</v>
      </c>
      <c r="T782" t="str">
        <f t="shared" si="76"/>
        <v>music</v>
      </c>
      <c r="U782" t="str">
        <f t="shared" si="77"/>
        <v>rock</v>
      </c>
    </row>
    <row r="783" spans="1:21" ht="44.25" hidden="1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tr">
        <f>Data[[#This Row],[state]]</f>
        <v>successful</v>
      </c>
      <c r="H783" t="s">
        <v>8224</v>
      </c>
      <c r="I783" t="s">
        <v>8246</v>
      </c>
      <c r="J783">
        <v>1370649674</v>
      </c>
      <c r="K783" s="11">
        <f t="shared" si="72"/>
        <v>41432.750856481485</v>
      </c>
      <c r="L783">
        <v>1368057674</v>
      </c>
      <c r="M783" s="11">
        <f t="shared" si="73"/>
        <v>41402.750856481485</v>
      </c>
      <c r="N783" t="b">
        <v>0</v>
      </c>
      <c r="O783">
        <v>25</v>
      </c>
      <c r="P783" t="b">
        <v>1</v>
      </c>
      <c r="Q783" t="s">
        <v>8276</v>
      </c>
      <c r="R783" s="10">
        <f t="shared" si="74"/>
        <v>133.15375</v>
      </c>
      <c r="S783">
        <f t="shared" si="75"/>
        <v>42.609200000000001</v>
      </c>
      <c r="T783" t="str">
        <f t="shared" si="76"/>
        <v>music</v>
      </c>
      <c r="U783" t="str">
        <f t="shared" si="77"/>
        <v>rock</v>
      </c>
    </row>
    <row r="784" spans="1:21" ht="44.25" hidden="1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tr">
        <f>Data[[#This Row],[state]]</f>
        <v>successful</v>
      </c>
      <c r="H784" t="s">
        <v>8224</v>
      </c>
      <c r="I784" t="s">
        <v>8246</v>
      </c>
      <c r="J784">
        <v>1345918302</v>
      </c>
      <c r="K784" s="11">
        <f t="shared" si="72"/>
        <v>41146.508125</v>
      </c>
      <c r="L784">
        <v>1343326302</v>
      </c>
      <c r="M784" s="11">
        <f t="shared" si="73"/>
        <v>41116.508125</v>
      </c>
      <c r="N784" t="b">
        <v>0</v>
      </c>
      <c r="O784">
        <v>14</v>
      </c>
      <c r="P784" t="b">
        <v>1</v>
      </c>
      <c r="Q784" t="s">
        <v>8276</v>
      </c>
      <c r="R784" s="10">
        <f t="shared" si="74"/>
        <v>100</v>
      </c>
      <c r="S784">
        <f t="shared" si="75"/>
        <v>50</v>
      </c>
      <c r="T784" t="str">
        <f t="shared" si="76"/>
        <v>music</v>
      </c>
      <c r="U784" t="str">
        <f t="shared" si="77"/>
        <v>rock</v>
      </c>
    </row>
    <row r="785" spans="1:21" ht="44.25" hidden="1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tr">
        <f>Data[[#This Row],[state]]</f>
        <v>successful</v>
      </c>
      <c r="H785" t="s">
        <v>8224</v>
      </c>
      <c r="I785" t="s">
        <v>8246</v>
      </c>
      <c r="J785">
        <v>1335564000</v>
      </c>
      <c r="K785" s="11">
        <f t="shared" si="72"/>
        <v>41026.666666666664</v>
      </c>
      <c r="L785">
        <v>1332182049</v>
      </c>
      <c r="M785" s="11">
        <f t="shared" si="73"/>
        <v>40987.523715277777</v>
      </c>
      <c r="N785" t="b">
        <v>0</v>
      </c>
      <c r="O785">
        <v>35</v>
      </c>
      <c r="P785" t="b">
        <v>1</v>
      </c>
      <c r="Q785" t="s">
        <v>8276</v>
      </c>
      <c r="R785" s="10">
        <f t="shared" si="74"/>
        <v>148.13333333333333</v>
      </c>
      <c r="S785">
        <f t="shared" si="75"/>
        <v>63.485714285714288</v>
      </c>
      <c r="T785" t="str">
        <f t="shared" si="76"/>
        <v>music</v>
      </c>
      <c r="U785" t="str">
        <f t="shared" si="77"/>
        <v>rock</v>
      </c>
    </row>
    <row r="786" spans="1:21" ht="44.25" hidden="1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tr">
        <f>Data[[#This Row],[state]]</f>
        <v>successful</v>
      </c>
      <c r="H786" t="s">
        <v>8224</v>
      </c>
      <c r="I786" t="s">
        <v>8246</v>
      </c>
      <c r="J786">
        <v>1395023719</v>
      </c>
      <c r="K786" s="11">
        <f t="shared" si="72"/>
        <v>41714.857858796298</v>
      </c>
      <c r="L786">
        <v>1391571319</v>
      </c>
      <c r="M786" s="11">
        <f t="shared" si="73"/>
        <v>41674.899525462963</v>
      </c>
      <c r="N786" t="b">
        <v>0</v>
      </c>
      <c r="O786">
        <v>10</v>
      </c>
      <c r="P786" t="b">
        <v>1</v>
      </c>
      <c r="Q786" t="s">
        <v>8276</v>
      </c>
      <c r="R786" s="10">
        <f t="shared" si="74"/>
        <v>102.49999999999999</v>
      </c>
      <c r="S786">
        <f t="shared" si="75"/>
        <v>102.5</v>
      </c>
      <c r="T786" t="str">
        <f t="shared" si="76"/>
        <v>music</v>
      </c>
      <c r="U786" t="str">
        <f t="shared" si="77"/>
        <v>rock</v>
      </c>
    </row>
    <row r="787" spans="1:21" ht="44.25" hidden="1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tr">
        <f>Data[[#This Row],[state]]</f>
        <v>successful</v>
      </c>
      <c r="H787" t="s">
        <v>8224</v>
      </c>
      <c r="I787" t="s">
        <v>8246</v>
      </c>
      <c r="J787">
        <v>1362060915</v>
      </c>
      <c r="K787" s="11">
        <f t="shared" si="72"/>
        <v>41333.343923611108</v>
      </c>
      <c r="L787">
        <v>1359468915</v>
      </c>
      <c r="M787" s="11">
        <f t="shared" si="73"/>
        <v>41303.343923611108</v>
      </c>
      <c r="N787" t="b">
        <v>0</v>
      </c>
      <c r="O787">
        <v>29</v>
      </c>
      <c r="P787" t="b">
        <v>1</v>
      </c>
      <c r="Q787" t="s">
        <v>8276</v>
      </c>
      <c r="R787" s="10">
        <f t="shared" si="74"/>
        <v>180.62799999999999</v>
      </c>
      <c r="S787">
        <f t="shared" si="75"/>
        <v>31.142758620689655</v>
      </c>
      <c r="T787" t="str">
        <f t="shared" si="76"/>
        <v>music</v>
      </c>
      <c r="U787" t="str">
        <f t="shared" si="77"/>
        <v>rock</v>
      </c>
    </row>
    <row r="788" spans="1:21" ht="44.25" hidden="1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tr">
        <f>Data[[#This Row],[state]]</f>
        <v>successful</v>
      </c>
      <c r="H788" t="s">
        <v>8224</v>
      </c>
      <c r="I788" t="s">
        <v>8246</v>
      </c>
      <c r="J788">
        <v>1336751220</v>
      </c>
      <c r="K788" s="11">
        <f t="shared" si="72"/>
        <v>41040.407638888886</v>
      </c>
      <c r="L788">
        <v>1331774434</v>
      </c>
      <c r="M788" s="11">
        <f t="shared" si="73"/>
        <v>40982.805949074071</v>
      </c>
      <c r="N788" t="b">
        <v>0</v>
      </c>
      <c r="O788">
        <v>44</v>
      </c>
      <c r="P788" t="b">
        <v>1</v>
      </c>
      <c r="Q788" t="s">
        <v>8276</v>
      </c>
      <c r="R788" s="10">
        <f t="shared" si="74"/>
        <v>142.79999999999998</v>
      </c>
      <c r="S788">
        <f t="shared" si="75"/>
        <v>162.27272727272728</v>
      </c>
      <c r="T788" t="str">
        <f t="shared" si="76"/>
        <v>music</v>
      </c>
      <c r="U788" t="str">
        <f t="shared" si="77"/>
        <v>rock</v>
      </c>
    </row>
    <row r="789" spans="1:21" ht="44.25" hidden="1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tr">
        <f>Data[[#This Row],[state]]</f>
        <v>successful</v>
      </c>
      <c r="H789" t="s">
        <v>8224</v>
      </c>
      <c r="I789" t="s">
        <v>8246</v>
      </c>
      <c r="J789">
        <v>1383318226</v>
      </c>
      <c r="K789" s="11">
        <f t="shared" si="72"/>
        <v>41579.377615740741</v>
      </c>
      <c r="L789">
        <v>1380726226</v>
      </c>
      <c r="M789" s="11">
        <f t="shared" si="73"/>
        <v>41549.377615740741</v>
      </c>
      <c r="N789" t="b">
        <v>0</v>
      </c>
      <c r="O789">
        <v>17</v>
      </c>
      <c r="P789" t="b">
        <v>1</v>
      </c>
      <c r="Q789" t="s">
        <v>8276</v>
      </c>
      <c r="R789" s="10">
        <f t="shared" si="74"/>
        <v>114.16666666666666</v>
      </c>
      <c r="S789">
        <f t="shared" si="75"/>
        <v>80.588235294117652</v>
      </c>
      <c r="T789" t="str">
        <f t="shared" si="76"/>
        <v>music</v>
      </c>
      <c r="U789" t="str">
        <f t="shared" si="77"/>
        <v>rock</v>
      </c>
    </row>
    <row r="790" spans="1:21" ht="44.25" hidden="1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tr">
        <f>Data[[#This Row],[state]]</f>
        <v>successful</v>
      </c>
      <c r="H790" t="s">
        <v>8224</v>
      </c>
      <c r="I790" t="s">
        <v>8246</v>
      </c>
      <c r="J790">
        <v>1341633540</v>
      </c>
      <c r="K790" s="11">
        <f t="shared" si="72"/>
        <v>41096.915972222225</v>
      </c>
      <c r="L790">
        <v>1338336588</v>
      </c>
      <c r="M790" s="11">
        <f t="shared" si="73"/>
        <v>41058.756805555553</v>
      </c>
      <c r="N790" t="b">
        <v>0</v>
      </c>
      <c r="O790">
        <v>34</v>
      </c>
      <c r="P790" t="b">
        <v>1</v>
      </c>
      <c r="Q790" t="s">
        <v>8276</v>
      </c>
      <c r="R790" s="10">
        <f t="shared" si="74"/>
        <v>203.505</v>
      </c>
      <c r="S790">
        <f t="shared" si="75"/>
        <v>59.85441176470588</v>
      </c>
      <c r="T790" t="str">
        <f t="shared" si="76"/>
        <v>music</v>
      </c>
      <c r="U790" t="str">
        <f t="shared" si="77"/>
        <v>rock</v>
      </c>
    </row>
    <row r="791" spans="1:21" ht="44.25" hidden="1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tr">
        <f>Data[[#This Row],[state]]</f>
        <v>successful</v>
      </c>
      <c r="H791" t="s">
        <v>8224</v>
      </c>
      <c r="I791" t="s">
        <v>8246</v>
      </c>
      <c r="J791">
        <v>1358755140</v>
      </c>
      <c r="K791" s="11">
        <f t="shared" si="72"/>
        <v>41295.082638888889</v>
      </c>
      <c r="L791">
        <v>1357187280</v>
      </c>
      <c r="M791" s="11">
        <f t="shared" si="73"/>
        <v>41276.936111111114</v>
      </c>
      <c r="N791" t="b">
        <v>0</v>
      </c>
      <c r="O791">
        <v>14</v>
      </c>
      <c r="P791" t="b">
        <v>1</v>
      </c>
      <c r="Q791" t="s">
        <v>8276</v>
      </c>
      <c r="R791" s="10">
        <f t="shared" si="74"/>
        <v>109.41176470588236</v>
      </c>
      <c r="S791">
        <f t="shared" si="75"/>
        <v>132.85714285714286</v>
      </c>
      <c r="T791" t="str">
        <f t="shared" si="76"/>
        <v>music</v>
      </c>
      <c r="U791" t="str">
        <f t="shared" si="77"/>
        <v>rock</v>
      </c>
    </row>
    <row r="792" spans="1:21" ht="44.25" hidden="1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tr">
        <f>Data[[#This Row],[state]]</f>
        <v>successful</v>
      </c>
      <c r="H792" t="s">
        <v>8224</v>
      </c>
      <c r="I792" t="s">
        <v>8246</v>
      </c>
      <c r="J792">
        <v>1359680939</v>
      </c>
      <c r="K792" s="11">
        <f t="shared" si="72"/>
        <v>41305.797905092593</v>
      </c>
      <c r="L792">
        <v>1357088939</v>
      </c>
      <c r="M792" s="11">
        <f t="shared" si="73"/>
        <v>41275.797905092593</v>
      </c>
      <c r="N792" t="b">
        <v>0</v>
      </c>
      <c r="O792">
        <v>156</v>
      </c>
      <c r="P792" t="b">
        <v>1</v>
      </c>
      <c r="Q792" t="s">
        <v>8276</v>
      </c>
      <c r="R792" s="10">
        <f t="shared" si="74"/>
        <v>144.37459999999999</v>
      </c>
      <c r="S792">
        <f t="shared" si="75"/>
        <v>92.547820512820508</v>
      </c>
      <c r="T792" t="str">
        <f t="shared" si="76"/>
        <v>music</v>
      </c>
      <c r="U792" t="str">
        <f t="shared" si="77"/>
        <v>rock</v>
      </c>
    </row>
    <row r="793" spans="1:21" ht="44.25" hidden="1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tr">
        <f>Data[[#This Row],[state]]</f>
        <v>successful</v>
      </c>
      <c r="H793" t="s">
        <v>8224</v>
      </c>
      <c r="I793" t="s">
        <v>8246</v>
      </c>
      <c r="J793">
        <v>1384322340</v>
      </c>
      <c r="K793" s="11">
        <f t="shared" si="72"/>
        <v>41590.999305555553</v>
      </c>
      <c r="L793">
        <v>1381430646</v>
      </c>
      <c r="M793" s="11">
        <f t="shared" si="73"/>
        <v>41557.530624999999</v>
      </c>
      <c r="N793" t="b">
        <v>0</v>
      </c>
      <c r="O793">
        <v>128</v>
      </c>
      <c r="P793" t="b">
        <v>1</v>
      </c>
      <c r="Q793" t="s">
        <v>8276</v>
      </c>
      <c r="R793" s="10">
        <f t="shared" si="74"/>
        <v>103.86666666666666</v>
      </c>
      <c r="S793">
        <f t="shared" si="75"/>
        <v>60.859375</v>
      </c>
      <c r="T793" t="str">
        <f t="shared" si="76"/>
        <v>music</v>
      </c>
      <c r="U793" t="str">
        <f t="shared" si="77"/>
        <v>rock</v>
      </c>
    </row>
    <row r="794" spans="1:21" ht="29.5" hidden="1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tr">
        <f>Data[[#This Row],[state]]</f>
        <v>successful</v>
      </c>
      <c r="H794" t="s">
        <v>8224</v>
      </c>
      <c r="I794" t="s">
        <v>8246</v>
      </c>
      <c r="J794">
        <v>1383861483</v>
      </c>
      <c r="K794" s="11">
        <f t="shared" si="72"/>
        <v>41585.665312500001</v>
      </c>
      <c r="L794">
        <v>1381265883</v>
      </c>
      <c r="M794" s="11">
        <f t="shared" si="73"/>
        <v>41555.623645833337</v>
      </c>
      <c r="N794" t="b">
        <v>0</v>
      </c>
      <c r="O794">
        <v>60</v>
      </c>
      <c r="P794" t="b">
        <v>1</v>
      </c>
      <c r="Q794" t="s">
        <v>8276</v>
      </c>
      <c r="R794" s="10">
        <f t="shared" si="74"/>
        <v>100.44440000000002</v>
      </c>
      <c r="S794">
        <f t="shared" si="75"/>
        <v>41.851833333333339</v>
      </c>
      <c r="T794" t="str">
        <f t="shared" si="76"/>
        <v>music</v>
      </c>
      <c r="U794" t="str">
        <f t="shared" si="77"/>
        <v>rock</v>
      </c>
    </row>
    <row r="795" spans="1:21" ht="44.25" hidden="1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tr">
        <f>Data[[#This Row],[state]]</f>
        <v>successful</v>
      </c>
      <c r="H795" t="s">
        <v>8224</v>
      </c>
      <c r="I795" t="s">
        <v>8246</v>
      </c>
      <c r="J795">
        <v>1372827540</v>
      </c>
      <c r="K795" s="11">
        <f t="shared" si="72"/>
        <v>41457.957638888889</v>
      </c>
      <c r="L795">
        <v>1371491244</v>
      </c>
      <c r="M795" s="11">
        <f t="shared" si="73"/>
        <v>41442.491249999999</v>
      </c>
      <c r="N795" t="b">
        <v>0</v>
      </c>
      <c r="O795">
        <v>32</v>
      </c>
      <c r="P795" t="b">
        <v>1</v>
      </c>
      <c r="Q795" t="s">
        <v>8276</v>
      </c>
      <c r="R795" s="10">
        <f t="shared" si="74"/>
        <v>102.77927272727271</v>
      </c>
      <c r="S795">
        <f t="shared" si="75"/>
        <v>88.325937499999995</v>
      </c>
      <c r="T795" t="str">
        <f t="shared" si="76"/>
        <v>music</v>
      </c>
      <c r="U795" t="str">
        <f t="shared" si="77"/>
        <v>rock</v>
      </c>
    </row>
    <row r="796" spans="1:21" ht="44.25" hidden="1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tr">
        <f>Data[[#This Row],[state]]</f>
        <v>successful</v>
      </c>
      <c r="H796" t="s">
        <v>8224</v>
      </c>
      <c r="I796" t="s">
        <v>8246</v>
      </c>
      <c r="J796">
        <v>1315242360</v>
      </c>
      <c r="K796" s="11">
        <f t="shared" si="72"/>
        <v>40791.462500000001</v>
      </c>
      <c r="L796">
        <v>1310438737</v>
      </c>
      <c r="M796" s="11">
        <f t="shared" si="73"/>
        <v>40735.865011574075</v>
      </c>
      <c r="N796" t="b">
        <v>0</v>
      </c>
      <c r="O796">
        <v>53</v>
      </c>
      <c r="P796" t="b">
        <v>1</v>
      </c>
      <c r="Q796" t="s">
        <v>8276</v>
      </c>
      <c r="R796" s="10">
        <f t="shared" si="74"/>
        <v>105.31250000000001</v>
      </c>
      <c r="S796">
        <f t="shared" si="75"/>
        <v>158.96226415094338</v>
      </c>
      <c r="T796" t="str">
        <f t="shared" si="76"/>
        <v>music</v>
      </c>
      <c r="U796" t="str">
        <f t="shared" si="77"/>
        <v>rock</v>
      </c>
    </row>
    <row r="797" spans="1:21" ht="44.25" hidden="1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tr">
        <f>Data[[#This Row],[state]]</f>
        <v>successful</v>
      </c>
      <c r="H797" t="s">
        <v>8224</v>
      </c>
      <c r="I797" t="s">
        <v>8246</v>
      </c>
      <c r="J797">
        <v>1333774740</v>
      </c>
      <c r="K797" s="11">
        <f t="shared" si="72"/>
        <v>41005.957638888889</v>
      </c>
      <c r="L797">
        <v>1330094566</v>
      </c>
      <c r="M797" s="11">
        <f t="shared" si="73"/>
        <v>40963.363032407404</v>
      </c>
      <c r="N797" t="b">
        <v>0</v>
      </c>
      <c r="O797">
        <v>184</v>
      </c>
      <c r="P797" t="b">
        <v>1</v>
      </c>
      <c r="Q797" t="s">
        <v>8276</v>
      </c>
      <c r="R797" s="10">
        <f t="shared" si="74"/>
        <v>111.78571428571429</v>
      </c>
      <c r="S797">
        <f t="shared" si="75"/>
        <v>85.054347826086953</v>
      </c>
      <c r="T797" t="str">
        <f t="shared" si="76"/>
        <v>music</v>
      </c>
      <c r="U797" t="str">
        <f t="shared" si="77"/>
        <v>rock</v>
      </c>
    </row>
    <row r="798" spans="1:21" ht="59" hidden="1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tr">
        <f>Data[[#This Row],[state]]</f>
        <v>successful</v>
      </c>
      <c r="H798" t="s">
        <v>8224</v>
      </c>
      <c r="I798" t="s">
        <v>8246</v>
      </c>
      <c r="J798">
        <v>1379279400</v>
      </c>
      <c r="K798" s="11">
        <f t="shared" si="72"/>
        <v>41532.631944444445</v>
      </c>
      <c r="L798">
        <v>1376687485</v>
      </c>
      <c r="M798" s="11">
        <f t="shared" si="73"/>
        <v>41502.632928240739</v>
      </c>
      <c r="N798" t="b">
        <v>0</v>
      </c>
      <c r="O798">
        <v>90</v>
      </c>
      <c r="P798" t="b">
        <v>1</v>
      </c>
      <c r="Q798" t="s">
        <v>8276</v>
      </c>
      <c r="R798" s="10">
        <f t="shared" si="74"/>
        <v>101.35000000000001</v>
      </c>
      <c r="S798">
        <f t="shared" si="75"/>
        <v>112.61111111111111</v>
      </c>
      <c r="T798" t="str">
        <f t="shared" si="76"/>
        <v>music</v>
      </c>
      <c r="U798" t="str">
        <f t="shared" si="77"/>
        <v>rock</v>
      </c>
    </row>
    <row r="799" spans="1:21" ht="44.25" hidden="1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tr">
        <f>Data[[#This Row],[state]]</f>
        <v>successful</v>
      </c>
      <c r="H799" t="s">
        <v>8224</v>
      </c>
      <c r="I799" t="s">
        <v>8246</v>
      </c>
      <c r="J799">
        <v>1335672000</v>
      </c>
      <c r="K799" s="11">
        <f t="shared" si="72"/>
        <v>41027.916666666664</v>
      </c>
      <c r="L799">
        <v>1332978688</v>
      </c>
      <c r="M799" s="11">
        <f t="shared" si="73"/>
        <v>40996.744074074071</v>
      </c>
      <c r="N799" t="b">
        <v>0</v>
      </c>
      <c r="O799">
        <v>71</v>
      </c>
      <c r="P799" t="b">
        <v>1</v>
      </c>
      <c r="Q799" t="s">
        <v>8276</v>
      </c>
      <c r="R799" s="10">
        <f t="shared" si="74"/>
        <v>107.53333333333333</v>
      </c>
      <c r="S799">
        <f t="shared" si="75"/>
        <v>45.436619718309856</v>
      </c>
      <c r="T799" t="str">
        <f t="shared" si="76"/>
        <v>music</v>
      </c>
      <c r="U799" t="str">
        <f t="shared" si="77"/>
        <v>rock</v>
      </c>
    </row>
    <row r="800" spans="1:21" ht="44.25" hidden="1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tr">
        <f>Data[[#This Row],[state]]</f>
        <v>successful</v>
      </c>
      <c r="H800" t="s">
        <v>8224</v>
      </c>
      <c r="I800" t="s">
        <v>8246</v>
      </c>
      <c r="J800">
        <v>1412086187</v>
      </c>
      <c r="K800" s="11">
        <f t="shared" si="72"/>
        <v>41912.340127314819</v>
      </c>
      <c r="L800">
        <v>1409494187</v>
      </c>
      <c r="M800" s="11">
        <f t="shared" si="73"/>
        <v>41882.340127314819</v>
      </c>
      <c r="N800" t="b">
        <v>0</v>
      </c>
      <c r="O800">
        <v>87</v>
      </c>
      <c r="P800" t="b">
        <v>1</v>
      </c>
      <c r="Q800" t="s">
        <v>8276</v>
      </c>
      <c r="R800" s="10">
        <f t="shared" si="74"/>
        <v>114.88571428571429</v>
      </c>
      <c r="S800">
        <f t="shared" si="75"/>
        <v>46.218390804597703</v>
      </c>
      <c r="T800" t="str">
        <f t="shared" si="76"/>
        <v>music</v>
      </c>
      <c r="U800" t="str">
        <f t="shared" si="77"/>
        <v>rock</v>
      </c>
    </row>
    <row r="801" spans="1:21" ht="44.25" hidden="1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tr">
        <f>Data[[#This Row],[state]]</f>
        <v>successful</v>
      </c>
      <c r="H801" t="s">
        <v>8224</v>
      </c>
      <c r="I801" t="s">
        <v>8246</v>
      </c>
      <c r="J801">
        <v>1335542446</v>
      </c>
      <c r="K801" s="11">
        <f t="shared" si="72"/>
        <v>41026.417199074072</v>
      </c>
      <c r="L801">
        <v>1332950446</v>
      </c>
      <c r="M801" s="11">
        <f t="shared" si="73"/>
        <v>40996.417199074072</v>
      </c>
      <c r="N801" t="b">
        <v>0</v>
      </c>
      <c r="O801">
        <v>28</v>
      </c>
      <c r="P801" t="b">
        <v>1</v>
      </c>
      <c r="Q801" t="s">
        <v>8276</v>
      </c>
      <c r="R801" s="10">
        <f t="shared" si="74"/>
        <v>100.02</v>
      </c>
      <c r="S801">
        <f t="shared" si="75"/>
        <v>178.60714285714286</v>
      </c>
      <c r="T801" t="str">
        <f t="shared" si="76"/>
        <v>music</v>
      </c>
      <c r="U801" t="str">
        <f t="shared" si="77"/>
        <v>rock</v>
      </c>
    </row>
    <row r="802" spans="1:21" ht="44.25" hidden="1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tr">
        <f>Data[[#This Row],[state]]</f>
        <v>successful</v>
      </c>
      <c r="H802" t="s">
        <v>8225</v>
      </c>
      <c r="I802" t="s">
        <v>8247</v>
      </c>
      <c r="J802">
        <v>1410431054</v>
      </c>
      <c r="K802" s="11">
        <f t="shared" si="72"/>
        <v>41893.183495370373</v>
      </c>
      <c r="L802">
        <v>1407839054</v>
      </c>
      <c r="M802" s="11">
        <f t="shared" si="73"/>
        <v>41863.183495370373</v>
      </c>
      <c r="N802" t="b">
        <v>0</v>
      </c>
      <c r="O802">
        <v>56</v>
      </c>
      <c r="P802" t="b">
        <v>1</v>
      </c>
      <c r="Q802" t="s">
        <v>8276</v>
      </c>
      <c r="R802" s="10">
        <f t="shared" si="74"/>
        <v>152.13333333333335</v>
      </c>
      <c r="S802">
        <f t="shared" si="75"/>
        <v>40.75</v>
      </c>
      <c r="T802" t="str">
        <f t="shared" si="76"/>
        <v>music</v>
      </c>
      <c r="U802" t="str">
        <f t="shared" si="77"/>
        <v>rock</v>
      </c>
    </row>
    <row r="803" spans="1:21" ht="44.25" hidden="1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tr">
        <f>Data[[#This Row],[state]]</f>
        <v>successful</v>
      </c>
      <c r="H803" t="s">
        <v>8224</v>
      </c>
      <c r="I803" t="s">
        <v>8246</v>
      </c>
      <c r="J803">
        <v>1309547120</v>
      </c>
      <c r="K803" s="11">
        <f t="shared" si="72"/>
        <v>40725.545370370368</v>
      </c>
      <c r="L803">
        <v>1306955120</v>
      </c>
      <c r="M803" s="11">
        <f t="shared" si="73"/>
        <v>40695.545370370368</v>
      </c>
      <c r="N803" t="b">
        <v>0</v>
      </c>
      <c r="O803">
        <v>51</v>
      </c>
      <c r="P803" t="b">
        <v>1</v>
      </c>
      <c r="Q803" t="s">
        <v>8276</v>
      </c>
      <c r="R803" s="10">
        <f t="shared" si="74"/>
        <v>111.52149999999999</v>
      </c>
      <c r="S803">
        <f t="shared" si="75"/>
        <v>43.733921568627444</v>
      </c>
      <c r="T803" t="str">
        <f t="shared" si="76"/>
        <v>music</v>
      </c>
      <c r="U803" t="str">
        <f t="shared" si="77"/>
        <v>rock</v>
      </c>
    </row>
    <row r="804" spans="1:21" ht="59" hidden="1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tr">
        <f>Data[[#This Row],[state]]</f>
        <v>successful</v>
      </c>
      <c r="H804" t="s">
        <v>8224</v>
      </c>
      <c r="I804" t="s">
        <v>8246</v>
      </c>
      <c r="J804">
        <v>1347854700</v>
      </c>
      <c r="K804" s="11">
        <f t="shared" si="72"/>
        <v>41168.920138888891</v>
      </c>
      <c r="L804">
        <v>1343867524</v>
      </c>
      <c r="M804" s="11">
        <f t="shared" si="73"/>
        <v>41122.772268518522</v>
      </c>
      <c r="N804" t="b">
        <v>0</v>
      </c>
      <c r="O804">
        <v>75</v>
      </c>
      <c r="P804" t="b">
        <v>1</v>
      </c>
      <c r="Q804" t="s">
        <v>8276</v>
      </c>
      <c r="R804" s="10">
        <f t="shared" si="74"/>
        <v>101.33333333333334</v>
      </c>
      <c r="S804">
        <f t="shared" si="75"/>
        <v>81.066666666666663</v>
      </c>
      <c r="T804" t="str">
        <f t="shared" si="76"/>
        <v>music</v>
      </c>
      <c r="U804" t="str">
        <f t="shared" si="77"/>
        <v>rock</v>
      </c>
    </row>
    <row r="805" spans="1:21" ht="44.25" hidden="1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tr">
        <f>Data[[#This Row],[state]]</f>
        <v>successful</v>
      </c>
      <c r="H805" t="s">
        <v>8224</v>
      </c>
      <c r="I805" t="s">
        <v>8246</v>
      </c>
      <c r="J805">
        <v>1306630800</v>
      </c>
      <c r="K805" s="11">
        <f t="shared" si="72"/>
        <v>40691.791666666664</v>
      </c>
      <c r="L805">
        <v>1304376478</v>
      </c>
      <c r="M805" s="11">
        <f t="shared" si="73"/>
        <v>40665.699976851851</v>
      </c>
      <c r="N805" t="b">
        <v>0</v>
      </c>
      <c r="O805">
        <v>38</v>
      </c>
      <c r="P805" t="b">
        <v>1</v>
      </c>
      <c r="Q805" t="s">
        <v>8276</v>
      </c>
      <c r="R805" s="10">
        <f t="shared" si="74"/>
        <v>123.2608695652174</v>
      </c>
      <c r="S805">
        <f t="shared" si="75"/>
        <v>74.60526315789474</v>
      </c>
      <c r="T805" t="str">
        <f t="shared" si="76"/>
        <v>music</v>
      </c>
      <c r="U805" t="str">
        <f t="shared" si="77"/>
        <v>rock</v>
      </c>
    </row>
    <row r="806" spans="1:21" ht="44.25" hidden="1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tr">
        <f>Data[[#This Row],[state]]</f>
        <v>successful</v>
      </c>
      <c r="H806" t="s">
        <v>8224</v>
      </c>
      <c r="I806" t="s">
        <v>8246</v>
      </c>
      <c r="J806">
        <v>1311393540</v>
      </c>
      <c r="K806" s="11">
        <f t="shared" si="72"/>
        <v>40746.915972222225</v>
      </c>
      <c r="L806">
        <v>1309919526</v>
      </c>
      <c r="M806" s="11">
        <f t="shared" si="73"/>
        <v>40729.855625000004</v>
      </c>
      <c r="N806" t="b">
        <v>0</v>
      </c>
      <c r="O806">
        <v>18</v>
      </c>
      <c r="P806" t="b">
        <v>1</v>
      </c>
      <c r="Q806" t="s">
        <v>8276</v>
      </c>
      <c r="R806" s="10">
        <f t="shared" si="74"/>
        <v>100</v>
      </c>
      <c r="S806">
        <f t="shared" si="75"/>
        <v>305.55555555555554</v>
      </c>
      <c r="T806" t="str">
        <f t="shared" si="76"/>
        <v>music</v>
      </c>
      <c r="U806" t="str">
        <f t="shared" si="77"/>
        <v>rock</v>
      </c>
    </row>
    <row r="807" spans="1:21" ht="44.25" hidden="1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tr">
        <f>Data[[#This Row],[state]]</f>
        <v>successful</v>
      </c>
      <c r="H807" t="s">
        <v>8224</v>
      </c>
      <c r="I807" t="s">
        <v>8246</v>
      </c>
      <c r="J807">
        <v>1310857200</v>
      </c>
      <c r="K807" s="11">
        <f t="shared" si="72"/>
        <v>40740.708333333336</v>
      </c>
      <c r="L807">
        <v>1306525512</v>
      </c>
      <c r="M807" s="11">
        <f t="shared" si="73"/>
        <v>40690.573055555556</v>
      </c>
      <c r="N807" t="b">
        <v>0</v>
      </c>
      <c r="O807">
        <v>54</v>
      </c>
      <c r="P807" t="b">
        <v>1</v>
      </c>
      <c r="Q807" t="s">
        <v>8276</v>
      </c>
      <c r="R807" s="10">
        <f t="shared" si="74"/>
        <v>105</v>
      </c>
      <c r="S807">
        <f t="shared" si="75"/>
        <v>58.333333333333336</v>
      </c>
      <c r="T807" t="str">
        <f t="shared" si="76"/>
        <v>music</v>
      </c>
      <c r="U807" t="str">
        <f t="shared" si="77"/>
        <v>rock</v>
      </c>
    </row>
    <row r="808" spans="1:21" hidden="1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tr">
        <f>Data[[#This Row],[state]]</f>
        <v>successful</v>
      </c>
      <c r="H808" t="s">
        <v>8224</v>
      </c>
      <c r="I808" t="s">
        <v>8246</v>
      </c>
      <c r="J808">
        <v>1315413339</v>
      </c>
      <c r="K808" s="11">
        <f t="shared" si="72"/>
        <v>40793.441423611112</v>
      </c>
      <c r="L808">
        <v>1312821339</v>
      </c>
      <c r="M808" s="11">
        <f t="shared" si="73"/>
        <v>40763.441423611112</v>
      </c>
      <c r="N808" t="b">
        <v>0</v>
      </c>
      <c r="O808">
        <v>71</v>
      </c>
      <c r="P808" t="b">
        <v>1</v>
      </c>
      <c r="Q808" t="s">
        <v>8276</v>
      </c>
      <c r="R808" s="10">
        <f t="shared" si="74"/>
        <v>104.4375</v>
      </c>
      <c r="S808">
        <f t="shared" si="75"/>
        <v>117.67605633802818</v>
      </c>
      <c r="T808" t="str">
        <f t="shared" si="76"/>
        <v>music</v>
      </c>
      <c r="U808" t="str">
        <f t="shared" si="77"/>
        <v>rock</v>
      </c>
    </row>
    <row r="809" spans="1:21" ht="29.5" hidden="1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tr">
        <f>Data[[#This Row],[state]]</f>
        <v>successful</v>
      </c>
      <c r="H809" t="s">
        <v>8224</v>
      </c>
      <c r="I809" t="s">
        <v>8246</v>
      </c>
      <c r="J809">
        <v>1488333600</v>
      </c>
      <c r="K809" s="11">
        <f t="shared" si="72"/>
        <v>42794.833333333328</v>
      </c>
      <c r="L809">
        <v>1485270311</v>
      </c>
      <c r="M809" s="11">
        <f t="shared" si="73"/>
        <v>42759.378599537042</v>
      </c>
      <c r="N809" t="b">
        <v>0</v>
      </c>
      <c r="O809">
        <v>57</v>
      </c>
      <c r="P809" t="b">
        <v>1</v>
      </c>
      <c r="Q809" t="s">
        <v>8276</v>
      </c>
      <c r="R809" s="10">
        <f t="shared" si="74"/>
        <v>105.125</v>
      </c>
      <c r="S809">
        <f t="shared" si="75"/>
        <v>73.771929824561397</v>
      </c>
      <c r="T809" t="str">
        <f t="shared" si="76"/>
        <v>music</v>
      </c>
      <c r="U809" t="str">
        <f t="shared" si="77"/>
        <v>rock</v>
      </c>
    </row>
    <row r="810" spans="1:21" ht="44.25" hidden="1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tr">
        <f>Data[[#This Row],[state]]</f>
        <v>successful</v>
      </c>
      <c r="H810" t="s">
        <v>8229</v>
      </c>
      <c r="I810" t="s">
        <v>8251</v>
      </c>
      <c r="J810">
        <v>1419224340</v>
      </c>
      <c r="K810" s="11">
        <f t="shared" si="72"/>
        <v>41994.957638888889</v>
      </c>
      <c r="L810">
        <v>1416363886</v>
      </c>
      <c r="M810" s="11">
        <f t="shared" si="73"/>
        <v>41961.850532407407</v>
      </c>
      <c r="N810" t="b">
        <v>0</v>
      </c>
      <c r="O810">
        <v>43</v>
      </c>
      <c r="P810" t="b">
        <v>1</v>
      </c>
      <c r="Q810" t="s">
        <v>8276</v>
      </c>
      <c r="R810" s="10">
        <f t="shared" si="74"/>
        <v>100</v>
      </c>
      <c r="S810">
        <f t="shared" si="75"/>
        <v>104.65116279069767</v>
      </c>
      <c r="T810" t="str">
        <f t="shared" si="76"/>
        <v>music</v>
      </c>
      <c r="U810" t="str">
        <f t="shared" si="77"/>
        <v>rock</v>
      </c>
    </row>
    <row r="811" spans="1:21" ht="44.25" hidden="1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tr">
        <f>Data[[#This Row],[state]]</f>
        <v>successful</v>
      </c>
      <c r="H811" t="s">
        <v>8224</v>
      </c>
      <c r="I811" t="s">
        <v>8246</v>
      </c>
      <c r="J811">
        <v>1390161630</v>
      </c>
      <c r="K811" s="11">
        <f t="shared" si="72"/>
        <v>41658.583680555559</v>
      </c>
      <c r="L811">
        <v>1387569630</v>
      </c>
      <c r="M811" s="11">
        <f t="shared" si="73"/>
        <v>41628.583680555559</v>
      </c>
      <c r="N811" t="b">
        <v>0</v>
      </c>
      <c r="O811">
        <v>52</v>
      </c>
      <c r="P811" t="b">
        <v>1</v>
      </c>
      <c r="Q811" t="s">
        <v>8276</v>
      </c>
      <c r="R811" s="10">
        <f t="shared" si="74"/>
        <v>103.77499999999999</v>
      </c>
      <c r="S811">
        <f t="shared" si="75"/>
        <v>79.82692307692308</v>
      </c>
      <c r="T811" t="str">
        <f t="shared" si="76"/>
        <v>music</v>
      </c>
      <c r="U811" t="str">
        <f t="shared" si="77"/>
        <v>rock</v>
      </c>
    </row>
    <row r="812" spans="1:21" ht="44.25" hidden="1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tr">
        <f>Data[[#This Row],[state]]</f>
        <v>successful</v>
      </c>
      <c r="H812" t="s">
        <v>8224</v>
      </c>
      <c r="I812" t="s">
        <v>8246</v>
      </c>
      <c r="J812">
        <v>1346462462</v>
      </c>
      <c r="K812" s="11">
        <f t="shared" si="72"/>
        <v>41152.806273148148</v>
      </c>
      <c r="L812">
        <v>1343870462</v>
      </c>
      <c r="M812" s="11">
        <f t="shared" si="73"/>
        <v>41122.806273148148</v>
      </c>
      <c r="N812" t="b">
        <v>0</v>
      </c>
      <c r="O812">
        <v>27</v>
      </c>
      <c r="P812" t="b">
        <v>1</v>
      </c>
      <c r="Q812" t="s">
        <v>8276</v>
      </c>
      <c r="R812" s="10">
        <f t="shared" si="74"/>
        <v>105</v>
      </c>
      <c r="S812">
        <f t="shared" si="75"/>
        <v>58.333333333333336</v>
      </c>
      <c r="T812" t="str">
        <f t="shared" si="76"/>
        <v>music</v>
      </c>
      <c r="U812" t="str">
        <f t="shared" si="77"/>
        <v>rock</v>
      </c>
    </row>
    <row r="813" spans="1:21" ht="29.5" hidden="1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tr">
        <f>Data[[#This Row],[state]]</f>
        <v>successful</v>
      </c>
      <c r="H813" t="s">
        <v>8224</v>
      </c>
      <c r="I813" t="s">
        <v>8246</v>
      </c>
      <c r="J813">
        <v>1373475120</v>
      </c>
      <c r="K813" s="11">
        <f t="shared" si="72"/>
        <v>41465.452777777777</v>
      </c>
      <c r="L813">
        <v>1371569202</v>
      </c>
      <c r="M813" s="11">
        <f t="shared" si="73"/>
        <v>41443.393541666665</v>
      </c>
      <c r="N813" t="b">
        <v>0</v>
      </c>
      <c r="O813">
        <v>12</v>
      </c>
      <c r="P813" t="b">
        <v>1</v>
      </c>
      <c r="Q813" t="s">
        <v>8276</v>
      </c>
      <c r="R813" s="10">
        <f t="shared" si="74"/>
        <v>104</v>
      </c>
      <c r="S813">
        <f t="shared" si="75"/>
        <v>86.666666666666671</v>
      </c>
      <c r="T813" t="str">
        <f t="shared" si="76"/>
        <v>music</v>
      </c>
      <c r="U813" t="str">
        <f t="shared" si="77"/>
        <v>rock</v>
      </c>
    </row>
    <row r="814" spans="1:21" ht="44.25" hidden="1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tr">
        <f>Data[[#This Row],[state]]</f>
        <v>successful</v>
      </c>
      <c r="H814" t="s">
        <v>8224</v>
      </c>
      <c r="I814" t="s">
        <v>8246</v>
      </c>
      <c r="J814">
        <v>1362146280</v>
      </c>
      <c r="K814" s="11">
        <f t="shared" si="72"/>
        <v>41334.331944444442</v>
      </c>
      <c r="L814">
        <v>1357604752</v>
      </c>
      <c r="M814" s="11">
        <f t="shared" si="73"/>
        <v>41281.767962962964</v>
      </c>
      <c r="N814" t="b">
        <v>0</v>
      </c>
      <c r="O814">
        <v>33</v>
      </c>
      <c r="P814" t="b">
        <v>1</v>
      </c>
      <c r="Q814" t="s">
        <v>8276</v>
      </c>
      <c r="R814" s="10">
        <f t="shared" si="74"/>
        <v>151.83333333333334</v>
      </c>
      <c r="S814">
        <f t="shared" si="75"/>
        <v>27.606060606060606</v>
      </c>
      <c r="T814" t="str">
        <f t="shared" si="76"/>
        <v>music</v>
      </c>
      <c r="U814" t="str">
        <f t="shared" si="77"/>
        <v>rock</v>
      </c>
    </row>
    <row r="815" spans="1:21" ht="29.5" hidden="1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tr">
        <f>Data[[#This Row],[state]]</f>
        <v>successful</v>
      </c>
      <c r="H815" t="s">
        <v>8224</v>
      </c>
      <c r="I815" t="s">
        <v>8246</v>
      </c>
      <c r="J815">
        <v>1342825365</v>
      </c>
      <c r="K815" s="11">
        <f t="shared" si="72"/>
        <v>41110.710243055553</v>
      </c>
      <c r="L815">
        <v>1340233365</v>
      </c>
      <c r="M815" s="11">
        <f t="shared" si="73"/>
        <v>41080.710243055553</v>
      </c>
      <c r="N815" t="b">
        <v>0</v>
      </c>
      <c r="O815">
        <v>96</v>
      </c>
      <c r="P815" t="b">
        <v>1</v>
      </c>
      <c r="Q815" t="s">
        <v>8276</v>
      </c>
      <c r="R815" s="10">
        <f t="shared" si="74"/>
        <v>159.99600000000001</v>
      </c>
      <c r="S815">
        <f t="shared" si="75"/>
        <v>24.999375000000001</v>
      </c>
      <c r="T815" t="str">
        <f t="shared" si="76"/>
        <v>music</v>
      </c>
      <c r="U815" t="str">
        <f t="shared" si="77"/>
        <v>rock</v>
      </c>
    </row>
    <row r="816" spans="1:21" ht="44.25" hidden="1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tr">
        <f>Data[[#This Row],[state]]</f>
        <v>successful</v>
      </c>
      <c r="H816" t="s">
        <v>8224</v>
      </c>
      <c r="I816" t="s">
        <v>8246</v>
      </c>
      <c r="J816">
        <v>1306865040</v>
      </c>
      <c r="K816" s="11">
        <f t="shared" si="72"/>
        <v>40694.50277777778</v>
      </c>
      <c r="L816">
        <v>1305568201</v>
      </c>
      <c r="M816" s="11">
        <f t="shared" si="73"/>
        <v>40679.493067129632</v>
      </c>
      <c r="N816" t="b">
        <v>0</v>
      </c>
      <c r="O816">
        <v>28</v>
      </c>
      <c r="P816" t="b">
        <v>1</v>
      </c>
      <c r="Q816" t="s">
        <v>8276</v>
      </c>
      <c r="R816" s="10">
        <f t="shared" si="74"/>
        <v>127.3</v>
      </c>
      <c r="S816">
        <f t="shared" si="75"/>
        <v>45.464285714285715</v>
      </c>
      <c r="T816" t="str">
        <f t="shared" si="76"/>
        <v>music</v>
      </c>
      <c r="U816" t="str">
        <f t="shared" si="77"/>
        <v>rock</v>
      </c>
    </row>
    <row r="817" spans="1:21" ht="29.5" hidden="1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tr">
        <f>Data[[#This Row],[state]]</f>
        <v>successful</v>
      </c>
      <c r="H817" t="s">
        <v>8224</v>
      </c>
      <c r="I817" t="s">
        <v>8246</v>
      </c>
      <c r="J817">
        <v>1414879303</v>
      </c>
      <c r="K817" s="11">
        <f t="shared" si="72"/>
        <v>41944.667858796296</v>
      </c>
      <c r="L817">
        <v>1412287303</v>
      </c>
      <c r="M817" s="11">
        <f t="shared" si="73"/>
        <v>41914.667858796296</v>
      </c>
      <c r="N817" t="b">
        <v>0</v>
      </c>
      <c r="O817">
        <v>43</v>
      </c>
      <c r="P817" t="b">
        <v>1</v>
      </c>
      <c r="Q817" t="s">
        <v>8276</v>
      </c>
      <c r="R817" s="10">
        <f t="shared" si="74"/>
        <v>107</v>
      </c>
      <c r="S817">
        <f t="shared" si="75"/>
        <v>99.534883720930239</v>
      </c>
      <c r="T817" t="str">
        <f t="shared" si="76"/>
        <v>music</v>
      </c>
      <c r="U817" t="str">
        <f t="shared" si="77"/>
        <v>rock</v>
      </c>
    </row>
    <row r="818" spans="1:21" ht="29.5" hidden="1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tr">
        <f>Data[[#This Row],[state]]</f>
        <v>successful</v>
      </c>
      <c r="H818" t="s">
        <v>8224</v>
      </c>
      <c r="I818" t="s">
        <v>8246</v>
      </c>
      <c r="J818">
        <v>1365489000</v>
      </c>
      <c r="K818" s="11">
        <f t="shared" si="72"/>
        <v>41373.020833333336</v>
      </c>
      <c r="L818">
        <v>1362776043</v>
      </c>
      <c r="M818" s="11">
        <f t="shared" si="73"/>
        <v>41341.620868055557</v>
      </c>
      <c r="N818" t="b">
        <v>0</v>
      </c>
      <c r="O818">
        <v>205</v>
      </c>
      <c r="P818" t="b">
        <v>1</v>
      </c>
      <c r="Q818" t="s">
        <v>8276</v>
      </c>
      <c r="R818" s="10">
        <f t="shared" si="74"/>
        <v>115.12214285714286</v>
      </c>
      <c r="S818">
        <f t="shared" si="75"/>
        <v>39.31</v>
      </c>
      <c r="T818" t="str">
        <f t="shared" si="76"/>
        <v>music</v>
      </c>
      <c r="U818" t="str">
        <f t="shared" si="77"/>
        <v>rock</v>
      </c>
    </row>
    <row r="819" spans="1:21" ht="44.25" hidden="1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tr">
        <f>Data[[#This Row],[state]]</f>
        <v>successful</v>
      </c>
      <c r="H819" t="s">
        <v>8224</v>
      </c>
      <c r="I819" t="s">
        <v>8246</v>
      </c>
      <c r="J819">
        <v>1331441940</v>
      </c>
      <c r="K819" s="11">
        <f t="shared" si="72"/>
        <v>40978.957638888889</v>
      </c>
      <c r="L819">
        <v>1326810211</v>
      </c>
      <c r="M819" s="11">
        <f t="shared" si="73"/>
        <v>40925.349664351852</v>
      </c>
      <c r="N819" t="b">
        <v>0</v>
      </c>
      <c r="O819">
        <v>23</v>
      </c>
      <c r="P819" t="b">
        <v>1</v>
      </c>
      <c r="Q819" t="s">
        <v>8276</v>
      </c>
      <c r="R819" s="10">
        <f t="shared" si="74"/>
        <v>137.11066666666665</v>
      </c>
      <c r="S819">
        <f t="shared" si="75"/>
        <v>89.419999999999987</v>
      </c>
      <c r="T819" t="str">
        <f t="shared" si="76"/>
        <v>music</v>
      </c>
      <c r="U819" t="str">
        <f t="shared" si="77"/>
        <v>rock</v>
      </c>
    </row>
    <row r="820" spans="1:21" ht="44.25" hidden="1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tr">
        <f>Data[[#This Row],[state]]</f>
        <v>successful</v>
      </c>
      <c r="H820" t="s">
        <v>8224</v>
      </c>
      <c r="I820" t="s">
        <v>8246</v>
      </c>
      <c r="J820">
        <v>1344358860</v>
      </c>
      <c r="K820" s="11">
        <f t="shared" si="72"/>
        <v>41128.459027777775</v>
      </c>
      <c r="L820">
        <v>1343682681</v>
      </c>
      <c r="M820" s="11">
        <f t="shared" si="73"/>
        <v>41120.632881944446</v>
      </c>
      <c r="N820" t="b">
        <v>0</v>
      </c>
      <c r="O820">
        <v>19</v>
      </c>
      <c r="P820" t="b">
        <v>1</v>
      </c>
      <c r="Q820" t="s">
        <v>8276</v>
      </c>
      <c r="R820" s="10">
        <f t="shared" si="74"/>
        <v>155.71428571428572</v>
      </c>
      <c r="S820">
        <f t="shared" si="75"/>
        <v>28.684210526315791</v>
      </c>
      <c r="T820" t="str">
        <f t="shared" si="76"/>
        <v>music</v>
      </c>
      <c r="U820" t="str">
        <f t="shared" si="77"/>
        <v>rock</v>
      </c>
    </row>
    <row r="821" spans="1:21" ht="29.5" hidden="1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tr">
        <f>Data[[#This Row],[state]]</f>
        <v>successful</v>
      </c>
      <c r="H821" t="s">
        <v>8224</v>
      </c>
      <c r="I821" t="s">
        <v>8246</v>
      </c>
      <c r="J821">
        <v>1387601040</v>
      </c>
      <c r="K821" s="11">
        <f t="shared" si="72"/>
        <v>41628.947222222225</v>
      </c>
      <c r="L821">
        <v>1386806254</v>
      </c>
      <c r="M821" s="11">
        <f t="shared" si="73"/>
        <v>41619.748310185183</v>
      </c>
      <c r="N821" t="b">
        <v>0</v>
      </c>
      <c r="O821">
        <v>14</v>
      </c>
      <c r="P821" t="b">
        <v>1</v>
      </c>
      <c r="Q821" t="s">
        <v>8276</v>
      </c>
      <c r="R821" s="10">
        <f t="shared" si="74"/>
        <v>108.74999999999999</v>
      </c>
      <c r="S821">
        <f t="shared" si="75"/>
        <v>31.071428571428573</v>
      </c>
      <c r="T821" t="str">
        <f t="shared" si="76"/>
        <v>music</v>
      </c>
      <c r="U821" t="str">
        <f t="shared" si="77"/>
        <v>rock</v>
      </c>
    </row>
    <row r="822" spans="1:21" ht="44.25" hidden="1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tr">
        <f>Data[[#This Row],[state]]</f>
        <v>successful</v>
      </c>
      <c r="H822" t="s">
        <v>8224</v>
      </c>
      <c r="I822" t="s">
        <v>8246</v>
      </c>
      <c r="J822">
        <v>1402290000</v>
      </c>
      <c r="K822" s="11">
        <f t="shared" si="72"/>
        <v>41798.958333333336</v>
      </c>
      <c r="L822">
        <v>1399666342</v>
      </c>
      <c r="M822" s="11">
        <f t="shared" si="73"/>
        <v>41768.591921296298</v>
      </c>
      <c r="N822" t="b">
        <v>0</v>
      </c>
      <c r="O822">
        <v>38</v>
      </c>
      <c r="P822" t="b">
        <v>1</v>
      </c>
      <c r="Q822" t="s">
        <v>8276</v>
      </c>
      <c r="R822" s="10">
        <f t="shared" si="74"/>
        <v>134.05000000000001</v>
      </c>
      <c r="S822">
        <f t="shared" si="75"/>
        <v>70.55263157894737</v>
      </c>
      <c r="T822" t="str">
        <f t="shared" si="76"/>
        <v>music</v>
      </c>
      <c r="U822" t="str">
        <f t="shared" si="77"/>
        <v>rock</v>
      </c>
    </row>
    <row r="823" spans="1:21" ht="44.25" hidden="1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tr">
        <f>Data[[#This Row],[state]]</f>
        <v>successful</v>
      </c>
      <c r="H823" t="s">
        <v>8224</v>
      </c>
      <c r="I823" t="s">
        <v>8246</v>
      </c>
      <c r="J823">
        <v>1430712060</v>
      </c>
      <c r="K823" s="11">
        <f t="shared" si="72"/>
        <v>42127.917361111111</v>
      </c>
      <c r="L823">
        <v>1427753265</v>
      </c>
      <c r="M823" s="11">
        <f t="shared" si="73"/>
        <v>42093.672048611115</v>
      </c>
      <c r="N823" t="b">
        <v>0</v>
      </c>
      <c r="O823">
        <v>78</v>
      </c>
      <c r="P823" t="b">
        <v>1</v>
      </c>
      <c r="Q823" t="s">
        <v>8276</v>
      </c>
      <c r="R823" s="10">
        <f t="shared" si="74"/>
        <v>100</v>
      </c>
      <c r="S823">
        <f t="shared" si="75"/>
        <v>224.12820512820514</v>
      </c>
      <c r="T823" t="str">
        <f t="shared" si="76"/>
        <v>music</v>
      </c>
      <c r="U823" t="str">
        <f t="shared" si="77"/>
        <v>rock</v>
      </c>
    </row>
    <row r="824" spans="1:21" ht="44.25" hidden="1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tr">
        <f>Data[[#This Row],[state]]</f>
        <v>successful</v>
      </c>
      <c r="H824" t="s">
        <v>8224</v>
      </c>
      <c r="I824" t="s">
        <v>8246</v>
      </c>
      <c r="J824">
        <v>1349477050</v>
      </c>
      <c r="K824" s="11">
        <f t="shared" si="72"/>
        <v>41187.697337962964</v>
      </c>
      <c r="L824">
        <v>1346885050</v>
      </c>
      <c r="M824" s="11">
        <f t="shared" si="73"/>
        <v>41157.697337962964</v>
      </c>
      <c r="N824" t="b">
        <v>0</v>
      </c>
      <c r="O824">
        <v>69</v>
      </c>
      <c r="P824" t="b">
        <v>1</v>
      </c>
      <c r="Q824" t="s">
        <v>8276</v>
      </c>
      <c r="R824" s="10">
        <f t="shared" si="74"/>
        <v>119.16666666666667</v>
      </c>
      <c r="S824">
        <f t="shared" si="75"/>
        <v>51.811594202898547</v>
      </c>
      <c r="T824" t="str">
        <f t="shared" si="76"/>
        <v>music</v>
      </c>
      <c r="U824" t="str">
        <f t="shared" si="77"/>
        <v>rock</v>
      </c>
    </row>
    <row r="825" spans="1:21" ht="44.25" hidden="1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tr">
        <f>Data[[#This Row],[state]]</f>
        <v>successful</v>
      </c>
      <c r="H825" t="s">
        <v>8224</v>
      </c>
      <c r="I825" t="s">
        <v>8246</v>
      </c>
      <c r="J825">
        <v>1427062852</v>
      </c>
      <c r="K825" s="11">
        <f t="shared" si="72"/>
        <v>42085.681157407409</v>
      </c>
      <c r="L825">
        <v>1424474452</v>
      </c>
      <c r="M825" s="11">
        <f t="shared" si="73"/>
        <v>42055.722824074073</v>
      </c>
      <c r="N825" t="b">
        <v>0</v>
      </c>
      <c r="O825">
        <v>33</v>
      </c>
      <c r="P825" t="b">
        <v>1</v>
      </c>
      <c r="Q825" t="s">
        <v>8276</v>
      </c>
      <c r="R825" s="10">
        <f t="shared" si="74"/>
        <v>179.5</v>
      </c>
      <c r="S825">
        <f t="shared" si="75"/>
        <v>43.515151515151516</v>
      </c>
      <c r="T825" t="str">
        <f t="shared" si="76"/>
        <v>music</v>
      </c>
      <c r="U825" t="str">
        <f t="shared" si="77"/>
        <v>rock</v>
      </c>
    </row>
    <row r="826" spans="1:21" ht="59" hidden="1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tr">
        <f>Data[[#This Row],[state]]</f>
        <v>successful</v>
      </c>
      <c r="H826" t="s">
        <v>8224</v>
      </c>
      <c r="I826" t="s">
        <v>8246</v>
      </c>
      <c r="J826">
        <v>1271573940</v>
      </c>
      <c r="K826" s="11">
        <f t="shared" si="72"/>
        <v>40286.040972222225</v>
      </c>
      <c r="L826">
        <v>1268459318</v>
      </c>
      <c r="M826" s="11">
        <f t="shared" si="73"/>
        <v>40249.992106481484</v>
      </c>
      <c r="N826" t="b">
        <v>0</v>
      </c>
      <c r="O826">
        <v>54</v>
      </c>
      <c r="P826" t="b">
        <v>1</v>
      </c>
      <c r="Q826" t="s">
        <v>8276</v>
      </c>
      <c r="R826" s="10">
        <f t="shared" si="74"/>
        <v>134.38124999999999</v>
      </c>
      <c r="S826">
        <f t="shared" si="75"/>
        <v>39.816666666666663</v>
      </c>
      <c r="T826" t="str">
        <f t="shared" si="76"/>
        <v>music</v>
      </c>
      <c r="U826" t="str">
        <f t="shared" si="77"/>
        <v>rock</v>
      </c>
    </row>
    <row r="827" spans="1:21" ht="29.5" hidden="1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tr">
        <f>Data[[#This Row],[state]]</f>
        <v>successful</v>
      </c>
      <c r="H827" t="s">
        <v>8224</v>
      </c>
      <c r="I827" t="s">
        <v>8246</v>
      </c>
      <c r="J827">
        <v>1351495284</v>
      </c>
      <c r="K827" s="11">
        <f t="shared" si="72"/>
        <v>41211.056527777779</v>
      </c>
      <c r="L827">
        <v>1349335284</v>
      </c>
      <c r="M827" s="11">
        <f t="shared" si="73"/>
        <v>41186.056527777779</v>
      </c>
      <c r="N827" t="b">
        <v>0</v>
      </c>
      <c r="O827">
        <v>99</v>
      </c>
      <c r="P827" t="b">
        <v>1</v>
      </c>
      <c r="Q827" t="s">
        <v>8276</v>
      </c>
      <c r="R827" s="10">
        <f t="shared" si="74"/>
        <v>100.43200000000002</v>
      </c>
      <c r="S827">
        <f t="shared" si="75"/>
        <v>126.8080808080808</v>
      </c>
      <c r="T827" t="str">
        <f t="shared" si="76"/>
        <v>music</v>
      </c>
      <c r="U827" t="str">
        <f t="shared" si="77"/>
        <v>rock</v>
      </c>
    </row>
    <row r="828" spans="1:21" ht="44.25" hidden="1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tr">
        <f>Data[[#This Row],[state]]</f>
        <v>successful</v>
      </c>
      <c r="H828" t="s">
        <v>8224</v>
      </c>
      <c r="I828" t="s">
        <v>8246</v>
      </c>
      <c r="J828">
        <v>1332719730</v>
      </c>
      <c r="K828" s="11">
        <f t="shared" si="72"/>
        <v>40993.746874999997</v>
      </c>
      <c r="L828">
        <v>1330908930</v>
      </c>
      <c r="M828" s="11">
        <f t="shared" si="73"/>
        <v>40972.788541666669</v>
      </c>
      <c r="N828" t="b">
        <v>0</v>
      </c>
      <c r="O828">
        <v>49</v>
      </c>
      <c r="P828" t="b">
        <v>1</v>
      </c>
      <c r="Q828" t="s">
        <v>8276</v>
      </c>
      <c r="R828" s="10">
        <f t="shared" si="74"/>
        <v>101.45454545454547</v>
      </c>
      <c r="S828">
        <f t="shared" si="75"/>
        <v>113.87755102040816</v>
      </c>
      <c r="T828" t="str">
        <f t="shared" si="76"/>
        <v>music</v>
      </c>
      <c r="U828" t="str">
        <f t="shared" si="77"/>
        <v>rock</v>
      </c>
    </row>
    <row r="829" spans="1:21" ht="59" hidden="1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tr">
        <f>Data[[#This Row],[state]]</f>
        <v>successful</v>
      </c>
      <c r="H829" t="s">
        <v>8224</v>
      </c>
      <c r="I829" t="s">
        <v>8246</v>
      </c>
      <c r="J829">
        <v>1329248940</v>
      </c>
      <c r="K829" s="11">
        <f t="shared" si="72"/>
        <v>40953.575694444444</v>
      </c>
      <c r="L829">
        <v>1326972107</v>
      </c>
      <c r="M829" s="11">
        <f t="shared" si="73"/>
        <v>40927.223460648151</v>
      </c>
      <c r="N829" t="b">
        <v>0</v>
      </c>
      <c r="O829">
        <v>11</v>
      </c>
      <c r="P829" t="b">
        <v>1</v>
      </c>
      <c r="Q829" t="s">
        <v>8276</v>
      </c>
      <c r="R829" s="10">
        <f t="shared" si="74"/>
        <v>103.33333333333334</v>
      </c>
      <c r="S829">
        <f t="shared" si="75"/>
        <v>28.181818181818183</v>
      </c>
      <c r="T829" t="str">
        <f t="shared" si="76"/>
        <v>music</v>
      </c>
      <c r="U829" t="str">
        <f t="shared" si="77"/>
        <v>rock</v>
      </c>
    </row>
    <row r="830" spans="1:21" ht="59" hidden="1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tr">
        <f>Data[[#This Row],[state]]</f>
        <v>successful</v>
      </c>
      <c r="H830" t="s">
        <v>8224</v>
      </c>
      <c r="I830" t="s">
        <v>8246</v>
      </c>
      <c r="J830">
        <v>1340641440</v>
      </c>
      <c r="K830" s="11">
        <f t="shared" si="72"/>
        <v>41085.433333333334</v>
      </c>
      <c r="L830">
        <v>1339549982</v>
      </c>
      <c r="M830" s="11">
        <f t="shared" si="73"/>
        <v>41072.800717592596</v>
      </c>
      <c r="N830" t="b">
        <v>0</v>
      </c>
      <c r="O830">
        <v>38</v>
      </c>
      <c r="P830" t="b">
        <v>1</v>
      </c>
      <c r="Q830" t="s">
        <v>8276</v>
      </c>
      <c r="R830" s="10">
        <f t="shared" si="74"/>
        <v>107</v>
      </c>
      <c r="S830">
        <f t="shared" si="75"/>
        <v>36.60526315789474</v>
      </c>
      <c r="T830" t="str">
        <f t="shared" si="76"/>
        <v>music</v>
      </c>
      <c r="U830" t="str">
        <f t="shared" si="77"/>
        <v>rock</v>
      </c>
    </row>
    <row r="831" spans="1:21" ht="59" hidden="1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tr">
        <f>Data[[#This Row],[state]]</f>
        <v>successful</v>
      </c>
      <c r="H831" t="s">
        <v>8225</v>
      </c>
      <c r="I831" t="s">
        <v>8247</v>
      </c>
      <c r="J831">
        <v>1468437240</v>
      </c>
      <c r="K831" s="11">
        <f t="shared" si="72"/>
        <v>42564.551388888889</v>
      </c>
      <c r="L831">
        <v>1463253240</v>
      </c>
      <c r="M831" s="11">
        <f t="shared" si="73"/>
        <v>42504.551388888889</v>
      </c>
      <c r="N831" t="b">
        <v>0</v>
      </c>
      <c r="O831">
        <v>16</v>
      </c>
      <c r="P831" t="b">
        <v>1</v>
      </c>
      <c r="Q831" t="s">
        <v>8276</v>
      </c>
      <c r="R831" s="10">
        <f t="shared" si="74"/>
        <v>104</v>
      </c>
      <c r="S831">
        <f t="shared" si="75"/>
        <v>32.5</v>
      </c>
      <c r="T831" t="str">
        <f t="shared" si="76"/>
        <v>music</v>
      </c>
      <c r="U831" t="str">
        <f t="shared" si="77"/>
        <v>rock</v>
      </c>
    </row>
    <row r="832" spans="1:21" ht="44.25" hidden="1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tr">
        <f>Data[[#This Row],[state]]</f>
        <v>successful</v>
      </c>
      <c r="H832" t="s">
        <v>8224</v>
      </c>
      <c r="I832" t="s">
        <v>8246</v>
      </c>
      <c r="J832">
        <v>1363952225</v>
      </c>
      <c r="K832" s="11">
        <f t="shared" si="72"/>
        <v>41355.234085648146</v>
      </c>
      <c r="L832">
        <v>1361363825</v>
      </c>
      <c r="M832" s="11">
        <f t="shared" si="73"/>
        <v>41325.275752314818</v>
      </c>
      <c r="N832" t="b">
        <v>0</v>
      </c>
      <c r="O832">
        <v>32</v>
      </c>
      <c r="P832" t="b">
        <v>1</v>
      </c>
      <c r="Q832" t="s">
        <v>8276</v>
      </c>
      <c r="R832" s="10">
        <f t="shared" si="74"/>
        <v>107.83333333333334</v>
      </c>
      <c r="S832">
        <f t="shared" si="75"/>
        <v>60.65625</v>
      </c>
      <c r="T832" t="str">
        <f t="shared" si="76"/>
        <v>music</v>
      </c>
      <c r="U832" t="str">
        <f t="shared" si="77"/>
        <v>rock</v>
      </c>
    </row>
    <row r="833" spans="1:21" ht="29.5" hidden="1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tr">
        <f>Data[[#This Row],[state]]</f>
        <v>successful</v>
      </c>
      <c r="H833" t="s">
        <v>8224</v>
      </c>
      <c r="I833" t="s">
        <v>8246</v>
      </c>
      <c r="J833">
        <v>1335540694</v>
      </c>
      <c r="K833" s="11">
        <f t="shared" si="72"/>
        <v>41026.396921296298</v>
      </c>
      <c r="L833">
        <v>1332948694</v>
      </c>
      <c r="M833" s="11">
        <f t="shared" si="73"/>
        <v>40996.396921296298</v>
      </c>
      <c r="N833" t="b">
        <v>0</v>
      </c>
      <c r="O833">
        <v>20</v>
      </c>
      <c r="P833" t="b">
        <v>1</v>
      </c>
      <c r="Q833" t="s">
        <v>8276</v>
      </c>
      <c r="R833" s="10">
        <f t="shared" si="74"/>
        <v>233.33333333333334</v>
      </c>
      <c r="S833">
        <f t="shared" si="75"/>
        <v>175</v>
      </c>
      <c r="T833" t="str">
        <f t="shared" si="76"/>
        <v>music</v>
      </c>
      <c r="U833" t="str">
        <f t="shared" si="77"/>
        <v>rock</v>
      </c>
    </row>
    <row r="834" spans="1:21" ht="44.25" hidden="1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tr">
        <f>Data[[#This Row],[state]]</f>
        <v>successful</v>
      </c>
      <c r="H834" t="s">
        <v>8224</v>
      </c>
      <c r="I834" t="s">
        <v>8246</v>
      </c>
      <c r="J834">
        <v>1327133580</v>
      </c>
      <c r="K834" s="11">
        <f t="shared" ref="K834:K897" si="78">(((J834/60)/60)/24)+DATE(1970,1,1)+(-6/24)</f>
        <v>40929.092361111114</v>
      </c>
      <c r="L834">
        <v>1321978335</v>
      </c>
      <c r="M834" s="11">
        <f t="shared" ref="M834:M897" si="79">(((L834/60)/60)/24)+DATE(1970,1,1)+(-6/24)</f>
        <v>40869.425173611111</v>
      </c>
      <c r="N834" t="b">
        <v>0</v>
      </c>
      <c r="O834">
        <v>154</v>
      </c>
      <c r="P834" t="b">
        <v>1</v>
      </c>
      <c r="Q834" t="s">
        <v>8276</v>
      </c>
      <c r="R834" s="10">
        <f t="shared" ref="R834:R897" si="80">(E834/D834)*100</f>
        <v>100.60706666666665</v>
      </c>
      <c r="S834">
        <f t="shared" si="75"/>
        <v>97.993896103896105</v>
      </c>
      <c r="T834" t="str">
        <f t="shared" si="76"/>
        <v>music</v>
      </c>
      <c r="U834" t="str">
        <f t="shared" si="77"/>
        <v>rock</v>
      </c>
    </row>
    <row r="835" spans="1:21" hidden="1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tr">
        <f>Data[[#This Row],[state]]</f>
        <v>successful</v>
      </c>
      <c r="H835" t="s">
        <v>8224</v>
      </c>
      <c r="I835" t="s">
        <v>8246</v>
      </c>
      <c r="J835">
        <v>1397941475</v>
      </c>
      <c r="K835" s="11">
        <f t="shared" si="78"/>
        <v>41748.628182870372</v>
      </c>
      <c r="L835">
        <v>1395349475</v>
      </c>
      <c r="M835" s="11">
        <f t="shared" si="79"/>
        <v>41718.628182870372</v>
      </c>
      <c r="N835" t="b">
        <v>0</v>
      </c>
      <c r="O835">
        <v>41</v>
      </c>
      <c r="P835" t="b">
        <v>1</v>
      </c>
      <c r="Q835" t="s">
        <v>8276</v>
      </c>
      <c r="R835" s="10">
        <f t="shared" si="80"/>
        <v>101.66666666666666</v>
      </c>
      <c r="S835">
        <f t="shared" ref="S835:S898" si="81">E835/O835</f>
        <v>148.78048780487805</v>
      </c>
      <c r="T835" t="str">
        <f t="shared" ref="T835:T898" si="82">LEFT(Q835,FIND("/",Q835)-1)</f>
        <v>music</v>
      </c>
      <c r="U835" t="str">
        <f t="shared" ref="U835:U898" si="83">RIGHT(Q835,LEN(Q835)-FIND("/",Q835))</f>
        <v>rock</v>
      </c>
    </row>
    <row r="836" spans="1:21" ht="59" hidden="1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tr">
        <f>Data[[#This Row],[state]]</f>
        <v>successful</v>
      </c>
      <c r="H836" t="s">
        <v>8224</v>
      </c>
      <c r="I836" t="s">
        <v>8246</v>
      </c>
      <c r="J836">
        <v>1372651140</v>
      </c>
      <c r="K836" s="11">
        <f t="shared" si="78"/>
        <v>41455.915972222225</v>
      </c>
      <c r="L836">
        <v>1369770292</v>
      </c>
      <c r="M836" s="11">
        <f t="shared" si="79"/>
        <v>41422.572824074072</v>
      </c>
      <c r="N836" t="b">
        <v>0</v>
      </c>
      <c r="O836">
        <v>75</v>
      </c>
      <c r="P836" t="b">
        <v>1</v>
      </c>
      <c r="Q836" t="s">
        <v>8276</v>
      </c>
      <c r="R836" s="10">
        <f t="shared" si="80"/>
        <v>131.0181818181818</v>
      </c>
      <c r="S836">
        <f t="shared" si="81"/>
        <v>96.08</v>
      </c>
      <c r="T836" t="str">
        <f t="shared" si="82"/>
        <v>music</v>
      </c>
      <c r="U836" t="str">
        <f t="shared" si="83"/>
        <v>rock</v>
      </c>
    </row>
    <row r="837" spans="1:21" ht="44.25" hidden="1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tr">
        <f>Data[[#This Row],[state]]</f>
        <v>successful</v>
      </c>
      <c r="H837" t="s">
        <v>8224</v>
      </c>
      <c r="I837" t="s">
        <v>8246</v>
      </c>
      <c r="J837">
        <v>1337396400</v>
      </c>
      <c r="K837" s="11">
        <f t="shared" si="78"/>
        <v>41047.875</v>
      </c>
      <c r="L837">
        <v>1333709958</v>
      </c>
      <c r="M837" s="11">
        <f t="shared" si="79"/>
        <v>41005.20784722222</v>
      </c>
      <c r="N837" t="b">
        <v>0</v>
      </c>
      <c r="O837">
        <v>40</v>
      </c>
      <c r="P837" t="b">
        <v>1</v>
      </c>
      <c r="Q837" t="s">
        <v>8276</v>
      </c>
      <c r="R837" s="10">
        <f t="shared" si="80"/>
        <v>117.25000000000001</v>
      </c>
      <c r="S837">
        <f t="shared" si="81"/>
        <v>58.625</v>
      </c>
      <c r="T837" t="str">
        <f t="shared" si="82"/>
        <v>music</v>
      </c>
      <c r="U837" t="str">
        <f t="shared" si="83"/>
        <v>rock</v>
      </c>
    </row>
    <row r="838" spans="1:21" hidden="1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tr">
        <f>Data[[#This Row],[state]]</f>
        <v>successful</v>
      </c>
      <c r="H838" t="s">
        <v>8224</v>
      </c>
      <c r="I838" t="s">
        <v>8246</v>
      </c>
      <c r="J838">
        <v>1381108918</v>
      </c>
      <c r="K838" s="11">
        <f t="shared" si="78"/>
        <v>41553.806921296295</v>
      </c>
      <c r="L838">
        <v>1378516918</v>
      </c>
      <c r="M838" s="11">
        <f t="shared" si="79"/>
        <v>41523.806921296295</v>
      </c>
      <c r="N838" t="b">
        <v>0</v>
      </c>
      <c r="O838">
        <v>46</v>
      </c>
      <c r="P838" t="b">
        <v>1</v>
      </c>
      <c r="Q838" t="s">
        <v>8276</v>
      </c>
      <c r="R838" s="10">
        <f t="shared" si="80"/>
        <v>100.93039999999999</v>
      </c>
      <c r="S838">
        <f t="shared" si="81"/>
        <v>109.70695652173914</v>
      </c>
      <c r="T838" t="str">
        <f t="shared" si="82"/>
        <v>music</v>
      </c>
      <c r="U838" t="str">
        <f t="shared" si="83"/>
        <v>rock</v>
      </c>
    </row>
    <row r="839" spans="1:21" ht="44.25" hidden="1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tr">
        <f>Data[[#This Row],[state]]</f>
        <v>successful</v>
      </c>
      <c r="H839" t="s">
        <v>8224</v>
      </c>
      <c r="I839" t="s">
        <v>8246</v>
      </c>
      <c r="J839">
        <v>1398988662</v>
      </c>
      <c r="K839" s="11">
        <f t="shared" si="78"/>
        <v>41760.748402777775</v>
      </c>
      <c r="L839">
        <v>1396396662</v>
      </c>
      <c r="M839" s="11">
        <f t="shared" si="79"/>
        <v>41730.748402777775</v>
      </c>
      <c r="N839" t="b">
        <v>0</v>
      </c>
      <c r="O839">
        <v>62</v>
      </c>
      <c r="P839" t="b">
        <v>1</v>
      </c>
      <c r="Q839" t="s">
        <v>8276</v>
      </c>
      <c r="R839" s="10">
        <f t="shared" si="80"/>
        <v>121.8</v>
      </c>
      <c r="S839">
        <f t="shared" si="81"/>
        <v>49.112903225806448</v>
      </c>
      <c r="T839" t="str">
        <f t="shared" si="82"/>
        <v>music</v>
      </c>
      <c r="U839" t="str">
        <f t="shared" si="83"/>
        <v>rock</v>
      </c>
    </row>
    <row r="840" spans="1:21" ht="44.25" hidden="1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tr">
        <f>Data[[#This Row],[state]]</f>
        <v>successful</v>
      </c>
      <c r="H840" t="s">
        <v>8224</v>
      </c>
      <c r="I840" t="s">
        <v>8246</v>
      </c>
      <c r="J840">
        <v>1326835985</v>
      </c>
      <c r="K840" s="11">
        <f t="shared" si="78"/>
        <v>40925.647974537038</v>
      </c>
      <c r="L840">
        <v>1324243985</v>
      </c>
      <c r="M840" s="11">
        <f t="shared" si="79"/>
        <v>40895.647974537038</v>
      </c>
      <c r="N840" t="b">
        <v>0</v>
      </c>
      <c r="O840">
        <v>61</v>
      </c>
      <c r="P840" t="b">
        <v>1</v>
      </c>
      <c r="Q840" t="s">
        <v>8276</v>
      </c>
      <c r="R840" s="10">
        <f t="shared" si="80"/>
        <v>145.4</v>
      </c>
      <c r="S840">
        <f t="shared" si="81"/>
        <v>47.672131147540981</v>
      </c>
      <c r="T840" t="str">
        <f t="shared" si="82"/>
        <v>music</v>
      </c>
      <c r="U840" t="str">
        <f t="shared" si="83"/>
        <v>rock</v>
      </c>
    </row>
    <row r="841" spans="1:21" ht="44.25" hidden="1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tr">
        <f>Data[[#This Row],[state]]</f>
        <v>successful</v>
      </c>
      <c r="H841" t="s">
        <v>8224</v>
      </c>
      <c r="I841" t="s">
        <v>8246</v>
      </c>
      <c r="J841">
        <v>1348337956</v>
      </c>
      <c r="K841" s="11">
        <f t="shared" si="78"/>
        <v>41174.513379629629</v>
      </c>
      <c r="L841">
        <v>1345745956</v>
      </c>
      <c r="M841" s="11">
        <f t="shared" si="79"/>
        <v>41144.513379629629</v>
      </c>
      <c r="N841" t="b">
        <v>0</v>
      </c>
      <c r="O841">
        <v>96</v>
      </c>
      <c r="P841" t="b">
        <v>1</v>
      </c>
      <c r="Q841" t="s">
        <v>8276</v>
      </c>
      <c r="R841" s="10">
        <f t="shared" si="80"/>
        <v>116.61660000000001</v>
      </c>
      <c r="S841">
        <f t="shared" si="81"/>
        <v>60.737812499999997</v>
      </c>
      <c r="T841" t="str">
        <f t="shared" si="82"/>
        <v>music</v>
      </c>
      <c r="U841" t="str">
        <f t="shared" si="83"/>
        <v>rock</v>
      </c>
    </row>
    <row r="842" spans="1:21" ht="44.25" hidden="1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tr">
        <f>Data[[#This Row],[state]]</f>
        <v>successful</v>
      </c>
      <c r="H842" t="s">
        <v>8224</v>
      </c>
      <c r="I842" t="s">
        <v>8246</v>
      </c>
      <c r="J842">
        <v>1474694787</v>
      </c>
      <c r="K842" s="11">
        <f t="shared" si="78"/>
        <v>42636.976701388892</v>
      </c>
      <c r="L842">
        <v>1472102787</v>
      </c>
      <c r="M842" s="11">
        <f t="shared" si="79"/>
        <v>42606.976701388892</v>
      </c>
      <c r="N842" t="b">
        <v>0</v>
      </c>
      <c r="O842">
        <v>190</v>
      </c>
      <c r="P842" t="b">
        <v>1</v>
      </c>
      <c r="Q842" t="s">
        <v>8277</v>
      </c>
      <c r="R842" s="10">
        <f t="shared" si="80"/>
        <v>120.4166</v>
      </c>
      <c r="S842">
        <f t="shared" si="81"/>
        <v>63.37715789473684</v>
      </c>
      <c r="T842" t="str">
        <f t="shared" si="82"/>
        <v>music</v>
      </c>
      <c r="U842" t="str">
        <f t="shared" si="83"/>
        <v>metal</v>
      </c>
    </row>
    <row r="843" spans="1:21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tr">
        <f>Data[[#This Row],[state]]</f>
        <v>successful</v>
      </c>
      <c r="H843" t="s">
        <v>8224</v>
      </c>
      <c r="I843" t="s">
        <v>8246</v>
      </c>
      <c r="J843">
        <v>1415653663</v>
      </c>
      <c r="K843" s="11">
        <f t="shared" si="78"/>
        <v>41953.63035879629</v>
      </c>
      <c r="L843">
        <v>1413058063</v>
      </c>
      <c r="M843" s="11">
        <f t="shared" si="79"/>
        <v>41923.588692129626</v>
      </c>
      <c r="N843" t="b">
        <v>1</v>
      </c>
      <c r="O843">
        <v>94</v>
      </c>
      <c r="P843" t="b">
        <v>1</v>
      </c>
      <c r="Q843" t="s">
        <v>8277</v>
      </c>
      <c r="R843" s="10">
        <f t="shared" si="80"/>
        <v>101.32000000000001</v>
      </c>
      <c r="S843">
        <f t="shared" si="81"/>
        <v>53.893617021276597</v>
      </c>
      <c r="T843" t="str">
        <f t="shared" si="82"/>
        <v>music</v>
      </c>
      <c r="U843" t="str">
        <f t="shared" si="83"/>
        <v>metal</v>
      </c>
    </row>
    <row r="844" spans="1:21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tr">
        <f>Data[[#This Row],[state]]</f>
        <v>successful</v>
      </c>
      <c r="H844" t="s">
        <v>8229</v>
      </c>
      <c r="I844" t="s">
        <v>8251</v>
      </c>
      <c r="J844">
        <v>1381723140</v>
      </c>
      <c r="K844" s="11">
        <f t="shared" si="78"/>
        <v>41560.915972222225</v>
      </c>
      <c r="L844">
        <v>1378735983</v>
      </c>
      <c r="M844" s="11">
        <f t="shared" si="79"/>
        <v>41526.342395833337</v>
      </c>
      <c r="N844" t="b">
        <v>1</v>
      </c>
      <c r="O844">
        <v>39</v>
      </c>
      <c r="P844" t="b">
        <v>1</v>
      </c>
      <c r="Q844" t="s">
        <v>8277</v>
      </c>
      <c r="R844" s="10">
        <f t="shared" si="80"/>
        <v>104.32</v>
      </c>
      <c r="S844">
        <f t="shared" si="81"/>
        <v>66.871794871794876</v>
      </c>
      <c r="T844" t="str">
        <f t="shared" si="82"/>
        <v>music</v>
      </c>
      <c r="U844" t="str">
        <f t="shared" si="83"/>
        <v>metal</v>
      </c>
    </row>
    <row r="845" spans="1:21" ht="44.25" hidden="1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tr">
        <f>Data[[#This Row],[state]]</f>
        <v>successful</v>
      </c>
      <c r="H845" t="s">
        <v>8224</v>
      </c>
      <c r="I845" t="s">
        <v>8246</v>
      </c>
      <c r="J845">
        <v>1481184000</v>
      </c>
      <c r="K845" s="11">
        <f t="shared" si="78"/>
        <v>42712.083333333328</v>
      </c>
      <c r="L845">
        <v>1479708680</v>
      </c>
      <c r="M845" s="11">
        <f t="shared" si="79"/>
        <v>42695.007870370369</v>
      </c>
      <c r="N845" t="b">
        <v>0</v>
      </c>
      <c r="O845">
        <v>127</v>
      </c>
      <c r="P845" t="b">
        <v>1</v>
      </c>
      <c r="Q845" t="s">
        <v>8277</v>
      </c>
      <c r="R845" s="10">
        <f t="shared" si="80"/>
        <v>267.13333333333333</v>
      </c>
      <c r="S845">
        <f t="shared" si="81"/>
        <v>63.102362204724407</v>
      </c>
      <c r="T845" t="str">
        <f t="shared" si="82"/>
        <v>music</v>
      </c>
      <c r="U845" t="str">
        <f t="shared" si="83"/>
        <v>metal</v>
      </c>
    </row>
    <row r="846" spans="1:21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tr">
        <f>Data[[#This Row],[state]]</f>
        <v>successful</v>
      </c>
      <c r="H846" t="s">
        <v>8224</v>
      </c>
      <c r="I846" t="s">
        <v>8246</v>
      </c>
      <c r="J846">
        <v>1414817940</v>
      </c>
      <c r="K846" s="11">
        <f t="shared" si="78"/>
        <v>41943.957638888889</v>
      </c>
      <c r="L846">
        <v>1411489552</v>
      </c>
      <c r="M846" s="11">
        <f t="shared" si="79"/>
        <v>41905.434629629628</v>
      </c>
      <c r="N846" t="b">
        <v>1</v>
      </c>
      <c r="O846">
        <v>159</v>
      </c>
      <c r="P846" t="b">
        <v>1</v>
      </c>
      <c r="Q846" t="s">
        <v>8277</v>
      </c>
      <c r="R846" s="10">
        <f t="shared" si="80"/>
        <v>194.13333333333333</v>
      </c>
      <c r="S846">
        <f t="shared" si="81"/>
        <v>36.628930817610062</v>
      </c>
      <c r="T846" t="str">
        <f t="shared" si="82"/>
        <v>music</v>
      </c>
      <c r="U846" t="str">
        <f t="shared" si="83"/>
        <v>metal</v>
      </c>
    </row>
    <row r="847" spans="1:21" ht="44.25" hidden="1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tr">
        <f>Data[[#This Row],[state]]</f>
        <v>successful</v>
      </c>
      <c r="H847" t="s">
        <v>8224</v>
      </c>
      <c r="I847" t="s">
        <v>8246</v>
      </c>
      <c r="J847">
        <v>1473047940</v>
      </c>
      <c r="K847" s="11">
        <f t="shared" si="78"/>
        <v>42617.915972222225</v>
      </c>
      <c r="L847">
        <v>1469595396</v>
      </c>
      <c r="M847" s="11">
        <f t="shared" si="79"/>
        <v>42577.955972222218</v>
      </c>
      <c r="N847" t="b">
        <v>0</v>
      </c>
      <c r="O847">
        <v>177</v>
      </c>
      <c r="P847" t="b">
        <v>1</v>
      </c>
      <c r="Q847" t="s">
        <v>8277</v>
      </c>
      <c r="R847" s="10">
        <f t="shared" si="80"/>
        <v>120.3802</v>
      </c>
      <c r="S847">
        <f t="shared" si="81"/>
        <v>34.005706214689269</v>
      </c>
      <c r="T847" t="str">
        <f t="shared" si="82"/>
        <v>music</v>
      </c>
      <c r="U847" t="str">
        <f t="shared" si="83"/>
        <v>metal</v>
      </c>
    </row>
    <row r="848" spans="1:21" ht="44.25" hidden="1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tr">
        <f>Data[[#This Row],[state]]</f>
        <v>successful</v>
      </c>
      <c r="H848" t="s">
        <v>8225</v>
      </c>
      <c r="I848" t="s">
        <v>8247</v>
      </c>
      <c r="J848">
        <v>1394460000</v>
      </c>
      <c r="K848" s="11">
        <f t="shared" si="78"/>
        <v>41708.333333333336</v>
      </c>
      <c r="L848">
        <v>1393233855</v>
      </c>
      <c r="M848" s="11">
        <f t="shared" si="79"/>
        <v>41694.141840277778</v>
      </c>
      <c r="N848" t="b">
        <v>0</v>
      </c>
      <c r="O848">
        <v>47</v>
      </c>
      <c r="P848" t="b">
        <v>1</v>
      </c>
      <c r="Q848" t="s">
        <v>8277</v>
      </c>
      <c r="R848" s="10">
        <f t="shared" si="80"/>
        <v>122.00090909090908</v>
      </c>
      <c r="S848">
        <f t="shared" si="81"/>
        <v>28.553404255319148</v>
      </c>
      <c r="T848" t="str">
        <f t="shared" si="82"/>
        <v>music</v>
      </c>
      <c r="U848" t="str">
        <f t="shared" si="83"/>
        <v>metal</v>
      </c>
    </row>
    <row r="849" spans="1:21" ht="29.5" hidden="1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tr">
        <f>Data[[#This Row],[state]]</f>
        <v>successful</v>
      </c>
      <c r="H849" t="s">
        <v>8224</v>
      </c>
      <c r="I849" t="s">
        <v>8246</v>
      </c>
      <c r="J849">
        <v>1436555376</v>
      </c>
      <c r="K849" s="11">
        <f t="shared" si="78"/>
        <v>42195.54833333334</v>
      </c>
      <c r="L849">
        <v>1433963376</v>
      </c>
      <c r="M849" s="11">
        <f t="shared" si="79"/>
        <v>42165.54833333334</v>
      </c>
      <c r="N849" t="b">
        <v>0</v>
      </c>
      <c r="O849">
        <v>1</v>
      </c>
      <c r="P849" t="b">
        <v>1</v>
      </c>
      <c r="Q849" t="s">
        <v>8277</v>
      </c>
      <c r="R849" s="10">
        <f t="shared" si="80"/>
        <v>100</v>
      </c>
      <c r="S849">
        <f t="shared" si="81"/>
        <v>10</v>
      </c>
      <c r="T849" t="str">
        <f t="shared" si="82"/>
        <v>music</v>
      </c>
      <c r="U849" t="str">
        <f t="shared" si="83"/>
        <v>metal</v>
      </c>
    </row>
    <row r="850" spans="1:21" ht="44.25" hidden="1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tr">
        <f>Data[[#This Row],[state]]</f>
        <v>successful</v>
      </c>
      <c r="H850" t="s">
        <v>8224</v>
      </c>
      <c r="I850" t="s">
        <v>8246</v>
      </c>
      <c r="J850">
        <v>1429038033</v>
      </c>
      <c r="K850" s="11">
        <f t="shared" si="78"/>
        <v>42108.542048611111</v>
      </c>
      <c r="L850">
        <v>1426446033</v>
      </c>
      <c r="M850" s="11">
        <f t="shared" si="79"/>
        <v>42078.542048611111</v>
      </c>
      <c r="N850" t="b">
        <v>0</v>
      </c>
      <c r="O850">
        <v>16</v>
      </c>
      <c r="P850" t="b">
        <v>1</v>
      </c>
      <c r="Q850" t="s">
        <v>8277</v>
      </c>
      <c r="R850" s="10">
        <f t="shared" si="80"/>
        <v>100</v>
      </c>
      <c r="S850">
        <f t="shared" si="81"/>
        <v>18.75</v>
      </c>
      <c r="T850" t="str">
        <f t="shared" si="82"/>
        <v>music</v>
      </c>
      <c r="U850" t="str">
        <f t="shared" si="83"/>
        <v>metal</v>
      </c>
    </row>
    <row r="851" spans="1:21" ht="59" hidden="1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tr">
        <f>Data[[#This Row],[state]]</f>
        <v>successful</v>
      </c>
      <c r="H851" t="s">
        <v>8224</v>
      </c>
      <c r="I851" t="s">
        <v>8246</v>
      </c>
      <c r="J851">
        <v>1426473264</v>
      </c>
      <c r="K851" s="11">
        <f t="shared" si="78"/>
        <v>42078.857222222221</v>
      </c>
      <c r="L851">
        <v>1424057664</v>
      </c>
      <c r="M851" s="11">
        <f t="shared" si="79"/>
        <v>42050.898888888885</v>
      </c>
      <c r="N851" t="b">
        <v>0</v>
      </c>
      <c r="O851">
        <v>115</v>
      </c>
      <c r="P851" t="b">
        <v>1</v>
      </c>
      <c r="Q851" t="s">
        <v>8277</v>
      </c>
      <c r="R851" s="10">
        <f t="shared" si="80"/>
        <v>119.9</v>
      </c>
      <c r="S851">
        <f t="shared" si="81"/>
        <v>41.704347826086959</v>
      </c>
      <c r="T851" t="str">
        <f t="shared" si="82"/>
        <v>music</v>
      </c>
      <c r="U851" t="str">
        <f t="shared" si="83"/>
        <v>metal</v>
      </c>
    </row>
    <row r="852" spans="1:21" ht="44.25" hidden="1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tr">
        <f>Data[[#This Row],[state]]</f>
        <v>successful</v>
      </c>
      <c r="H852" t="s">
        <v>8224</v>
      </c>
      <c r="I852" t="s">
        <v>8246</v>
      </c>
      <c r="J852">
        <v>1461560340</v>
      </c>
      <c r="K852" s="11">
        <f t="shared" si="78"/>
        <v>42484.957638888889</v>
      </c>
      <c r="L852">
        <v>1458762717</v>
      </c>
      <c r="M852" s="11">
        <f t="shared" si="79"/>
        <v>42452.577743055561</v>
      </c>
      <c r="N852" t="b">
        <v>0</v>
      </c>
      <c r="O852">
        <v>133</v>
      </c>
      <c r="P852" t="b">
        <v>1</v>
      </c>
      <c r="Q852" t="s">
        <v>8277</v>
      </c>
      <c r="R852" s="10">
        <f t="shared" si="80"/>
        <v>155.17499999999998</v>
      </c>
      <c r="S852">
        <f t="shared" si="81"/>
        <v>46.669172932330824</v>
      </c>
      <c r="T852" t="str">
        <f t="shared" si="82"/>
        <v>music</v>
      </c>
      <c r="U852" t="str">
        <f t="shared" si="83"/>
        <v>metal</v>
      </c>
    </row>
    <row r="853" spans="1:21" ht="44.25" hidden="1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tr">
        <f>Data[[#This Row],[state]]</f>
        <v>successful</v>
      </c>
      <c r="H853" t="s">
        <v>8230</v>
      </c>
      <c r="I853" t="s">
        <v>8249</v>
      </c>
      <c r="J853">
        <v>1469994300</v>
      </c>
      <c r="K853" s="11">
        <f t="shared" si="78"/>
        <v>42582.572916666672</v>
      </c>
      <c r="L853">
        <v>1464815253</v>
      </c>
      <c r="M853" s="11">
        <f t="shared" si="79"/>
        <v>42522.630243055552</v>
      </c>
      <c r="N853" t="b">
        <v>0</v>
      </c>
      <c r="O853">
        <v>70</v>
      </c>
      <c r="P853" t="b">
        <v>1</v>
      </c>
      <c r="Q853" t="s">
        <v>8277</v>
      </c>
      <c r="R853" s="10">
        <f t="shared" si="80"/>
        <v>130.44999999999999</v>
      </c>
      <c r="S853">
        <f t="shared" si="81"/>
        <v>37.271428571428572</v>
      </c>
      <c r="T853" t="str">
        <f t="shared" si="82"/>
        <v>music</v>
      </c>
      <c r="U853" t="str">
        <f t="shared" si="83"/>
        <v>metal</v>
      </c>
    </row>
    <row r="854" spans="1:21" ht="29.5" hidden="1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tr">
        <f>Data[[#This Row],[state]]</f>
        <v>successful</v>
      </c>
      <c r="H854" t="s">
        <v>8224</v>
      </c>
      <c r="I854" t="s">
        <v>8246</v>
      </c>
      <c r="J854">
        <v>1477342800</v>
      </c>
      <c r="K854" s="11">
        <f t="shared" si="78"/>
        <v>42667.625</v>
      </c>
      <c r="L854">
        <v>1476386395</v>
      </c>
      <c r="M854" s="11">
        <f t="shared" si="79"/>
        <v>42656.555497685185</v>
      </c>
      <c r="N854" t="b">
        <v>0</v>
      </c>
      <c r="O854">
        <v>62</v>
      </c>
      <c r="P854" t="b">
        <v>1</v>
      </c>
      <c r="Q854" t="s">
        <v>8277</v>
      </c>
      <c r="R854" s="10">
        <f t="shared" si="80"/>
        <v>104.97142857142859</v>
      </c>
      <c r="S854">
        <f t="shared" si="81"/>
        <v>59.258064516129032</v>
      </c>
      <c r="T854" t="str">
        <f t="shared" si="82"/>
        <v>music</v>
      </c>
      <c r="U854" t="str">
        <f t="shared" si="83"/>
        <v>metal</v>
      </c>
    </row>
    <row r="855" spans="1:21" ht="44.25" hidden="1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tr">
        <f>Data[[#This Row],[state]]</f>
        <v>successful</v>
      </c>
      <c r="H855" t="s">
        <v>8224</v>
      </c>
      <c r="I855" t="s">
        <v>8246</v>
      </c>
      <c r="J855">
        <v>1424116709</v>
      </c>
      <c r="K855" s="11">
        <f t="shared" si="78"/>
        <v>42051.582280092596</v>
      </c>
      <c r="L855">
        <v>1421524709</v>
      </c>
      <c r="M855" s="11">
        <f t="shared" si="79"/>
        <v>42021.582280092596</v>
      </c>
      <c r="N855" t="b">
        <v>0</v>
      </c>
      <c r="O855">
        <v>10</v>
      </c>
      <c r="P855" t="b">
        <v>1</v>
      </c>
      <c r="Q855" t="s">
        <v>8277</v>
      </c>
      <c r="R855" s="10">
        <f t="shared" si="80"/>
        <v>100</v>
      </c>
      <c r="S855">
        <f t="shared" si="81"/>
        <v>30</v>
      </c>
      <c r="T855" t="str">
        <f t="shared" si="82"/>
        <v>music</v>
      </c>
      <c r="U855" t="str">
        <f t="shared" si="83"/>
        <v>metal</v>
      </c>
    </row>
    <row r="856" spans="1:21" ht="44.25" hidden="1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tr">
        <f>Data[[#This Row],[state]]</f>
        <v>successful</v>
      </c>
      <c r="H856" t="s">
        <v>8224</v>
      </c>
      <c r="I856" t="s">
        <v>8246</v>
      </c>
      <c r="J856">
        <v>1482901546</v>
      </c>
      <c r="K856" s="11">
        <f t="shared" si="78"/>
        <v>42731.962337962963</v>
      </c>
      <c r="L856">
        <v>1480309546</v>
      </c>
      <c r="M856" s="11">
        <f t="shared" si="79"/>
        <v>42701.962337962963</v>
      </c>
      <c r="N856" t="b">
        <v>0</v>
      </c>
      <c r="O856">
        <v>499</v>
      </c>
      <c r="P856" t="b">
        <v>1</v>
      </c>
      <c r="Q856" t="s">
        <v>8277</v>
      </c>
      <c r="R856" s="10">
        <f t="shared" si="80"/>
        <v>118.2205035971223</v>
      </c>
      <c r="S856">
        <f t="shared" si="81"/>
        <v>65.8623246492986</v>
      </c>
      <c r="T856" t="str">
        <f t="shared" si="82"/>
        <v>music</v>
      </c>
      <c r="U856" t="str">
        <f t="shared" si="83"/>
        <v>metal</v>
      </c>
    </row>
    <row r="857" spans="1:21" ht="29.5" hidden="1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tr">
        <f>Data[[#This Row],[state]]</f>
        <v>successful</v>
      </c>
      <c r="H857" t="s">
        <v>8224</v>
      </c>
      <c r="I857" t="s">
        <v>8246</v>
      </c>
      <c r="J857">
        <v>1469329217</v>
      </c>
      <c r="K857" s="11">
        <f t="shared" si="78"/>
        <v>42574.875196759262</v>
      </c>
      <c r="L857">
        <v>1466737217</v>
      </c>
      <c r="M857" s="11">
        <f t="shared" si="79"/>
        <v>42544.875196759262</v>
      </c>
      <c r="N857" t="b">
        <v>0</v>
      </c>
      <c r="O857">
        <v>47</v>
      </c>
      <c r="P857" t="b">
        <v>1</v>
      </c>
      <c r="Q857" t="s">
        <v>8277</v>
      </c>
      <c r="R857" s="10">
        <f t="shared" si="80"/>
        <v>103.44827586206897</v>
      </c>
      <c r="S857">
        <f t="shared" si="81"/>
        <v>31.914893617021278</v>
      </c>
      <c r="T857" t="str">
        <f t="shared" si="82"/>
        <v>music</v>
      </c>
      <c r="U857" t="str">
        <f t="shared" si="83"/>
        <v>metal</v>
      </c>
    </row>
    <row r="858" spans="1:21" ht="59" hidden="1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tr">
        <f>Data[[#This Row],[state]]</f>
        <v>successful</v>
      </c>
      <c r="H858" t="s">
        <v>8236</v>
      </c>
      <c r="I858" t="s">
        <v>8249</v>
      </c>
      <c r="J858">
        <v>1477422000</v>
      </c>
      <c r="K858" s="11">
        <f t="shared" si="78"/>
        <v>42668.541666666672</v>
      </c>
      <c r="L858">
        <v>1472282956</v>
      </c>
      <c r="M858" s="11">
        <f t="shared" si="79"/>
        <v>42609.061990740738</v>
      </c>
      <c r="N858" t="b">
        <v>0</v>
      </c>
      <c r="O858">
        <v>28</v>
      </c>
      <c r="P858" t="b">
        <v>1</v>
      </c>
      <c r="Q858" t="s">
        <v>8277</v>
      </c>
      <c r="R858" s="10">
        <f t="shared" si="80"/>
        <v>218.00000000000003</v>
      </c>
      <c r="S858">
        <f t="shared" si="81"/>
        <v>19.464285714285715</v>
      </c>
      <c r="T858" t="str">
        <f t="shared" si="82"/>
        <v>music</v>
      </c>
      <c r="U858" t="str">
        <f t="shared" si="83"/>
        <v>metal</v>
      </c>
    </row>
    <row r="859" spans="1:21" ht="44.25" hidden="1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tr">
        <f>Data[[#This Row],[state]]</f>
        <v>successful</v>
      </c>
      <c r="H859" t="s">
        <v>8227</v>
      </c>
      <c r="I859" t="s">
        <v>8249</v>
      </c>
      <c r="J859">
        <v>1448463431</v>
      </c>
      <c r="K859" s="11">
        <f t="shared" si="78"/>
        <v>42333.373043981483</v>
      </c>
      <c r="L859">
        <v>1444831031</v>
      </c>
      <c r="M859" s="11">
        <f t="shared" si="79"/>
        <v>42291.331377314811</v>
      </c>
      <c r="N859" t="b">
        <v>0</v>
      </c>
      <c r="O859">
        <v>24</v>
      </c>
      <c r="P859" t="b">
        <v>1</v>
      </c>
      <c r="Q859" t="s">
        <v>8277</v>
      </c>
      <c r="R859" s="10">
        <f t="shared" si="80"/>
        <v>100</v>
      </c>
      <c r="S859">
        <f t="shared" si="81"/>
        <v>50</v>
      </c>
      <c r="T859" t="str">
        <f t="shared" si="82"/>
        <v>music</v>
      </c>
      <c r="U859" t="str">
        <f t="shared" si="83"/>
        <v>metal</v>
      </c>
    </row>
    <row r="860" spans="1:21" ht="44.25" hidden="1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tr">
        <f>Data[[#This Row],[state]]</f>
        <v>successful</v>
      </c>
      <c r="H860" t="s">
        <v>8225</v>
      </c>
      <c r="I860" t="s">
        <v>8247</v>
      </c>
      <c r="J860">
        <v>1429138740</v>
      </c>
      <c r="K860" s="11">
        <f t="shared" si="78"/>
        <v>42109.707638888889</v>
      </c>
      <c r="L860">
        <v>1426528418</v>
      </c>
      <c r="M860" s="11">
        <f t="shared" si="79"/>
        <v>42079.495578703703</v>
      </c>
      <c r="N860" t="b">
        <v>0</v>
      </c>
      <c r="O860">
        <v>76</v>
      </c>
      <c r="P860" t="b">
        <v>1</v>
      </c>
      <c r="Q860" t="s">
        <v>8277</v>
      </c>
      <c r="R860" s="10">
        <f t="shared" si="80"/>
        <v>144.00583333333333</v>
      </c>
      <c r="S860">
        <f t="shared" si="81"/>
        <v>22.737763157894737</v>
      </c>
      <c r="T860" t="str">
        <f t="shared" si="82"/>
        <v>music</v>
      </c>
      <c r="U860" t="str">
        <f t="shared" si="83"/>
        <v>metal</v>
      </c>
    </row>
    <row r="861" spans="1:21" ht="44.25" hidden="1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tr">
        <f>Data[[#This Row],[state]]</f>
        <v>successful</v>
      </c>
      <c r="H861" t="s">
        <v>8224</v>
      </c>
      <c r="I861" t="s">
        <v>8246</v>
      </c>
      <c r="J861">
        <v>1433376000</v>
      </c>
      <c r="K861" s="11">
        <f t="shared" si="78"/>
        <v>42158.75</v>
      </c>
      <c r="L861">
        <v>1430768468</v>
      </c>
      <c r="M861" s="11">
        <f t="shared" si="79"/>
        <v>42128.570231481484</v>
      </c>
      <c r="N861" t="b">
        <v>0</v>
      </c>
      <c r="O861">
        <v>98</v>
      </c>
      <c r="P861" t="b">
        <v>1</v>
      </c>
      <c r="Q861" t="s">
        <v>8277</v>
      </c>
      <c r="R861" s="10">
        <f t="shared" si="80"/>
        <v>104.67500000000001</v>
      </c>
      <c r="S861">
        <f t="shared" si="81"/>
        <v>42.724489795918366</v>
      </c>
      <c r="T861" t="str">
        <f t="shared" si="82"/>
        <v>music</v>
      </c>
      <c r="U861" t="str">
        <f t="shared" si="83"/>
        <v>metal</v>
      </c>
    </row>
    <row r="862" spans="1:21" ht="44.25" hidden="1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tr">
        <f>Data[[#This Row],[state]]</f>
        <v>failed</v>
      </c>
      <c r="H862" t="s">
        <v>8224</v>
      </c>
      <c r="I862" t="s">
        <v>8246</v>
      </c>
      <c r="J862">
        <v>1385123713</v>
      </c>
      <c r="K862" s="11">
        <f t="shared" si="78"/>
        <v>41600.274456018517</v>
      </c>
      <c r="L862">
        <v>1382528113</v>
      </c>
      <c r="M862" s="11">
        <f t="shared" si="79"/>
        <v>41570.232789351852</v>
      </c>
      <c r="N862" t="b">
        <v>0</v>
      </c>
      <c r="O862">
        <v>48</v>
      </c>
      <c r="P862" t="b">
        <v>0</v>
      </c>
      <c r="Q862" t="s">
        <v>8278</v>
      </c>
      <c r="R862" s="10">
        <f t="shared" si="80"/>
        <v>18.142857142857142</v>
      </c>
      <c r="S862">
        <f t="shared" si="81"/>
        <v>52.916666666666664</v>
      </c>
      <c r="T862" t="str">
        <f t="shared" si="82"/>
        <v>music</v>
      </c>
      <c r="U862" t="str">
        <f t="shared" si="83"/>
        <v>jazz</v>
      </c>
    </row>
    <row r="863" spans="1:21" ht="44.25" hidden="1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tr">
        <f>Data[[#This Row],[state]]</f>
        <v>failed</v>
      </c>
      <c r="H863" t="s">
        <v>8224</v>
      </c>
      <c r="I863" t="s">
        <v>8246</v>
      </c>
      <c r="J863">
        <v>1474067404</v>
      </c>
      <c r="K863" s="11">
        <f t="shared" si="78"/>
        <v>42629.715324074074</v>
      </c>
      <c r="L863">
        <v>1471475404</v>
      </c>
      <c r="M863" s="11">
        <f t="shared" si="79"/>
        <v>42599.715324074074</v>
      </c>
      <c r="N863" t="b">
        <v>0</v>
      </c>
      <c r="O863">
        <v>2</v>
      </c>
      <c r="P863" t="b">
        <v>0</v>
      </c>
      <c r="Q863" t="s">
        <v>8278</v>
      </c>
      <c r="R863" s="10">
        <f t="shared" si="80"/>
        <v>2.2444444444444445</v>
      </c>
      <c r="S863">
        <f t="shared" si="81"/>
        <v>50.5</v>
      </c>
      <c r="T863" t="str">
        <f t="shared" si="82"/>
        <v>music</v>
      </c>
      <c r="U863" t="str">
        <f t="shared" si="83"/>
        <v>jazz</v>
      </c>
    </row>
    <row r="864" spans="1:21" ht="44.25" hidden="1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tr">
        <f>Data[[#This Row],[state]]</f>
        <v>failed</v>
      </c>
      <c r="H864" t="s">
        <v>8225</v>
      </c>
      <c r="I864" t="s">
        <v>8247</v>
      </c>
      <c r="J864">
        <v>1384179548</v>
      </c>
      <c r="K864" s="11">
        <f t="shared" si="78"/>
        <v>41589.346620370372</v>
      </c>
      <c r="L864">
        <v>1381583948</v>
      </c>
      <c r="M864" s="11">
        <f t="shared" si="79"/>
        <v>41559.3049537037</v>
      </c>
      <c r="N864" t="b">
        <v>0</v>
      </c>
      <c r="O864">
        <v>4</v>
      </c>
      <c r="P864" t="b">
        <v>0</v>
      </c>
      <c r="Q864" t="s">
        <v>8278</v>
      </c>
      <c r="R864" s="10">
        <f t="shared" si="80"/>
        <v>0.33999999999999997</v>
      </c>
      <c r="S864">
        <f t="shared" si="81"/>
        <v>42.5</v>
      </c>
      <c r="T864" t="str">
        <f t="shared" si="82"/>
        <v>music</v>
      </c>
      <c r="U864" t="str">
        <f t="shared" si="83"/>
        <v>jazz</v>
      </c>
    </row>
    <row r="865" spans="1:21" ht="44.25" hidden="1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tr">
        <f>Data[[#This Row],[state]]</f>
        <v>failed</v>
      </c>
      <c r="H865" t="s">
        <v>8224</v>
      </c>
      <c r="I865" t="s">
        <v>8246</v>
      </c>
      <c r="J865">
        <v>1329014966</v>
      </c>
      <c r="K865" s="11">
        <f t="shared" si="78"/>
        <v>40950.867662037039</v>
      </c>
      <c r="L865">
        <v>1326422966</v>
      </c>
      <c r="M865" s="11">
        <f t="shared" si="79"/>
        <v>40920.867662037039</v>
      </c>
      <c r="N865" t="b">
        <v>0</v>
      </c>
      <c r="O865">
        <v>5</v>
      </c>
      <c r="P865" t="b">
        <v>0</v>
      </c>
      <c r="Q865" t="s">
        <v>8278</v>
      </c>
      <c r="R865" s="10">
        <f t="shared" si="80"/>
        <v>4.5</v>
      </c>
      <c r="S865">
        <f t="shared" si="81"/>
        <v>18</v>
      </c>
      <c r="T865" t="str">
        <f t="shared" si="82"/>
        <v>music</v>
      </c>
      <c r="U865" t="str">
        <f t="shared" si="83"/>
        <v>jazz</v>
      </c>
    </row>
    <row r="866" spans="1:21" ht="44.25" hidden="1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tr">
        <f>Data[[#This Row],[state]]</f>
        <v>failed</v>
      </c>
      <c r="H866" t="s">
        <v>8224</v>
      </c>
      <c r="I866" t="s">
        <v>8246</v>
      </c>
      <c r="J866">
        <v>1381917540</v>
      </c>
      <c r="K866" s="11">
        <f t="shared" si="78"/>
        <v>41563.165972222225</v>
      </c>
      <c r="L866">
        <v>1379990038</v>
      </c>
      <c r="M866" s="11">
        <f t="shared" si="79"/>
        <v>41540.856921296298</v>
      </c>
      <c r="N866" t="b">
        <v>0</v>
      </c>
      <c r="O866">
        <v>79</v>
      </c>
      <c r="P866" t="b">
        <v>0</v>
      </c>
      <c r="Q866" t="s">
        <v>8278</v>
      </c>
      <c r="R866" s="10">
        <f t="shared" si="80"/>
        <v>41.53846153846154</v>
      </c>
      <c r="S866">
        <f t="shared" si="81"/>
        <v>34.177215189873415</v>
      </c>
      <c r="T866" t="str">
        <f t="shared" si="82"/>
        <v>music</v>
      </c>
      <c r="U866" t="str">
        <f t="shared" si="83"/>
        <v>jazz</v>
      </c>
    </row>
    <row r="867" spans="1:21" ht="44.25" hidden="1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tr">
        <f>Data[[#This Row],[state]]</f>
        <v>failed</v>
      </c>
      <c r="H867" t="s">
        <v>8224</v>
      </c>
      <c r="I867" t="s">
        <v>8246</v>
      </c>
      <c r="J867">
        <v>1358361197</v>
      </c>
      <c r="K867" s="11">
        <f t="shared" si="78"/>
        <v>41290.52311342593</v>
      </c>
      <c r="L867">
        <v>1353177197</v>
      </c>
      <c r="M867" s="11">
        <f t="shared" si="79"/>
        <v>41230.52311342593</v>
      </c>
      <c r="N867" t="b">
        <v>0</v>
      </c>
      <c r="O867">
        <v>2</v>
      </c>
      <c r="P867" t="b">
        <v>0</v>
      </c>
      <c r="Q867" t="s">
        <v>8278</v>
      </c>
      <c r="R867" s="10">
        <f t="shared" si="80"/>
        <v>2.0454545454545454</v>
      </c>
      <c r="S867">
        <f t="shared" si="81"/>
        <v>22.5</v>
      </c>
      <c r="T867" t="str">
        <f t="shared" si="82"/>
        <v>music</v>
      </c>
      <c r="U867" t="str">
        <f t="shared" si="83"/>
        <v>jazz</v>
      </c>
    </row>
    <row r="868" spans="1:21" ht="44.25" hidden="1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tr">
        <f>Data[[#This Row],[state]]</f>
        <v>failed</v>
      </c>
      <c r="H868" t="s">
        <v>8224</v>
      </c>
      <c r="I868" t="s">
        <v>8246</v>
      </c>
      <c r="J868">
        <v>1425136200</v>
      </c>
      <c r="K868" s="11">
        <f t="shared" si="78"/>
        <v>42063.381944444445</v>
      </c>
      <c r="L868">
        <v>1421853518</v>
      </c>
      <c r="M868" s="11">
        <f t="shared" si="79"/>
        <v>42025.387939814813</v>
      </c>
      <c r="N868" t="b">
        <v>0</v>
      </c>
      <c r="O868">
        <v>11</v>
      </c>
      <c r="P868" t="b">
        <v>0</v>
      </c>
      <c r="Q868" t="s">
        <v>8278</v>
      </c>
      <c r="R868" s="10">
        <f t="shared" si="80"/>
        <v>18.285714285714285</v>
      </c>
      <c r="S868">
        <f t="shared" si="81"/>
        <v>58.18181818181818</v>
      </c>
      <c r="T868" t="str">
        <f t="shared" si="82"/>
        <v>music</v>
      </c>
      <c r="U868" t="str">
        <f t="shared" si="83"/>
        <v>jazz</v>
      </c>
    </row>
    <row r="869" spans="1:21" ht="59" hidden="1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tr">
        <f>Data[[#This Row],[state]]</f>
        <v>failed</v>
      </c>
      <c r="H869" t="s">
        <v>8224</v>
      </c>
      <c r="I869" t="s">
        <v>8246</v>
      </c>
      <c r="J869">
        <v>1259643540</v>
      </c>
      <c r="K869" s="11">
        <f t="shared" si="78"/>
        <v>40147.957638888889</v>
      </c>
      <c r="L869">
        <v>1254450706</v>
      </c>
      <c r="M869" s="11">
        <f t="shared" si="79"/>
        <v>40087.855393518519</v>
      </c>
      <c r="N869" t="b">
        <v>0</v>
      </c>
      <c r="O869">
        <v>11</v>
      </c>
      <c r="P869" t="b">
        <v>0</v>
      </c>
      <c r="Q869" t="s">
        <v>8278</v>
      </c>
      <c r="R869" s="10">
        <f t="shared" si="80"/>
        <v>24.02</v>
      </c>
      <c r="S869">
        <f t="shared" si="81"/>
        <v>109.18181818181819</v>
      </c>
      <c r="T869" t="str">
        <f t="shared" si="82"/>
        <v>music</v>
      </c>
      <c r="U869" t="str">
        <f t="shared" si="83"/>
        <v>jazz</v>
      </c>
    </row>
    <row r="870" spans="1:21" ht="59" hidden="1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tr">
        <f>Data[[#This Row],[state]]</f>
        <v>failed</v>
      </c>
      <c r="H870" t="s">
        <v>8224</v>
      </c>
      <c r="I870" t="s">
        <v>8246</v>
      </c>
      <c r="J870">
        <v>1389055198</v>
      </c>
      <c r="K870" s="11">
        <f t="shared" si="78"/>
        <v>41645.777754629627</v>
      </c>
      <c r="L870">
        <v>1386463198</v>
      </c>
      <c r="M870" s="11">
        <f t="shared" si="79"/>
        <v>41615.777754629627</v>
      </c>
      <c r="N870" t="b">
        <v>0</v>
      </c>
      <c r="O870">
        <v>1</v>
      </c>
      <c r="P870" t="b">
        <v>0</v>
      </c>
      <c r="Q870" t="s">
        <v>8278</v>
      </c>
      <c r="R870" s="10">
        <f t="shared" si="80"/>
        <v>0.1111111111111111</v>
      </c>
      <c r="S870">
        <f t="shared" si="81"/>
        <v>50</v>
      </c>
      <c r="T870" t="str">
        <f t="shared" si="82"/>
        <v>music</v>
      </c>
      <c r="U870" t="str">
        <f t="shared" si="83"/>
        <v>jazz</v>
      </c>
    </row>
    <row r="871" spans="1:21" ht="59" hidden="1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tr">
        <f>Data[[#This Row],[state]]</f>
        <v>failed</v>
      </c>
      <c r="H871" t="s">
        <v>8224</v>
      </c>
      <c r="I871" t="s">
        <v>8246</v>
      </c>
      <c r="J871">
        <v>1365448657</v>
      </c>
      <c r="K871" s="11">
        <f t="shared" si="78"/>
        <v>41372.553900462961</v>
      </c>
      <c r="L871">
        <v>1362860257</v>
      </c>
      <c r="M871" s="11">
        <f t="shared" si="79"/>
        <v>41342.595567129632</v>
      </c>
      <c r="N871" t="b">
        <v>0</v>
      </c>
      <c r="O871">
        <v>3</v>
      </c>
      <c r="P871" t="b">
        <v>0</v>
      </c>
      <c r="Q871" t="s">
        <v>8278</v>
      </c>
      <c r="R871" s="10">
        <f t="shared" si="80"/>
        <v>11.818181818181818</v>
      </c>
      <c r="S871">
        <f t="shared" si="81"/>
        <v>346.66666666666669</v>
      </c>
      <c r="T871" t="str">
        <f t="shared" si="82"/>
        <v>music</v>
      </c>
      <c r="U871" t="str">
        <f t="shared" si="83"/>
        <v>jazz</v>
      </c>
    </row>
    <row r="872" spans="1:21" ht="44.25" hidden="1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tr">
        <f>Data[[#This Row],[state]]</f>
        <v>failed</v>
      </c>
      <c r="H872" t="s">
        <v>8225</v>
      </c>
      <c r="I872" t="s">
        <v>8247</v>
      </c>
      <c r="J872">
        <v>1377995523</v>
      </c>
      <c r="K872" s="11">
        <f t="shared" si="78"/>
        <v>41517.772256944445</v>
      </c>
      <c r="L872">
        <v>1375403523</v>
      </c>
      <c r="M872" s="11">
        <f t="shared" si="79"/>
        <v>41487.772256944445</v>
      </c>
      <c r="N872" t="b">
        <v>0</v>
      </c>
      <c r="O872">
        <v>5</v>
      </c>
      <c r="P872" t="b">
        <v>0</v>
      </c>
      <c r="Q872" t="s">
        <v>8278</v>
      </c>
      <c r="R872" s="10">
        <f t="shared" si="80"/>
        <v>0.31</v>
      </c>
      <c r="S872">
        <f t="shared" si="81"/>
        <v>12.4</v>
      </c>
      <c r="T872" t="str">
        <f t="shared" si="82"/>
        <v>music</v>
      </c>
      <c r="U872" t="str">
        <f t="shared" si="83"/>
        <v>jazz</v>
      </c>
    </row>
    <row r="873" spans="1:21" ht="44.25" hidden="1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tr">
        <f>Data[[#This Row],[state]]</f>
        <v>failed</v>
      </c>
      <c r="H873" t="s">
        <v>8224</v>
      </c>
      <c r="I873" t="s">
        <v>8246</v>
      </c>
      <c r="J873">
        <v>1385735295</v>
      </c>
      <c r="K873" s="11">
        <f t="shared" si="78"/>
        <v>41607.352951388886</v>
      </c>
      <c r="L873">
        <v>1383139695</v>
      </c>
      <c r="M873" s="11">
        <f t="shared" si="79"/>
        <v>41577.311284722222</v>
      </c>
      <c r="N873" t="b">
        <v>0</v>
      </c>
      <c r="O873">
        <v>12</v>
      </c>
      <c r="P873" t="b">
        <v>0</v>
      </c>
      <c r="Q873" t="s">
        <v>8278</v>
      </c>
      <c r="R873" s="10">
        <f t="shared" si="80"/>
        <v>5.416666666666667</v>
      </c>
      <c r="S873">
        <f t="shared" si="81"/>
        <v>27.083333333333332</v>
      </c>
      <c r="T873" t="str">
        <f t="shared" si="82"/>
        <v>music</v>
      </c>
      <c r="U873" t="str">
        <f t="shared" si="83"/>
        <v>jazz</v>
      </c>
    </row>
    <row r="874" spans="1:21" ht="44.25" hidden="1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tr">
        <f>Data[[#This Row],[state]]</f>
        <v>failed</v>
      </c>
      <c r="H874" t="s">
        <v>8224</v>
      </c>
      <c r="I874" t="s">
        <v>8246</v>
      </c>
      <c r="J874">
        <v>1299786527</v>
      </c>
      <c r="K874" s="11">
        <f t="shared" si="78"/>
        <v>40612.575543981482</v>
      </c>
      <c r="L874">
        <v>1295898527</v>
      </c>
      <c r="M874" s="11">
        <f t="shared" si="79"/>
        <v>40567.575543981482</v>
      </c>
      <c r="N874" t="b">
        <v>0</v>
      </c>
      <c r="O874">
        <v>2</v>
      </c>
      <c r="P874" t="b">
        <v>0</v>
      </c>
      <c r="Q874" t="s">
        <v>8278</v>
      </c>
      <c r="R874" s="10">
        <f t="shared" si="80"/>
        <v>0.8125</v>
      </c>
      <c r="S874">
        <f t="shared" si="81"/>
        <v>32.5</v>
      </c>
      <c r="T874" t="str">
        <f t="shared" si="82"/>
        <v>music</v>
      </c>
      <c r="U874" t="str">
        <f t="shared" si="83"/>
        <v>jazz</v>
      </c>
    </row>
    <row r="875" spans="1:21" ht="29.5" hidden="1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tr">
        <f>Data[[#This Row],[state]]</f>
        <v>failed</v>
      </c>
      <c r="H875" t="s">
        <v>8224</v>
      </c>
      <c r="I875" t="s">
        <v>8246</v>
      </c>
      <c r="J875">
        <v>1352610040</v>
      </c>
      <c r="K875" s="11">
        <f t="shared" si="78"/>
        <v>41223.958796296298</v>
      </c>
      <c r="L875">
        <v>1349150440</v>
      </c>
      <c r="M875" s="11">
        <f t="shared" si="79"/>
        <v>41183.917129629634</v>
      </c>
      <c r="N875" t="b">
        <v>0</v>
      </c>
      <c r="O875">
        <v>5</v>
      </c>
      <c r="P875" t="b">
        <v>0</v>
      </c>
      <c r="Q875" t="s">
        <v>8278</v>
      </c>
      <c r="R875" s="10">
        <f t="shared" si="80"/>
        <v>1.2857142857142856</v>
      </c>
      <c r="S875">
        <f t="shared" si="81"/>
        <v>9</v>
      </c>
      <c r="T875" t="str">
        <f t="shared" si="82"/>
        <v>music</v>
      </c>
      <c r="U875" t="str">
        <f t="shared" si="83"/>
        <v>jazz</v>
      </c>
    </row>
    <row r="876" spans="1:21" ht="59" hidden="1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tr">
        <f>Data[[#This Row],[state]]</f>
        <v>failed</v>
      </c>
      <c r="H876" t="s">
        <v>8224</v>
      </c>
      <c r="I876" t="s">
        <v>8246</v>
      </c>
      <c r="J876">
        <v>1367676034</v>
      </c>
      <c r="K876" s="11">
        <f t="shared" si="78"/>
        <v>41398.333726851852</v>
      </c>
      <c r="L876">
        <v>1365084034</v>
      </c>
      <c r="M876" s="11">
        <f t="shared" si="79"/>
        <v>41368.333726851852</v>
      </c>
      <c r="N876" t="b">
        <v>0</v>
      </c>
      <c r="O876">
        <v>21</v>
      </c>
      <c r="P876" t="b">
        <v>0</v>
      </c>
      <c r="Q876" t="s">
        <v>8278</v>
      </c>
      <c r="R876" s="10">
        <f t="shared" si="80"/>
        <v>24.333333333333336</v>
      </c>
      <c r="S876">
        <f t="shared" si="81"/>
        <v>34.761904761904759</v>
      </c>
      <c r="T876" t="str">
        <f t="shared" si="82"/>
        <v>music</v>
      </c>
      <c r="U876" t="str">
        <f t="shared" si="83"/>
        <v>jazz</v>
      </c>
    </row>
    <row r="877" spans="1:21" ht="59" hidden="1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tr">
        <f>Data[[#This Row],[state]]</f>
        <v>failed</v>
      </c>
      <c r="H877" t="s">
        <v>8224</v>
      </c>
      <c r="I877" t="s">
        <v>8246</v>
      </c>
      <c r="J877">
        <v>1442856131</v>
      </c>
      <c r="K877" s="11">
        <f t="shared" si="78"/>
        <v>42268.473738425921</v>
      </c>
      <c r="L877">
        <v>1441128131</v>
      </c>
      <c r="M877" s="11">
        <f t="shared" si="79"/>
        <v>42248.473738425921</v>
      </c>
      <c r="N877" t="b">
        <v>0</v>
      </c>
      <c r="O877">
        <v>0</v>
      </c>
      <c r="P877" t="b">
        <v>0</v>
      </c>
      <c r="Q877" t="s">
        <v>8278</v>
      </c>
      <c r="R877" s="10">
        <f t="shared" si="80"/>
        <v>0</v>
      </c>
      <c r="S877" t="e">
        <f t="shared" si="81"/>
        <v>#DIV/0!</v>
      </c>
      <c r="T877" t="str">
        <f t="shared" si="82"/>
        <v>music</v>
      </c>
      <c r="U877" t="str">
        <f t="shared" si="83"/>
        <v>jazz</v>
      </c>
    </row>
    <row r="878" spans="1:21" ht="29.5" hidden="1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tr">
        <f>Data[[#This Row],[state]]</f>
        <v>failed</v>
      </c>
      <c r="H878" t="s">
        <v>8225</v>
      </c>
      <c r="I878" t="s">
        <v>8247</v>
      </c>
      <c r="J878">
        <v>1359978927</v>
      </c>
      <c r="K878" s="11">
        <f t="shared" si="78"/>
        <v>41309.246840277774</v>
      </c>
      <c r="L878">
        <v>1357127727</v>
      </c>
      <c r="M878" s="11">
        <f t="shared" si="79"/>
        <v>41276.246840277774</v>
      </c>
      <c r="N878" t="b">
        <v>0</v>
      </c>
      <c r="O878">
        <v>45</v>
      </c>
      <c r="P878" t="b">
        <v>0</v>
      </c>
      <c r="Q878" t="s">
        <v>8278</v>
      </c>
      <c r="R878" s="10">
        <f t="shared" si="80"/>
        <v>40.799492385786799</v>
      </c>
      <c r="S878">
        <f t="shared" si="81"/>
        <v>28.577777777777779</v>
      </c>
      <c r="T878" t="str">
        <f t="shared" si="82"/>
        <v>music</v>
      </c>
      <c r="U878" t="str">
        <f t="shared" si="83"/>
        <v>jazz</v>
      </c>
    </row>
    <row r="879" spans="1:21" ht="44.25" hidden="1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tr">
        <f>Data[[#This Row],[state]]</f>
        <v>failed</v>
      </c>
      <c r="H879" t="s">
        <v>8224</v>
      </c>
      <c r="I879" t="s">
        <v>8246</v>
      </c>
      <c r="J879">
        <v>1387479360</v>
      </c>
      <c r="K879" s="11">
        <f t="shared" si="78"/>
        <v>41627.538888888892</v>
      </c>
      <c r="L879">
        <v>1384887360</v>
      </c>
      <c r="M879" s="11">
        <f t="shared" si="79"/>
        <v>41597.538888888892</v>
      </c>
      <c r="N879" t="b">
        <v>0</v>
      </c>
      <c r="O879">
        <v>29</v>
      </c>
      <c r="P879" t="b">
        <v>0</v>
      </c>
      <c r="Q879" t="s">
        <v>8278</v>
      </c>
      <c r="R879" s="10">
        <f t="shared" si="80"/>
        <v>67.55</v>
      </c>
      <c r="S879">
        <f t="shared" si="81"/>
        <v>46.586206896551722</v>
      </c>
      <c r="T879" t="str">
        <f t="shared" si="82"/>
        <v>music</v>
      </c>
      <c r="U879" t="str">
        <f t="shared" si="83"/>
        <v>jazz</v>
      </c>
    </row>
    <row r="880" spans="1:21" ht="44.25" hidden="1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tr">
        <f>Data[[#This Row],[state]]</f>
        <v>failed</v>
      </c>
      <c r="H880" t="s">
        <v>8224</v>
      </c>
      <c r="I880" t="s">
        <v>8246</v>
      </c>
      <c r="J880">
        <v>1293082524</v>
      </c>
      <c r="K880" s="11">
        <f t="shared" si="78"/>
        <v>40534.982916666668</v>
      </c>
      <c r="L880">
        <v>1290490524</v>
      </c>
      <c r="M880" s="11">
        <f t="shared" si="79"/>
        <v>40504.982916666668</v>
      </c>
      <c r="N880" t="b">
        <v>0</v>
      </c>
      <c r="O880">
        <v>2</v>
      </c>
      <c r="P880" t="b">
        <v>0</v>
      </c>
      <c r="Q880" t="s">
        <v>8278</v>
      </c>
      <c r="R880" s="10">
        <f t="shared" si="80"/>
        <v>1.3</v>
      </c>
      <c r="S880">
        <f t="shared" si="81"/>
        <v>32.5</v>
      </c>
      <c r="T880" t="str">
        <f t="shared" si="82"/>
        <v>music</v>
      </c>
      <c r="U880" t="str">
        <f t="shared" si="83"/>
        <v>jazz</v>
      </c>
    </row>
    <row r="881" spans="1:21" ht="44.25" hidden="1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tr">
        <f>Data[[#This Row],[state]]</f>
        <v>failed</v>
      </c>
      <c r="H881" t="s">
        <v>8224</v>
      </c>
      <c r="I881" t="s">
        <v>8246</v>
      </c>
      <c r="J881">
        <v>1338321305</v>
      </c>
      <c r="K881" s="11">
        <f t="shared" si="78"/>
        <v>41058.579918981479</v>
      </c>
      <c r="L881">
        <v>1336506905</v>
      </c>
      <c r="M881" s="11">
        <f t="shared" si="79"/>
        <v>41037.579918981479</v>
      </c>
      <c r="N881" t="b">
        <v>0</v>
      </c>
      <c r="O881">
        <v>30</v>
      </c>
      <c r="P881" t="b">
        <v>0</v>
      </c>
      <c r="Q881" t="s">
        <v>8278</v>
      </c>
      <c r="R881" s="10">
        <f t="shared" si="80"/>
        <v>30.666666666666664</v>
      </c>
      <c r="S881">
        <f t="shared" si="81"/>
        <v>21.466666666666665</v>
      </c>
      <c r="T881" t="str">
        <f t="shared" si="82"/>
        <v>music</v>
      </c>
      <c r="U881" t="str">
        <f t="shared" si="83"/>
        <v>jazz</v>
      </c>
    </row>
    <row r="882" spans="1:21" ht="44.25" hidden="1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tr">
        <f>Data[[#This Row],[state]]</f>
        <v>failed</v>
      </c>
      <c r="H882" t="s">
        <v>8224</v>
      </c>
      <c r="I882" t="s">
        <v>8246</v>
      </c>
      <c r="J882">
        <v>1351582938</v>
      </c>
      <c r="K882" s="11">
        <f t="shared" si="78"/>
        <v>41212.07104166667</v>
      </c>
      <c r="L882">
        <v>1348731738</v>
      </c>
      <c r="M882" s="11">
        <f t="shared" si="79"/>
        <v>41179.07104166667</v>
      </c>
      <c r="N882" t="b">
        <v>0</v>
      </c>
      <c r="O882">
        <v>8</v>
      </c>
      <c r="P882" t="b">
        <v>0</v>
      </c>
      <c r="Q882" t="s">
        <v>8279</v>
      </c>
      <c r="R882" s="10">
        <f t="shared" si="80"/>
        <v>2.9894179894179893</v>
      </c>
      <c r="S882">
        <f t="shared" si="81"/>
        <v>14.125</v>
      </c>
      <c r="T882" t="str">
        <f t="shared" si="82"/>
        <v>music</v>
      </c>
      <c r="U882" t="str">
        <f t="shared" si="83"/>
        <v>indie rock</v>
      </c>
    </row>
    <row r="883" spans="1:21" ht="44.25" hidden="1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tr">
        <f>Data[[#This Row],[state]]</f>
        <v>failed</v>
      </c>
      <c r="H883" t="s">
        <v>8224</v>
      </c>
      <c r="I883" t="s">
        <v>8246</v>
      </c>
      <c r="J883">
        <v>1326520886</v>
      </c>
      <c r="K883" s="11">
        <f t="shared" si="78"/>
        <v>40922.00099537037</v>
      </c>
      <c r="L883">
        <v>1322632886</v>
      </c>
      <c r="M883" s="11">
        <f t="shared" si="79"/>
        <v>40877.00099537037</v>
      </c>
      <c r="N883" t="b">
        <v>0</v>
      </c>
      <c r="O883">
        <v>1</v>
      </c>
      <c r="P883" t="b">
        <v>0</v>
      </c>
      <c r="Q883" t="s">
        <v>8279</v>
      </c>
      <c r="R883" s="10">
        <f t="shared" si="80"/>
        <v>0.8</v>
      </c>
      <c r="S883">
        <f t="shared" si="81"/>
        <v>30</v>
      </c>
      <c r="T883" t="str">
        <f t="shared" si="82"/>
        <v>music</v>
      </c>
      <c r="U883" t="str">
        <f t="shared" si="83"/>
        <v>indie rock</v>
      </c>
    </row>
    <row r="884" spans="1:21" ht="44.25" hidden="1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tr">
        <f>Data[[#This Row],[state]]</f>
        <v>failed</v>
      </c>
      <c r="H884" t="s">
        <v>8224</v>
      </c>
      <c r="I884" t="s">
        <v>8246</v>
      </c>
      <c r="J884">
        <v>1315341550</v>
      </c>
      <c r="K884" s="11">
        <f t="shared" si="78"/>
        <v>40792.610532407409</v>
      </c>
      <c r="L884">
        <v>1312490350</v>
      </c>
      <c r="M884" s="11">
        <f t="shared" si="79"/>
        <v>40759.610532407409</v>
      </c>
      <c r="N884" t="b">
        <v>0</v>
      </c>
      <c r="O884">
        <v>14</v>
      </c>
      <c r="P884" t="b">
        <v>0</v>
      </c>
      <c r="Q884" t="s">
        <v>8279</v>
      </c>
      <c r="R884" s="10">
        <f t="shared" si="80"/>
        <v>20.133333333333333</v>
      </c>
      <c r="S884">
        <f t="shared" si="81"/>
        <v>21.571428571428573</v>
      </c>
      <c r="T884" t="str">
        <f t="shared" si="82"/>
        <v>music</v>
      </c>
      <c r="U884" t="str">
        <f t="shared" si="83"/>
        <v>indie rock</v>
      </c>
    </row>
    <row r="885" spans="1:21" ht="59" hidden="1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tr">
        <f>Data[[#This Row],[state]]</f>
        <v>failed</v>
      </c>
      <c r="H885" t="s">
        <v>8224</v>
      </c>
      <c r="I885" t="s">
        <v>8246</v>
      </c>
      <c r="J885">
        <v>1456957635</v>
      </c>
      <c r="K885" s="11">
        <f t="shared" si="78"/>
        <v>42431.685590277775</v>
      </c>
      <c r="L885">
        <v>1451773635</v>
      </c>
      <c r="M885" s="11">
        <f t="shared" si="79"/>
        <v>42371.685590277775</v>
      </c>
      <c r="N885" t="b">
        <v>0</v>
      </c>
      <c r="O885">
        <v>24</v>
      </c>
      <c r="P885" t="b">
        <v>0</v>
      </c>
      <c r="Q885" t="s">
        <v>8279</v>
      </c>
      <c r="R885" s="10">
        <f t="shared" si="80"/>
        <v>40.020000000000003</v>
      </c>
      <c r="S885">
        <f t="shared" si="81"/>
        <v>83.375</v>
      </c>
      <c r="T885" t="str">
        <f t="shared" si="82"/>
        <v>music</v>
      </c>
      <c r="U885" t="str">
        <f t="shared" si="83"/>
        <v>indie rock</v>
      </c>
    </row>
    <row r="886" spans="1:21" ht="44.25" hidden="1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tr">
        <f>Data[[#This Row],[state]]</f>
        <v>failed</v>
      </c>
      <c r="H886" t="s">
        <v>8224</v>
      </c>
      <c r="I886" t="s">
        <v>8246</v>
      </c>
      <c r="J886">
        <v>1336789860</v>
      </c>
      <c r="K886" s="11">
        <f t="shared" si="78"/>
        <v>41040.854861111111</v>
      </c>
      <c r="L886">
        <v>1331666146</v>
      </c>
      <c r="M886" s="11">
        <f t="shared" si="79"/>
        <v>40981.552615740737</v>
      </c>
      <c r="N886" t="b">
        <v>0</v>
      </c>
      <c r="O886">
        <v>2</v>
      </c>
      <c r="P886" t="b">
        <v>0</v>
      </c>
      <c r="Q886" t="s">
        <v>8279</v>
      </c>
      <c r="R886" s="10">
        <f t="shared" si="80"/>
        <v>1</v>
      </c>
      <c r="S886">
        <f t="shared" si="81"/>
        <v>10</v>
      </c>
      <c r="T886" t="str">
        <f t="shared" si="82"/>
        <v>music</v>
      </c>
      <c r="U886" t="str">
        <f t="shared" si="83"/>
        <v>indie rock</v>
      </c>
    </row>
    <row r="887" spans="1:21" ht="44.25" hidden="1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tr">
        <f>Data[[#This Row],[state]]</f>
        <v>failed</v>
      </c>
      <c r="H887" t="s">
        <v>8224</v>
      </c>
      <c r="I887" t="s">
        <v>8246</v>
      </c>
      <c r="J887">
        <v>1483137311</v>
      </c>
      <c r="K887" s="11">
        <f t="shared" si="78"/>
        <v>42734.691099537042</v>
      </c>
      <c r="L887">
        <v>1481322911</v>
      </c>
      <c r="M887" s="11">
        <f t="shared" si="79"/>
        <v>42713.691099537042</v>
      </c>
      <c r="N887" t="b">
        <v>0</v>
      </c>
      <c r="O887">
        <v>21</v>
      </c>
      <c r="P887" t="b">
        <v>0</v>
      </c>
      <c r="Q887" t="s">
        <v>8279</v>
      </c>
      <c r="R887" s="10">
        <f t="shared" si="80"/>
        <v>75</v>
      </c>
      <c r="S887">
        <f t="shared" si="81"/>
        <v>35.714285714285715</v>
      </c>
      <c r="T887" t="str">
        <f t="shared" si="82"/>
        <v>music</v>
      </c>
      <c r="U887" t="str">
        <f t="shared" si="83"/>
        <v>indie rock</v>
      </c>
    </row>
    <row r="888" spans="1:21" ht="59" hidden="1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tr">
        <f>Data[[#This Row],[state]]</f>
        <v>failed</v>
      </c>
      <c r="H888" t="s">
        <v>8224</v>
      </c>
      <c r="I888" t="s">
        <v>8246</v>
      </c>
      <c r="J888">
        <v>1473972813</v>
      </c>
      <c r="K888" s="11">
        <f t="shared" si="78"/>
        <v>42628.620520833334</v>
      </c>
      <c r="L888">
        <v>1471812813</v>
      </c>
      <c r="M888" s="11">
        <f t="shared" si="79"/>
        <v>42603.620520833334</v>
      </c>
      <c r="N888" t="b">
        <v>0</v>
      </c>
      <c r="O888">
        <v>7</v>
      </c>
      <c r="P888" t="b">
        <v>0</v>
      </c>
      <c r="Q888" t="s">
        <v>8279</v>
      </c>
      <c r="R888" s="10">
        <f t="shared" si="80"/>
        <v>41</v>
      </c>
      <c r="S888">
        <f t="shared" si="81"/>
        <v>29.285714285714285</v>
      </c>
      <c r="T888" t="str">
        <f t="shared" si="82"/>
        <v>music</v>
      </c>
      <c r="U888" t="str">
        <f t="shared" si="83"/>
        <v>indie rock</v>
      </c>
    </row>
    <row r="889" spans="1:21" ht="44.25" hidden="1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tr">
        <f>Data[[#This Row],[state]]</f>
        <v>failed</v>
      </c>
      <c r="H889" t="s">
        <v>8224</v>
      </c>
      <c r="I889" t="s">
        <v>8246</v>
      </c>
      <c r="J889">
        <v>1338159655</v>
      </c>
      <c r="K889" s="11">
        <f t="shared" si="78"/>
        <v>41056.708969907406</v>
      </c>
      <c r="L889">
        <v>1335567655</v>
      </c>
      <c r="M889" s="11">
        <f t="shared" si="79"/>
        <v>41026.708969907406</v>
      </c>
      <c r="N889" t="b">
        <v>0</v>
      </c>
      <c r="O889">
        <v>0</v>
      </c>
      <c r="P889" t="b">
        <v>0</v>
      </c>
      <c r="Q889" t="s">
        <v>8279</v>
      </c>
      <c r="R889" s="10">
        <f t="shared" si="80"/>
        <v>0</v>
      </c>
      <c r="S889" t="e">
        <f t="shared" si="81"/>
        <v>#DIV/0!</v>
      </c>
      <c r="T889" t="str">
        <f t="shared" si="82"/>
        <v>music</v>
      </c>
      <c r="U889" t="str">
        <f t="shared" si="83"/>
        <v>indie rock</v>
      </c>
    </row>
    <row r="890" spans="1:21" ht="59" hidden="1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tr">
        <f>Data[[#This Row],[state]]</f>
        <v>failed</v>
      </c>
      <c r="H890" t="s">
        <v>8224</v>
      </c>
      <c r="I890" t="s">
        <v>8246</v>
      </c>
      <c r="J890">
        <v>1314856800</v>
      </c>
      <c r="K890" s="11">
        <f t="shared" si="78"/>
        <v>40787</v>
      </c>
      <c r="L890">
        <v>1311789885</v>
      </c>
      <c r="M890" s="11">
        <f t="shared" si="79"/>
        <v>40751.503298611111</v>
      </c>
      <c r="N890" t="b">
        <v>0</v>
      </c>
      <c r="O890">
        <v>4</v>
      </c>
      <c r="P890" t="b">
        <v>0</v>
      </c>
      <c r="Q890" t="s">
        <v>8279</v>
      </c>
      <c r="R890" s="10">
        <f t="shared" si="80"/>
        <v>7.1999999999999993</v>
      </c>
      <c r="S890">
        <f t="shared" si="81"/>
        <v>18</v>
      </c>
      <c r="T890" t="str">
        <f t="shared" si="82"/>
        <v>music</v>
      </c>
      <c r="U890" t="str">
        <f t="shared" si="83"/>
        <v>indie rock</v>
      </c>
    </row>
    <row r="891" spans="1:21" ht="44.25" hidden="1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tr">
        <f>Data[[#This Row],[state]]</f>
        <v>failed</v>
      </c>
      <c r="H891" t="s">
        <v>8224</v>
      </c>
      <c r="I891" t="s">
        <v>8246</v>
      </c>
      <c r="J891">
        <v>1412534943</v>
      </c>
      <c r="K891" s="11">
        <f t="shared" si="78"/>
        <v>41917.534062500003</v>
      </c>
      <c r="L891">
        <v>1409942943</v>
      </c>
      <c r="M891" s="11">
        <f t="shared" si="79"/>
        <v>41887.534062500003</v>
      </c>
      <c r="N891" t="b">
        <v>0</v>
      </c>
      <c r="O891">
        <v>32</v>
      </c>
      <c r="P891" t="b">
        <v>0</v>
      </c>
      <c r="Q891" t="s">
        <v>8279</v>
      </c>
      <c r="R891" s="10">
        <f t="shared" si="80"/>
        <v>9.4412800000000008</v>
      </c>
      <c r="S891">
        <f t="shared" si="81"/>
        <v>73.760000000000005</v>
      </c>
      <c r="T891" t="str">
        <f t="shared" si="82"/>
        <v>music</v>
      </c>
      <c r="U891" t="str">
        <f t="shared" si="83"/>
        <v>indie rock</v>
      </c>
    </row>
    <row r="892" spans="1:21" ht="59" hidden="1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tr">
        <f>Data[[#This Row],[state]]</f>
        <v>failed</v>
      </c>
      <c r="H892" t="s">
        <v>8224</v>
      </c>
      <c r="I892" t="s">
        <v>8246</v>
      </c>
      <c r="J892">
        <v>1385055979</v>
      </c>
      <c r="K892" s="11">
        <f t="shared" si="78"/>
        <v>41599.490497685183</v>
      </c>
      <c r="L892">
        <v>1382460379</v>
      </c>
      <c r="M892" s="11">
        <f t="shared" si="79"/>
        <v>41569.448831018519</v>
      </c>
      <c r="N892" t="b">
        <v>0</v>
      </c>
      <c r="O892">
        <v>4</v>
      </c>
      <c r="P892" t="b">
        <v>0</v>
      </c>
      <c r="Q892" t="s">
        <v>8279</v>
      </c>
      <c r="R892" s="10">
        <f t="shared" si="80"/>
        <v>4.1666666666666661</v>
      </c>
      <c r="S892">
        <f t="shared" si="81"/>
        <v>31.25</v>
      </c>
      <c r="T892" t="str">
        <f t="shared" si="82"/>
        <v>music</v>
      </c>
      <c r="U892" t="str">
        <f t="shared" si="83"/>
        <v>indie rock</v>
      </c>
    </row>
    <row r="893" spans="1:21" ht="44.25" hidden="1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tr">
        <f>Data[[#This Row],[state]]</f>
        <v>failed</v>
      </c>
      <c r="H893" t="s">
        <v>8224</v>
      </c>
      <c r="I893" t="s">
        <v>8246</v>
      </c>
      <c r="J893">
        <v>1408581930</v>
      </c>
      <c r="K893" s="11">
        <f t="shared" si="78"/>
        <v>41871.781597222223</v>
      </c>
      <c r="L893">
        <v>1405989930</v>
      </c>
      <c r="M893" s="11">
        <f t="shared" si="79"/>
        <v>41841.781597222223</v>
      </c>
      <c r="N893" t="b">
        <v>0</v>
      </c>
      <c r="O893">
        <v>9</v>
      </c>
      <c r="P893" t="b">
        <v>0</v>
      </c>
      <c r="Q893" t="s">
        <v>8279</v>
      </c>
      <c r="R893" s="10">
        <f t="shared" si="80"/>
        <v>3.25</v>
      </c>
      <c r="S893">
        <f t="shared" si="81"/>
        <v>28.888888888888889</v>
      </c>
      <c r="T893" t="str">
        <f t="shared" si="82"/>
        <v>music</v>
      </c>
      <c r="U893" t="str">
        <f t="shared" si="83"/>
        <v>indie rock</v>
      </c>
    </row>
    <row r="894" spans="1:21" ht="44.25" hidden="1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tr">
        <f>Data[[#This Row],[state]]</f>
        <v>failed</v>
      </c>
      <c r="H894" t="s">
        <v>8224</v>
      </c>
      <c r="I894" t="s">
        <v>8246</v>
      </c>
      <c r="J894">
        <v>1280635200</v>
      </c>
      <c r="K894" s="11">
        <f t="shared" si="78"/>
        <v>40390.916666666664</v>
      </c>
      <c r="L894">
        <v>1273121283</v>
      </c>
      <c r="M894" s="11">
        <f t="shared" si="79"/>
        <v>40303.95003472222</v>
      </c>
      <c r="N894" t="b">
        <v>0</v>
      </c>
      <c r="O894">
        <v>17</v>
      </c>
      <c r="P894" t="b">
        <v>0</v>
      </c>
      <c r="Q894" t="s">
        <v>8279</v>
      </c>
      <c r="R894" s="10">
        <f t="shared" si="80"/>
        <v>40.75</v>
      </c>
      <c r="S894">
        <f t="shared" si="81"/>
        <v>143.8235294117647</v>
      </c>
      <c r="T894" t="str">
        <f t="shared" si="82"/>
        <v>music</v>
      </c>
      <c r="U894" t="str">
        <f t="shared" si="83"/>
        <v>indie rock</v>
      </c>
    </row>
    <row r="895" spans="1:21" ht="44.25" hidden="1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tr">
        <f>Data[[#This Row],[state]]</f>
        <v>failed</v>
      </c>
      <c r="H895" t="s">
        <v>8224</v>
      </c>
      <c r="I895" t="s">
        <v>8246</v>
      </c>
      <c r="J895">
        <v>1427920363</v>
      </c>
      <c r="K895" s="11">
        <f t="shared" si="78"/>
        <v>42095.606053240743</v>
      </c>
      <c r="L895">
        <v>1425331963</v>
      </c>
      <c r="M895" s="11">
        <f t="shared" si="79"/>
        <v>42065.647719907407</v>
      </c>
      <c r="N895" t="b">
        <v>0</v>
      </c>
      <c r="O895">
        <v>5</v>
      </c>
      <c r="P895" t="b">
        <v>0</v>
      </c>
      <c r="Q895" t="s">
        <v>8279</v>
      </c>
      <c r="R895" s="10">
        <f t="shared" si="80"/>
        <v>10</v>
      </c>
      <c r="S895">
        <f t="shared" si="81"/>
        <v>40</v>
      </c>
      <c r="T895" t="str">
        <f t="shared" si="82"/>
        <v>music</v>
      </c>
      <c r="U895" t="str">
        <f t="shared" si="83"/>
        <v>indie rock</v>
      </c>
    </row>
    <row r="896" spans="1:21" ht="44.25" hidden="1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tr">
        <f>Data[[#This Row],[state]]</f>
        <v>failed</v>
      </c>
      <c r="H896" t="s">
        <v>8224</v>
      </c>
      <c r="I896" t="s">
        <v>8246</v>
      </c>
      <c r="J896">
        <v>1465169610</v>
      </c>
      <c r="K896" s="11">
        <f t="shared" si="78"/>
        <v>42526.731597222228</v>
      </c>
      <c r="L896">
        <v>1462577610</v>
      </c>
      <c r="M896" s="11">
        <f t="shared" si="79"/>
        <v>42496.731597222228</v>
      </c>
      <c r="N896" t="b">
        <v>0</v>
      </c>
      <c r="O896">
        <v>53</v>
      </c>
      <c r="P896" t="b">
        <v>0</v>
      </c>
      <c r="Q896" t="s">
        <v>8279</v>
      </c>
      <c r="R896" s="10">
        <f t="shared" si="80"/>
        <v>39.17</v>
      </c>
      <c r="S896">
        <f t="shared" si="81"/>
        <v>147.81132075471697</v>
      </c>
      <c r="T896" t="str">
        <f t="shared" si="82"/>
        <v>music</v>
      </c>
      <c r="U896" t="str">
        <f t="shared" si="83"/>
        <v>indie rock</v>
      </c>
    </row>
    <row r="897" spans="1:21" ht="59" hidden="1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tr">
        <f>Data[[#This Row],[state]]</f>
        <v>failed</v>
      </c>
      <c r="H897" t="s">
        <v>8224</v>
      </c>
      <c r="I897" t="s">
        <v>8246</v>
      </c>
      <c r="J897">
        <v>1287975829</v>
      </c>
      <c r="K897" s="11">
        <f t="shared" si="78"/>
        <v>40475.877650462964</v>
      </c>
      <c r="L897">
        <v>1284087829</v>
      </c>
      <c r="M897" s="11">
        <f t="shared" si="79"/>
        <v>40430.877650462964</v>
      </c>
      <c r="N897" t="b">
        <v>0</v>
      </c>
      <c r="O897">
        <v>7</v>
      </c>
      <c r="P897" t="b">
        <v>0</v>
      </c>
      <c r="Q897" t="s">
        <v>8279</v>
      </c>
      <c r="R897" s="10">
        <f t="shared" si="80"/>
        <v>2.4375</v>
      </c>
      <c r="S897">
        <f t="shared" si="81"/>
        <v>27.857142857142858</v>
      </c>
      <c r="T897" t="str">
        <f t="shared" si="82"/>
        <v>music</v>
      </c>
      <c r="U897" t="str">
        <f t="shared" si="83"/>
        <v>indie rock</v>
      </c>
    </row>
    <row r="898" spans="1:21" ht="44.25" hidden="1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tr">
        <f>Data[[#This Row],[state]]</f>
        <v>failed</v>
      </c>
      <c r="H898" t="s">
        <v>8224</v>
      </c>
      <c r="I898" t="s">
        <v>8246</v>
      </c>
      <c r="J898">
        <v>1440734400</v>
      </c>
      <c r="K898" s="11">
        <f t="shared" ref="K898:K961" si="84">(((J898/60)/60)/24)+DATE(1970,1,1)+(-6/24)</f>
        <v>42243.916666666672</v>
      </c>
      <c r="L898">
        <v>1438549026</v>
      </c>
      <c r="M898" s="11">
        <f t="shared" ref="M898:M961" si="85">(((L898/60)/60)/24)+DATE(1970,1,1)+(-6/24)</f>
        <v>42218.622986111113</v>
      </c>
      <c r="N898" t="b">
        <v>0</v>
      </c>
      <c r="O898">
        <v>72</v>
      </c>
      <c r="P898" t="b">
        <v>0</v>
      </c>
      <c r="Q898" t="s">
        <v>8279</v>
      </c>
      <c r="R898" s="10">
        <f t="shared" ref="R898:R961" si="86">(E898/D898)*100</f>
        <v>40</v>
      </c>
      <c r="S898">
        <f t="shared" si="81"/>
        <v>44.444444444444443</v>
      </c>
      <c r="T898" t="str">
        <f t="shared" si="82"/>
        <v>music</v>
      </c>
      <c r="U898" t="str">
        <f t="shared" si="83"/>
        <v>indie rock</v>
      </c>
    </row>
    <row r="899" spans="1:21" ht="44.25" hidden="1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tr">
        <f>Data[[#This Row],[state]]</f>
        <v>failed</v>
      </c>
      <c r="H899" t="s">
        <v>8224</v>
      </c>
      <c r="I899" t="s">
        <v>8246</v>
      </c>
      <c r="J899">
        <v>1354123908</v>
      </c>
      <c r="K899" s="11">
        <f t="shared" si="84"/>
        <v>41241.480416666665</v>
      </c>
      <c r="L899">
        <v>1351528308</v>
      </c>
      <c r="M899" s="11">
        <f t="shared" si="85"/>
        <v>41211.438750000001</v>
      </c>
      <c r="N899" t="b">
        <v>0</v>
      </c>
      <c r="O899">
        <v>0</v>
      </c>
      <c r="P899" t="b">
        <v>0</v>
      </c>
      <c r="Q899" t="s">
        <v>8279</v>
      </c>
      <c r="R899" s="10">
        <f t="shared" si="86"/>
        <v>0</v>
      </c>
      <c r="S899" t="e">
        <f t="shared" ref="S899:S962" si="87">E899/O899</f>
        <v>#DIV/0!</v>
      </c>
      <c r="T899" t="str">
        <f t="shared" ref="T899:T962" si="88">LEFT(Q899,FIND("/",Q899)-1)</f>
        <v>music</v>
      </c>
      <c r="U899" t="str">
        <f t="shared" ref="U899:U962" si="89">RIGHT(Q899,LEN(Q899)-FIND("/",Q899))</f>
        <v>indie rock</v>
      </c>
    </row>
    <row r="900" spans="1:21" ht="44.25" hidden="1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tr">
        <f>Data[[#This Row],[state]]</f>
        <v>failed</v>
      </c>
      <c r="H900" t="s">
        <v>8224</v>
      </c>
      <c r="I900" t="s">
        <v>8246</v>
      </c>
      <c r="J900">
        <v>1326651110</v>
      </c>
      <c r="K900" s="11">
        <f t="shared" si="84"/>
        <v>40923.508217592593</v>
      </c>
      <c r="L900">
        <v>1322763110</v>
      </c>
      <c r="M900" s="11">
        <f t="shared" si="85"/>
        <v>40878.508217592593</v>
      </c>
      <c r="N900" t="b">
        <v>0</v>
      </c>
      <c r="O900">
        <v>2</v>
      </c>
      <c r="P900" t="b">
        <v>0</v>
      </c>
      <c r="Q900" t="s">
        <v>8279</v>
      </c>
      <c r="R900" s="10">
        <f t="shared" si="86"/>
        <v>2.8000000000000003</v>
      </c>
      <c r="S900">
        <f t="shared" si="87"/>
        <v>35</v>
      </c>
      <c r="T900" t="str">
        <f t="shared" si="88"/>
        <v>music</v>
      </c>
      <c r="U900" t="str">
        <f t="shared" si="89"/>
        <v>indie rock</v>
      </c>
    </row>
    <row r="901" spans="1:21" ht="44.25" hidden="1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tr">
        <f>Data[[#This Row],[state]]</f>
        <v>failed</v>
      </c>
      <c r="H901" t="s">
        <v>8224</v>
      </c>
      <c r="I901" t="s">
        <v>8246</v>
      </c>
      <c r="J901">
        <v>1306549362</v>
      </c>
      <c r="K901" s="11">
        <f t="shared" si="84"/>
        <v>40690.849097222221</v>
      </c>
      <c r="L901">
        <v>1302661362</v>
      </c>
      <c r="M901" s="11">
        <f t="shared" si="85"/>
        <v>40645.849097222221</v>
      </c>
      <c r="N901" t="b">
        <v>0</v>
      </c>
      <c r="O901">
        <v>8</v>
      </c>
      <c r="P901" t="b">
        <v>0</v>
      </c>
      <c r="Q901" t="s">
        <v>8279</v>
      </c>
      <c r="R901" s="10">
        <f t="shared" si="86"/>
        <v>37.333333333333336</v>
      </c>
      <c r="S901">
        <f t="shared" si="87"/>
        <v>35</v>
      </c>
      <c r="T901" t="str">
        <f t="shared" si="88"/>
        <v>music</v>
      </c>
      <c r="U901" t="str">
        <f t="shared" si="89"/>
        <v>indie rock</v>
      </c>
    </row>
    <row r="902" spans="1:21" ht="29.5" hidden="1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tr">
        <f>Data[[#This Row],[state]]</f>
        <v>failed</v>
      </c>
      <c r="H902" t="s">
        <v>8224</v>
      </c>
      <c r="I902" t="s">
        <v>8246</v>
      </c>
      <c r="J902">
        <v>1459365802</v>
      </c>
      <c r="K902" s="11">
        <f t="shared" si="84"/>
        <v>42459.557893518519</v>
      </c>
      <c r="L902">
        <v>1456777402</v>
      </c>
      <c r="M902" s="11">
        <f t="shared" si="85"/>
        <v>42429.59956018519</v>
      </c>
      <c r="N902" t="b">
        <v>0</v>
      </c>
      <c r="O902">
        <v>2</v>
      </c>
      <c r="P902" t="b">
        <v>0</v>
      </c>
      <c r="Q902" t="s">
        <v>8278</v>
      </c>
      <c r="R902" s="10">
        <f t="shared" si="86"/>
        <v>0.42</v>
      </c>
      <c r="S902">
        <f t="shared" si="87"/>
        <v>10.5</v>
      </c>
      <c r="T902" t="str">
        <f t="shared" si="88"/>
        <v>music</v>
      </c>
      <c r="U902" t="str">
        <f t="shared" si="89"/>
        <v>jazz</v>
      </c>
    </row>
    <row r="903" spans="1:21" ht="59" hidden="1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tr">
        <f>Data[[#This Row],[state]]</f>
        <v>failed</v>
      </c>
      <c r="H903" t="s">
        <v>8224</v>
      </c>
      <c r="I903" t="s">
        <v>8246</v>
      </c>
      <c r="J903">
        <v>1276024260</v>
      </c>
      <c r="K903" s="11">
        <f t="shared" si="84"/>
        <v>40337.549305555556</v>
      </c>
      <c r="L903">
        <v>1272050914</v>
      </c>
      <c r="M903" s="11">
        <f t="shared" si="85"/>
        <v>40291.56150462963</v>
      </c>
      <c r="N903" t="b">
        <v>0</v>
      </c>
      <c r="O903">
        <v>0</v>
      </c>
      <c r="P903" t="b">
        <v>0</v>
      </c>
      <c r="Q903" t="s">
        <v>8278</v>
      </c>
      <c r="R903" s="10">
        <f t="shared" si="86"/>
        <v>0</v>
      </c>
      <c r="S903" t="e">
        <f t="shared" si="87"/>
        <v>#DIV/0!</v>
      </c>
      <c r="T903" t="str">
        <f t="shared" si="88"/>
        <v>music</v>
      </c>
      <c r="U903" t="str">
        <f t="shared" si="89"/>
        <v>jazz</v>
      </c>
    </row>
    <row r="904" spans="1:21" ht="59" hidden="1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tr">
        <f>Data[[#This Row],[state]]</f>
        <v>failed</v>
      </c>
      <c r="H904" t="s">
        <v>8224</v>
      </c>
      <c r="I904" t="s">
        <v>8246</v>
      </c>
      <c r="J904">
        <v>1409412600</v>
      </c>
      <c r="K904" s="11">
        <f t="shared" si="84"/>
        <v>41881.395833333336</v>
      </c>
      <c r="L904">
        <v>1404947422</v>
      </c>
      <c r="M904" s="11">
        <f t="shared" si="85"/>
        <v>41829.715532407405</v>
      </c>
      <c r="N904" t="b">
        <v>0</v>
      </c>
      <c r="O904">
        <v>3</v>
      </c>
      <c r="P904" t="b">
        <v>0</v>
      </c>
      <c r="Q904" t="s">
        <v>8278</v>
      </c>
      <c r="R904" s="10">
        <f t="shared" si="86"/>
        <v>0.3</v>
      </c>
      <c r="S904">
        <f t="shared" si="87"/>
        <v>30</v>
      </c>
      <c r="T904" t="str">
        <f t="shared" si="88"/>
        <v>music</v>
      </c>
      <c r="U904" t="str">
        <f t="shared" si="89"/>
        <v>jazz</v>
      </c>
    </row>
    <row r="905" spans="1:21" ht="44.25" hidden="1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tr">
        <f>Data[[#This Row],[state]]</f>
        <v>failed</v>
      </c>
      <c r="H905" t="s">
        <v>8224</v>
      </c>
      <c r="I905" t="s">
        <v>8246</v>
      </c>
      <c r="J905">
        <v>1348367100</v>
      </c>
      <c r="K905" s="11">
        <f t="shared" si="84"/>
        <v>41174.850694444445</v>
      </c>
      <c r="L905">
        <v>1346180780</v>
      </c>
      <c r="M905" s="11">
        <f t="shared" si="85"/>
        <v>41149.546064814815</v>
      </c>
      <c r="N905" t="b">
        <v>0</v>
      </c>
      <c r="O905">
        <v>4</v>
      </c>
      <c r="P905" t="b">
        <v>0</v>
      </c>
      <c r="Q905" t="s">
        <v>8278</v>
      </c>
      <c r="R905" s="10">
        <f t="shared" si="86"/>
        <v>3.2</v>
      </c>
      <c r="S905">
        <f t="shared" si="87"/>
        <v>40</v>
      </c>
      <c r="T905" t="str">
        <f t="shared" si="88"/>
        <v>music</v>
      </c>
      <c r="U905" t="str">
        <f t="shared" si="89"/>
        <v>jazz</v>
      </c>
    </row>
    <row r="906" spans="1:21" ht="44.25" hidden="1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tr">
        <f>Data[[#This Row],[state]]</f>
        <v>failed</v>
      </c>
      <c r="H906" t="s">
        <v>8224</v>
      </c>
      <c r="I906" t="s">
        <v>8246</v>
      </c>
      <c r="J906">
        <v>1451786137</v>
      </c>
      <c r="K906" s="11">
        <f t="shared" si="84"/>
        <v>42371.830289351856</v>
      </c>
      <c r="L906">
        <v>1449194137</v>
      </c>
      <c r="M906" s="11">
        <f t="shared" si="85"/>
        <v>42341.830289351856</v>
      </c>
      <c r="N906" t="b">
        <v>0</v>
      </c>
      <c r="O906">
        <v>3</v>
      </c>
      <c r="P906" t="b">
        <v>0</v>
      </c>
      <c r="Q906" t="s">
        <v>8278</v>
      </c>
      <c r="R906" s="10">
        <f t="shared" si="86"/>
        <v>0.30199999999999999</v>
      </c>
      <c r="S906">
        <f t="shared" si="87"/>
        <v>50.333333333333336</v>
      </c>
      <c r="T906" t="str">
        <f t="shared" si="88"/>
        <v>music</v>
      </c>
      <c r="U906" t="str">
        <f t="shared" si="89"/>
        <v>jazz</v>
      </c>
    </row>
    <row r="907" spans="1:21" ht="44.25" hidden="1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tr">
        <f>Data[[#This Row],[state]]</f>
        <v>failed</v>
      </c>
      <c r="H907" t="s">
        <v>8224</v>
      </c>
      <c r="I907" t="s">
        <v>8246</v>
      </c>
      <c r="J907">
        <v>1295847926</v>
      </c>
      <c r="K907" s="11">
        <f t="shared" si="84"/>
        <v>40566.989884259259</v>
      </c>
      <c r="L907">
        <v>1290663926</v>
      </c>
      <c r="M907" s="11">
        <f t="shared" si="85"/>
        <v>40506.989884259259</v>
      </c>
      <c r="N907" t="b">
        <v>0</v>
      </c>
      <c r="O907">
        <v>6</v>
      </c>
      <c r="P907" t="b">
        <v>0</v>
      </c>
      <c r="Q907" t="s">
        <v>8278</v>
      </c>
      <c r="R907" s="10">
        <f t="shared" si="86"/>
        <v>3.0153846153846153</v>
      </c>
      <c r="S907">
        <f t="shared" si="87"/>
        <v>32.666666666666664</v>
      </c>
      <c r="T907" t="str">
        <f t="shared" si="88"/>
        <v>music</v>
      </c>
      <c r="U907" t="str">
        <f t="shared" si="89"/>
        <v>jazz</v>
      </c>
    </row>
    <row r="908" spans="1:21" ht="29.5" hidden="1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tr">
        <f>Data[[#This Row],[state]]</f>
        <v>failed</v>
      </c>
      <c r="H908" t="s">
        <v>8224</v>
      </c>
      <c r="I908" t="s">
        <v>8246</v>
      </c>
      <c r="J908">
        <v>1394681590</v>
      </c>
      <c r="K908" s="11">
        <f t="shared" si="84"/>
        <v>41710.898032407407</v>
      </c>
      <c r="L908">
        <v>1392093190</v>
      </c>
      <c r="M908" s="11">
        <f t="shared" si="85"/>
        <v>41680.939699074072</v>
      </c>
      <c r="N908" t="b">
        <v>0</v>
      </c>
      <c r="O908">
        <v>0</v>
      </c>
      <c r="P908" t="b">
        <v>0</v>
      </c>
      <c r="Q908" t="s">
        <v>8278</v>
      </c>
      <c r="R908" s="10">
        <f t="shared" si="86"/>
        <v>0</v>
      </c>
      <c r="S908" t="e">
        <f t="shared" si="87"/>
        <v>#DIV/0!</v>
      </c>
      <c r="T908" t="str">
        <f t="shared" si="88"/>
        <v>music</v>
      </c>
      <c r="U908" t="str">
        <f t="shared" si="89"/>
        <v>jazz</v>
      </c>
    </row>
    <row r="909" spans="1:21" ht="44.25" hidden="1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tr">
        <f>Data[[#This Row],[state]]</f>
        <v>failed</v>
      </c>
      <c r="H909" t="s">
        <v>8224</v>
      </c>
      <c r="I909" t="s">
        <v>8246</v>
      </c>
      <c r="J909">
        <v>1315715823</v>
      </c>
      <c r="K909" s="11">
        <f t="shared" si="84"/>
        <v>40796.942395833335</v>
      </c>
      <c r="L909">
        <v>1313123823</v>
      </c>
      <c r="M909" s="11">
        <f t="shared" si="85"/>
        <v>40766.942395833335</v>
      </c>
      <c r="N909" t="b">
        <v>0</v>
      </c>
      <c r="O909">
        <v>0</v>
      </c>
      <c r="P909" t="b">
        <v>0</v>
      </c>
      <c r="Q909" t="s">
        <v>8278</v>
      </c>
      <c r="R909" s="10">
        <f t="shared" si="86"/>
        <v>0</v>
      </c>
      <c r="S909" t="e">
        <f t="shared" si="87"/>
        <v>#DIV/0!</v>
      </c>
      <c r="T909" t="str">
        <f t="shared" si="88"/>
        <v>music</v>
      </c>
      <c r="U909" t="str">
        <f t="shared" si="89"/>
        <v>jazz</v>
      </c>
    </row>
    <row r="910" spans="1:21" ht="44.25" hidden="1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tr">
        <f>Data[[#This Row],[state]]</f>
        <v>failed</v>
      </c>
      <c r="H910" t="s">
        <v>8224</v>
      </c>
      <c r="I910" t="s">
        <v>8246</v>
      </c>
      <c r="J910">
        <v>1280206740</v>
      </c>
      <c r="K910" s="11">
        <f t="shared" si="84"/>
        <v>40385.957638888889</v>
      </c>
      <c r="L910">
        <v>1276283655</v>
      </c>
      <c r="M910" s="11">
        <f t="shared" si="85"/>
        <v>40340.551562499997</v>
      </c>
      <c r="N910" t="b">
        <v>0</v>
      </c>
      <c r="O910">
        <v>0</v>
      </c>
      <c r="P910" t="b">
        <v>0</v>
      </c>
      <c r="Q910" t="s">
        <v>8278</v>
      </c>
      <c r="R910" s="10">
        <f t="shared" si="86"/>
        <v>0</v>
      </c>
      <c r="S910" t="e">
        <f t="shared" si="87"/>
        <v>#DIV/0!</v>
      </c>
      <c r="T910" t="str">
        <f t="shared" si="88"/>
        <v>music</v>
      </c>
      <c r="U910" t="str">
        <f t="shared" si="89"/>
        <v>jazz</v>
      </c>
    </row>
    <row r="911" spans="1:21" ht="59" hidden="1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tr">
        <f>Data[[#This Row],[state]]</f>
        <v>failed</v>
      </c>
      <c r="H911" t="s">
        <v>8224</v>
      </c>
      <c r="I911" t="s">
        <v>8246</v>
      </c>
      <c r="J911">
        <v>1343016000</v>
      </c>
      <c r="K911" s="11">
        <f t="shared" si="84"/>
        <v>41112.916666666664</v>
      </c>
      <c r="L911">
        <v>1340296440</v>
      </c>
      <c r="M911" s="11">
        <f t="shared" si="85"/>
        <v>41081.44027777778</v>
      </c>
      <c r="N911" t="b">
        <v>0</v>
      </c>
      <c r="O911">
        <v>8</v>
      </c>
      <c r="P911" t="b">
        <v>0</v>
      </c>
      <c r="Q911" t="s">
        <v>8278</v>
      </c>
      <c r="R911" s="10">
        <f t="shared" si="86"/>
        <v>3.25</v>
      </c>
      <c r="S911">
        <f t="shared" si="87"/>
        <v>65</v>
      </c>
      <c r="T911" t="str">
        <f t="shared" si="88"/>
        <v>music</v>
      </c>
      <c r="U911" t="str">
        <f t="shared" si="89"/>
        <v>jazz</v>
      </c>
    </row>
    <row r="912" spans="1:21" ht="44.25" hidden="1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tr">
        <f>Data[[#This Row],[state]]</f>
        <v>failed</v>
      </c>
      <c r="H912" t="s">
        <v>8225</v>
      </c>
      <c r="I912" t="s">
        <v>8247</v>
      </c>
      <c r="J912">
        <v>1488546319</v>
      </c>
      <c r="K912" s="11">
        <f t="shared" si="84"/>
        <v>42797.295358796298</v>
      </c>
      <c r="L912">
        <v>1483362319</v>
      </c>
      <c r="M912" s="11">
        <f t="shared" si="85"/>
        <v>42737.295358796298</v>
      </c>
      <c r="N912" t="b">
        <v>0</v>
      </c>
      <c r="O912">
        <v>5</v>
      </c>
      <c r="P912" t="b">
        <v>0</v>
      </c>
      <c r="Q912" t="s">
        <v>8278</v>
      </c>
      <c r="R912" s="10">
        <f t="shared" si="86"/>
        <v>22.363636363636363</v>
      </c>
      <c r="S912">
        <f t="shared" si="87"/>
        <v>24.6</v>
      </c>
      <c r="T912" t="str">
        <f t="shared" si="88"/>
        <v>music</v>
      </c>
      <c r="U912" t="str">
        <f t="shared" si="89"/>
        <v>jazz</v>
      </c>
    </row>
    <row r="913" spans="1:21" ht="44.25" hidden="1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tr">
        <f>Data[[#This Row],[state]]</f>
        <v>failed</v>
      </c>
      <c r="H913" t="s">
        <v>8224</v>
      </c>
      <c r="I913" t="s">
        <v>8246</v>
      </c>
      <c r="J913">
        <v>1390522045</v>
      </c>
      <c r="K913" s="11">
        <f t="shared" si="84"/>
        <v>41662.755150462966</v>
      </c>
      <c r="L913">
        <v>1388707645</v>
      </c>
      <c r="M913" s="11">
        <f t="shared" si="85"/>
        <v>41641.755150462966</v>
      </c>
      <c r="N913" t="b">
        <v>0</v>
      </c>
      <c r="O913">
        <v>0</v>
      </c>
      <c r="P913" t="b">
        <v>0</v>
      </c>
      <c r="Q913" t="s">
        <v>8278</v>
      </c>
      <c r="R913" s="10">
        <f t="shared" si="86"/>
        <v>0</v>
      </c>
      <c r="S913" t="e">
        <f t="shared" si="87"/>
        <v>#DIV/0!</v>
      </c>
      <c r="T913" t="str">
        <f t="shared" si="88"/>
        <v>music</v>
      </c>
      <c r="U913" t="str">
        <f t="shared" si="89"/>
        <v>jazz</v>
      </c>
    </row>
    <row r="914" spans="1:21" ht="44.25" hidden="1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tr">
        <f>Data[[#This Row],[state]]</f>
        <v>failed</v>
      </c>
      <c r="H914" t="s">
        <v>8224</v>
      </c>
      <c r="I914" t="s">
        <v>8246</v>
      </c>
      <c r="J914">
        <v>1355197047</v>
      </c>
      <c r="K914" s="11">
        <f t="shared" si="84"/>
        <v>41253.901006944441</v>
      </c>
      <c r="L914">
        <v>1350009447</v>
      </c>
      <c r="M914" s="11">
        <f t="shared" si="85"/>
        <v>41193.859340277777</v>
      </c>
      <c r="N914" t="b">
        <v>0</v>
      </c>
      <c r="O914">
        <v>2</v>
      </c>
      <c r="P914" t="b">
        <v>0</v>
      </c>
      <c r="Q914" t="s">
        <v>8278</v>
      </c>
      <c r="R914" s="10">
        <f t="shared" si="86"/>
        <v>0.85714285714285721</v>
      </c>
      <c r="S914">
        <f t="shared" si="87"/>
        <v>15</v>
      </c>
      <c r="T914" t="str">
        <f t="shared" si="88"/>
        <v>music</v>
      </c>
      <c r="U914" t="str">
        <f t="shared" si="89"/>
        <v>jazz</v>
      </c>
    </row>
    <row r="915" spans="1:21" ht="44.25" hidden="1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tr">
        <f>Data[[#This Row],[state]]</f>
        <v>failed</v>
      </c>
      <c r="H915" t="s">
        <v>8224</v>
      </c>
      <c r="I915" t="s">
        <v>8246</v>
      </c>
      <c r="J915">
        <v>1336188019</v>
      </c>
      <c r="K915" s="11">
        <f t="shared" si="84"/>
        <v>41033.889108796298</v>
      </c>
      <c r="L915">
        <v>1333596019</v>
      </c>
      <c r="M915" s="11">
        <f t="shared" si="85"/>
        <v>41003.889108796298</v>
      </c>
      <c r="N915" t="b">
        <v>0</v>
      </c>
      <c r="O915">
        <v>24</v>
      </c>
      <c r="P915" t="b">
        <v>0</v>
      </c>
      <c r="Q915" t="s">
        <v>8278</v>
      </c>
      <c r="R915" s="10">
        <f t="shared" si="86"/>
        <v>6.6066666666666665</v>
      </c>
      <c r="S915">
        <f t="shared" si="87"/>
        <v>82.583333333333329</v>
      </c>
      <c r="T915" t="str">
        <f t="shared" si="88"/>
        <v>music</v>
      </c>
      <c r="U915" t="str">
        <f t="shared" si="89"/>
        <v>jazz</v>
      </c>
    </row>
    <row r="916" spans="1:21" ht="44.25" hidden="1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tr">
        <f>Data[[#This Row],[state]]</f>
        <v>failed</v>
      </c>
      <c r="H916" t="s">
        <v>8224</v>
      </c>
      <c r="I916" t="s">
        <v>8246</v>
      </c>
      <c r="J916">
        <v>1345918747</v>
      </c>
      <c r="K916" s="11">
        <f t="shared" si="84"/>
        <v>41146.513275462967</v>
      </c>
      <c r="L916">
        <v>1343326747</v>
      </c>
      <c r="M916" s="11">
        <f t="shared" si="85"/>
        <v>41116.513275462967</v>
      </c>
      <c r="N916" t="b">
        <v>0</v>
      </c>
      <c r="O916">
        <v>0</v>
      </c>
      <c r="P916" t="b">
        <v>0</v>
      </c>
      <c r="Q916" t="s">
        <v>8278</v>
      </c>
      <c r="R916" s="10">
        <f t="shared" si="86"/>
        <v>0</v>
      </c>
      <c r="S916" t="e">
        <f t="shared" si="87"/>
        <v>#DIV/0!</v>
      </c>
      <c r="T916" t="str">
        <f t="shared" si="88"/>
        <v>music</v>
      </c>
      <c r="U916" t="str">
        <f t="shared" si="89"/>
        <v>jazz</v>
      </c>
    </row>
    <row r="917" spans="1:21" ht="44.25" hidden="1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tr">
        <f>Data[[#This Row],[state]]</f>
        <v>failed</v>
      </c>
      <c r="H917" t="s">
        <v>8224</v>
      </c>
      <c r="I917" t="s">
        <v>8246</v>
      </c>
      <c r="J917">
        <v>1330577940</v>
      </c>
      <c r="K917" s="11">
        <f t="shared" si="84"/>
        <v>40968.957638888889</v>
      </c>
      <c r="L917">
        <v>1327853914</v>
      </c>
      <c r="M917" s="11">
        <f t="shared" si="85"/>
        <v>40937.429560185185</v>
      </c>
      <c r="N917" t="b">
        <v>0</v>
      </c>
      <c r="O917">
        <v>9</v>
      </c>
      <c r="P917" t="b">
        <v>0</v>
      </c>
      <c r="Q917" t="s">
        <v>8278</v>
      </c>
      <c r="R917" s="10">
        <f t="shared" si="86"/>
        <v>5.7692307692307692</v>
      </c>
      <c r="S917">
        <f t="shared" si="87"/>
        <v>41.666666666666664</v>
      </c>
      <c r="T917" t="str">
        <f t="shared" si="88"/>
        <v>music</v>
      </c>
      <c r="U917" t="str">
        <f t="shared" si="89"/>
        <v>jazz</v>
      </c>
    </row>
    <row r="918" spans="1:21" ht="44.25" hidden="1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tr">
        <f>Data[[#This Row],[state]]</f>
        <v>failed</v>
      </c>
      <c r="H918" t="s">
        <v>8224</v>
      </c>
      <c r="I918" t="s">
        <v>8246</v>
      </c>
      <c r="J918">
        <v>1287723600</v>
      </c>
      <c r="K918" s="11">
        <f t="shared" si="84"/>
        <v>40472.958333333336</v>
      </c>
      <c r="L918">
        <v>1284409734</v>
      </c>
      <c r="M918" s="11">
        <f t="shared" si="85"/>
        <v>40434.603402777779</v>
      </c>
      <c r="N918" t="b">
        <v>0</v>
      </c>
      <c r="O918">
        <v>0</v>
      </c>
      <c r="P918" t="b">
        <v>0</v>
      </c>
      <c r="Q918" t="s">
        <v>8278</v>
      </c>
      <c r="R918" s="10">
        <f t="shared" si="86"/>
        <v>0</v>
      </c>
      <c r="S918" t="e">
        <f t="shared" si="87"/>
        <v>#DIV/0!</v>
      </c>
      <c r="T918" t="str">
        <f t="shared" si="88"/>
        <v>music</v>
      </c>
      <c r="U918" t="str">
        <f t="shared" si="89"/>
        <v>jazz</v>
      </c>
    </row>
    <row r="919" spans="1:21" ht="44.25" hidden="1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tr">
        <f>Data[[#This Row],[state]]</f>
        <v>failed</v>
      </c>
      <c r="H919" t="s">
        <v>8224</v>
      </c>
      <c r="I919" t="s">
        <v>8246</v>
      </c>
      <c r="J919">
        <v>1405305000</v>
      </c>
      <c r="K919" s="11">
        <f t="shared" si="84"/>
        <v>41833.854166666664</v>
      </c>
      <c r="L919">
        <v>1402612730</v>
      </c>
      <c r="M919" s="11">
        <f t="shared" si="85"/>
        <v>41802.69363425926</v>
      </c>
      <c r="N919" t="b">
        <v>0</v>
      </c>
      <c r="O919">
        <v>1</v>
      </c>
      <c r="P919" t="b">
        <v>0</v>
      </c>
      <c r="Q919" t="s">
        <v>8278</v>
      </c>
      <c r="R919" s="10">
        <f t="shared" si="86"/>
        <v>0.6</v>
      </c>
      <c r="S919">
        <f t="shared" si="87"/>
        <v>30</v>
      </c>
      <c r="T919" t="str">
        <f t="shared" si="88"/>
        <v>music</v>
      </c>
      <c r="U919" t="str">
        <f t="shared" si="89"/>
        <v>jazz</v>
      </c>
    </row>
    <row r="920" spans="1:21" ht="59" hidden="1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tr">
        <f>Data[[#This Row],[state]]</f>
        <v>failed</v>
      </c>
      <c r="H920" t="s">
        <v>8225</v>
      </c>
      <c r="I920" t="s">
        <v>8247</v>
      </c>
      <c r="J920">
        <v>1417474761</v>
      </c>
      <c r="K920" s="11">
        <f t="shared" si="84"/>
        <v>41974.707881944443</v>
      </c>
      <c r="L920">
        <v>1414879161</v>
      </c>
      <c r="M920" s="11">
        <f t="shared" si="85"/>
        <v>41944.666215277779</v>
      </c>
      <c r="N920" t="b">
        <v>0</v>
      </c>
      <c r="O920">
        <v>10</v>
      </c>
      <c r="P920" t="b">
        <v>0</v>
      </c>
      <c r="Q920" t="s">
        <v>8278</v>
      </c>
      <c r="R920" s="10">
        <f t="shared" si="86"/>
        <v>5.0256410256410255</v>
      </c>
      <c r="S920">
        <f t="shared" si="87"/>
        <v>19.600000000000001</v>
      </c>
      <c r="T920" t="str">
        <f t="shared" si="88"/>
        <v>music</v>
      </c>
      <c r="U920" t="str">
        <f t="shared" si="89"/>
        <v>jazz</v>
      </c>
    </row>
    <row r="921" spans="1:21" hidden="1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tr">
        <f>Data[[#This Row],[state]]</f>
        <v>failed</v>
      </c>
      <c r="H921" t="s">
        <v>8224</v>
      </c>
      <c r="I921" t="s">
        <v>8246</v>
      </c>
      <c r="J921">
        <v>1355930645</v>
      </c>
      <c r="K921" s="11">
        <f t="shared" si="84"/>
        <v>41262.391724537039</v>
      </c>
      <c r="L921">
        <v>1352906645</v>
      </c>
      <c r="M921" s="11">
        <f t="shared" si="85"/>
        <v>41227.391724537039</v>
      </c>
      <c r="N921" t="b">
        <v>0</v>
      </c>
      <c r="O921">
        <v>1</v>
      </c>
      <c r="P921" t="b">
        <v>0</v>
      </c>
      <c r="Q921" t="s">
        <v>8278</v>
      </c>
      <c r="R921" s="10">
        <f t="shared" si="86"/>
        <v>0.5</v>
      </c>
      <c r="S921">
        <f t="shared" si="87"/>
        <v>100</v>
      </c>
      <c r="T921" t="str">
        <f t="shared" si="88"/>
        <v>music</v>
      </c>
      <c r="U921" t="str">
        <f t="shared" si="89"/>
        <v>jazz</v>
      </c>
    </row>
    <row r="922" spans="1:21" ht="44.25" hidden="1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tr">
        <f>Data[[#This Row],[state]]</f>
        <v>failed</v>
      </c>
      <c r="H922" t="s">
        <v>8224</v>
      </c>
      <c r="I922" t="s">
        <v>8246</v>
      </c>
      <c r="J922">
        <v>1384448822</v>
      </c>
      <c r="K922" s="11">
        <f t="shared" si="84"/>
        <v>41592.463217592594</v>
      </c>
      <c r="L922">
        <v>1381853222</v>
      </c>
      <c r="M922" s="11">
        <f t="shared" si="85"/>
        <v>41562.42155092593</v>
      </c>
      <c r="N922" t="b">
        <v>0</v>
      </c>
      <c r="O922">
        <v>0</v>
      </c>
      <c r="P922" t="b">
        <v>0</v>
      </c>
      <c r="Q922" t="s">
        <v>8278</v>
      </c>
      <c r="R922" s="10">
        <f t="shared" si="86"/>
        <v>0</v>
      </c>
      <c r="S922" t="e">
        <f t="shared" si="87"/>
        <v>#DIV/0!</v>
      </c>
      <c r="T922" t="str">
        <f t="shared" si="88"/>
        <v>music</v>
      </c>
      <c r="U922" t="str">
        <f t="shared" si="89"/>
        <v>jazz</v>
      </c>
    </row>
    <row r="923" spans="1:21" ht="59" hidden="1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tr">
        <f>Data[[#This Row],[state]]</f>
        <v>failed</v>
      </c>
      <c r="H923" t="s">
        <v>8224</v>
      </c>
      <c r="I923" t="s">
        <v>8246</v>
      </c>
      <c r="J923">
        <v>1323666376</v>
      </c>
      <c r="K923" s="11">
        <f t="shared" si="84"/>
        <v>40888.962685185186</v>
      </c>
      <c r="L923">
        <v>1320033976</v>
      </c>
      <c r="M923" s="11">
        <f t="shared" si="85"/>
        <v>40846.921018518515</v>
      </c>
      <c r="N923" t="b">
        <v>0</v>
      </c>
      <c r="O923">
        <v>20</v>
      </c>
      <c r="P923" t="b">
        <v>0</v>
      </c>
      <c r="Q923" t="s">
        <v>8278</v>
      </c>
      <c r="R923" s="10">
        <f t="shared" si="86"/>
        <v>30.9</v>
      </c>
      <c r="S923">
        <f t="shared" si="87"/>
        <v>231.75</v>
      </c>
      <c r="T923" t="str">
        <f t="shared" si="88"/>
        <v>music</v>
      </c>
      <c r="U923" t="str">
        <f t="shared" si="89"/>
        <v>jazz</v>
      </c>
    </row>
    <row r="924" spans="1:21" ht="44.25" hidden="1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tr">
        <f>Data[[#This Row],[state]]</f>
        <v>failed</v>
      </c>
      <c r="H924" t="s">
        <v>8224</v>
      </c>
      <c r="I924" t="s">
        <v>8246</v>
      </c>
      <c r="J924">
        <v>1412167393</v>
      </c>
      <c r="K924" s="11">
        <f t="shared" si="84"/>
        <v>41913.280011574076</v>
      </c>
      <c r="L924">
        <v>1409143393</v>
      </c>
      <c r="M924" s="11">
        <f t="shared" si="85"/>
        <v>41878.280011574076</v>
      </c>
      <c r="N924" t="b">
        <v>0</v>
      </c>
      <c r="O924">
        <v>30</v>
      </c>
      <c r="P924" t="b">
        <v>0</v>
      </c>
      <c r="Q924" t="s">
        <v>8278</v>
      </c>
      <c r="R924" s="10">
        <f t="shared" si="86"/>
        <v>21.037037037037038</v>
      </c>
      <c r="S924">
        <f t="shared" si="87"/>
        <v>189.33333333333334</v>
      </c>
      <c r="T924" t="str">
        <f t="shared" si="88"/>
        <v>music</v>
      </c>
      <c r="U924" t="str">
        <f t="shared" si="89"/>
        <v>jazz</v>
      </c>
    </row>
    <row r="925" spans="1:21" ht="44.25" hidden="1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tr">
        <f>Data[[#This Row],[state]]</f>
        <v>failed</v>
      </c>
      <c r="H925" t="s">
        <v>8224</v>
      </c>
      <c r="I925" t="s">
        <v>8246</v>
      </c>
      <c r="J925">
        <v>1416614523</v>
      </c>
      <c r="K925" s="11">
        <f t="shared" si="84"/>
        <v>41964.751423611116</v>
      </c>
      <c r="L925">
        <v>1414018923</v>
      </c>
      <c r="M925" s="11">
        <f t="shared" si="85"/>
        <v>41934.709756944445</v>
      </c>
      <c r="N925" t="b">
        <v>0</v>
      </c>
      <c r="O925">
        <v>6</v>
      </c>
      <c r="P925" t="b">
        <v>0</v>
      </c>
      <c r="Q925" t="s">
        <v>8278</v>
      </c>
      <c r="R925" s="10">
        <f t="shared" si="86"/>
        <v>2.1999999999999997</v>
      </c>
      <c r="S925">
        <f t="shared" si="87"/>
        <v>55</v>
      </c>
      <c r="T925" t="str">
        <f t="shared" si="88"/>
        <v>music</v>
      </c>
      <c r="U925" t="str">
        <f t="shared" si="89"/>
        <v>jazz</v>
      </c>
    </row>
    <row r="926" spans="1:21" ht="44.25" hidden="1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tr">
        <f>Data[[#This Row],[state]]</f>
        <v>failed</v>
      </c>
      <c r="H926" t="s">
        <v>8224</v>
      </c>
      <c r="I926" t="s">
        <v>8246</v>
      </c>
      <c r="J926">
        <v>1360795069</v>
      </c>
      <c r="K926" s="11">
        <f t="shared" si="84"/>
        <v>41318.692928240744</v>
      </c>
      <c r="L926">
        <v>1358203069</v>
      </c>
      <c r="M926" s="11">
        <f t="shared" si="85"/>
        <v>41288.692928240744</v>
      </c>
      <c r="N926" t="b">
        <v>0</v>
      </c>
      <c r="O926">
        <v>15</v>
      </c>
      <c r="P926" t="b">
        <v>0</v>
      </c>
      <c r="Q926" t="s">
        <v>8278</v>
      </c>
      <c r="R926" s="10">
        <f t="shared" si="86"/>
        <v>10.9</v>
      </c>
      <c r="S926">
        <f t="shared" si="87"/>
        <v>21.8</v>
      </c>
      <c r="T926" t="str">
        <f t="shared" si="88"/>
        <v>music</v>
      </c>
      <c r="U926" t="str">
        <f t="shared" si="89"/>
        <v>jazz</v>
      </c>
    </row>
    <row r="927" spans="1:21" ht="44.25" hidden="1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tr">
        <f>Data[[#This Row],[state]]</f>
        <v>failed</v>
      </c>
      <c r="H927" t="s">
        <v>8224</v>
      </c>
      <c r="I927" t="s">
        <v>8246</v>
      </c>
      <c r="J927">
        <v>1385590111</v>
      </c>
      <c r="K927" s="11">
        <f t="shared" si="84"/>
        <v>41605.672581018516</v>
      </c>
      <c r="L927">
        <v>1382994511</v>
      </c>
      <c r="M927" s="11">
        <f t="shared" si="85"/>
        <v>41575.630914351852</v>
      </c>
      <c r="N927" t="b">
        <v>0</v>
      </c>
      <c r="O927">
        <v>5</v>
      </c>
      <c r="P927" t="b">
        <v>0</v>
      </c>
      <c r="Q927" t="s">
        <v>8278</v>
      </c>
      <c r="R927" s="10">
        <f t="shared" si="86"/>
        <v>2.666666666666667</v>
      </c>
      <c r="S927">
        <f t="shared" si="87"/>
        <v>32</v>
      </c>
      <c r="T927" t="str">
        <f t="shared" si="88"/>
        <v>music</v>
      </c>
      <c r="U927" t="str">
        <f t="shared" si="89"/>
        <v>jazz</v>
      </c>
    </row>
    <row r="928" spans="1:21" ht="59" hidden="1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tr">
        <f>Data[[#This Row],[state]]</f>
        <v>failed</v>
      </c>
      <c r="H928" t="s">
        <v>8224</v>
      </c>
      <c r="I928" t="s">
        <v>8246</v>
      </c>
      <c r="J928">
        <v>1278628800</v>
      </c>
      <c r="K928" s="11">
        <f t="shared" si="84"/>
        <v>40367.694444444445</v>
      </c>
      <c r="L928">
        <v>1276043330</v>
      </c>
      <c r="M928" s="11">
        <f t="shared" si="85"/>
        <v>40337.77002314815</v>
      </c>
      <c r="N928" t="b">
        <v>0</v>
      </c>
      <c r="O928">
        <v>0</v>
      </c>
      <c r="P928" t="b">
        <v>0</v>
      </c>
      <c r="Q928" t="s">
        <v>8278</v>
      </c>
      <c r="R928" s="10">
        <f t="shared" si="86"/>
        <v>0</v>
      </c>
      <c r="S928" t="e">
        <f t="shared" si="87"/>
        <v>#DIV/0!</v>
      </c>
      <c r="T928" t="str">
        <f t="shared" si="88"/>
        <v>music</v>
      </c>
      <c r="U928" t="str">
        <f t="shared" si="89"/>
        <v>jazz</v>
      </c>
    </row>
    <row r="929" spans="1:21" ht="29.5" hidden="1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tr">
        <f>Data[[#This Row],[state]]</f>
        <v>failed</v>
      </c>
      <c r="H929" t="s">
        <v>8224</v>
      </c>
      <c r="I929" t="s">
        <v>8246</v>
      </c>
      <c r="J929">
        <v>1337024695</v>
      </c>
      <c r="K929" s="11">
        <f t="shared" si="84"/>
        <v>41043.572858796295</v>
      </c>
      <c r="L929">
        <v>1334432695</v>
      </c>
      <c r="M929" s="11">
        <f t="shared" si="85"/>
        <v>41013.572858796295</v>
      </c>
      <c r="N929" t="b">
        <v>0</v>
      </c>
      <c r="O929">
        <v>0</v>
      </c>
      <c r="P929" t="b">
        <v>0</v>
      </c>
      <c r="Q929" t="s">
        <v>8278</v>
      </c>
      <c r="R929" s="10">
        <f t="shared" si="86"/>
        <v>0</v>
      </c>
      <c r="S929" t="e">
        <f t="shared" si="87"/>
        <v>#DIV/0!</v>
      </c>
      <c r="T929" t="str">
        <f t="shared" si="88"/>
        <v>music</v>
      </c>
      <c r="U929" t="str">
        <f t="shared" si="89"/>
        <v>jazz</v>
      </c>
    </row>
    <row r="930" spans="1:21" ht="44.25" hidden="1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tr">
        <f>Data[[#This Row],[state]]</f>
        <v>failed</v>
      </c>
      <c r="H930" t="s">
        <v>8224</v>
      </c>
      <c r="I930" t="s">
        <v>8246</v>
      </c>
      <c r="J930">
        <v>1353196800</v>
      </c>
      <c r="K930" s="11">
        <f t="shared" si="84"/>
        <v>41230.75</v>
      </c>
      <c r="L930">
        <v>1348864913</v>
      </c>
      <c r="M930" s="11">
        <f t="shared" si="85"/>
        <v>41180.61241898148</v>
      </c>
      <c r="N930" t="b">
        <v>0</v>
      </c>
      <c r="O930">
        <v>28</v>
      </c>
      <c r="P930" t="b">
        <v>0</v>
      </c>
      <c r="Q930" t="s">
        <v>8278</v>
      </c>
      <c r="R930" s="10">
        <f t="shared" si="86"/>
        <v>10.86206896551724</v>
      </c>
      <c r="S930">
        <f t="shared" si="87"/>
        <v>56.25</v>
      </c>
      <c r="T930" t="str">
        <f t="shared" si="88"/>
        <v>music</v>
      </c>
      <c r="U930" t="str">
        <f t="shared" si="89"/>
        <v>jazz</v>
      </c>
    </row>
    <row r="931" spans="1:21" ht="44.25" hidden="1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tr">
        <f>Data[[#This Row],[state]]</f>
        <v>failed</v>
      </c>
      <c r="H931" t="s">
        <v>8224</v>
      </c>
      <c r="I931" t="s">
        <v>8246</v>
      </c>
      <c r="J931">
        <v>1333946569</v>
      </c>
      <c r="K931" s="11">
        <f t="shared" si="84"/>
        <v>41007.946400462963</v>
      </c>
      <c r="L931">
        <v>1331358169</v>
      </c>
      <c r="M931" s="11">
        <f t="shared" si="85"/>
        <v>40977.988067129627</v>
      </c>
      <c r="N931" t="b">
        <v>0</v>
      </c>
      <c r="O931">
        <v>0</v>
      </c>
      <c r="P931" t="b">
        <v>0</v>
      </c>
      <c r="Q931" t="s">
        <v>8278</v>
      </c>
      <c r="R931" s="10">
        <f t="shared" si="86"/>
        <v>0</v>
      </c>
      <c r="S931" t="e">
        <f t="shared" si="87"/>
        <v>#DIV/0!</v>
      </c>
      <c r="T931" t="str">
        <f t="shared" si="88"/>
        <v>music</v>
      </c>
      <c r="U931" t="str">
        <f t="shared" si="89"/>
        <v>jazz</v>
      </c>
    </row>
    <row r="932" spans="1:21" ht="59" hidden="1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tr">
        <f>Data[[#This Row],[state]]</f>
        <v>failed</v>
      </c>
      <c r="H932" t="s">
        <v>8224</v>
      </c>
      <c r="I932" t="s">
        <v>8246</v>
      </c>
      <c r="J932">
        <v>1277501520</v>
      </c>
      <c r="K932" s="11">
        <f t="shared" si="84"/>
        <v>40354.647222222222</v>
      </c>
      <c r="L932">
        <v>1273874306</v>
      </c>
      <c r="M932" s="11">
        <f t="shared" si="85"/>
        <v>40312.665578703702</v>
      </c>
      <c r="N932" t="b">
        <v>0</v>
      </c>
      <c r="O932">
        <v>5</v>
      </c>
      <c r="P932" t="b">
        <v>0</v>
      </c>
      <c r="Q932" t="s">
        <v>8278</v>
      </c>
      <c r="R932" s="10">
        <f t="shared" si="86"/>
        <v>38.333333333333336</v>
      </c>
      <c r="S932">
        <f t="shared" si="87"/>
        <v>69</v>
      </c>
      <c r="T932" t="str">
        <f t="shared" si="88"/>
        <v>music</v>
      </c>
      <c r="U932" t="str">
        <f t="shared" si="89"/>
        <v>jazz</v>
      </c>
    </row>
    <row r="933" spans="1:21" ht="44.25" hidden="1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tr">
        <f>Data[[#This Row],[state]]</f>
        <v>failed</v>
      </c>
      <c r="H933" t="s">
        <v>8225</v>
      </c>
      <c r="I933" t="s">
        <v>8247</v>
      </c>
      <c r="J933">
        <v>1395007200</v>
      </c>
      <c r="K933" s="11">
        <f t="shared" si="84"/>
        <v>41714.666666666664</v>
      </c>
      <c r="L933">
        <v>1392021502</v>
      </c>
      <c r="M933" s="11">
        <f t="shared" si="85"/>
        <v>41680.109976851854</v>
      </c>
      <c r="N933" t="b">
        <v>0</v>
      </c>
      <c r="O933">
        <v>7</v>
      </c>
      <c r="P933" t="b">
        <v>0</v>
      </c>
      <c r="Q933" t="s">
        <v>8278</v>
      </c>
      <c r="R933" s="10">
        <f t="shared" si="86"/>
        <v>6.5500000000000007</v>
      </c>
      <c r="S933">
        <f t="shared" si="87"/>
        <v>18.714285714285715</v>
      </c>
      <c r="T933" t="str">
        <f t="shared" si="88"/>
        <v>music</v>
      </c>
      <c r="U933" t="str">
        <f t="shared" si="89"/>
        <v>jazz</v>
      </c>
    </row>
    <row r="934" spans="1:21" ht="29.5" hidden="1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tr">
        <f>Data[[#This Row],[state]]</f>
        <v>failed</v>
      </c>
      <c r="H934" t="s">
        <v>8224</v>
      </c>
      <c r="I934" t="s">
        <v>8246</v>
      </c>
      <c r="J934">
        <v>1363990545</v>
      </c>
      <c r="K934" s="11">
        <f t="shared" si="84"/>
        <v>41355.677604166667</v>
      </c>
      <c r="L934">
        <v>1360106145</v>
      </c>
      <c r="M934" s="11">
        <f t="shared" si="85"/>
        <v>41310.719270833331</v>
      </c>
      <c r="N934" t="b">
        <v>0</v>
      </c>
      <c r="O934">
        <v>30</v>
      </c>
      <c r="P934" t="b">
        <v>0</v>
      </c>
      <c r="Q934" t="s">
        <v>8278</v>
      </c>
      <c r="R934" s="10">
        <f t="shared" si="86"/>
        <v>14.536842105263158</v>
      </c>
      <c r="S934">
        <f t="shared" si="87"/>
        <v>46.033333333333331</v>
      </c>
      <c r="T934" t="str">
        <f t="shared" si="88"/>
        <v>music</v>
      </c>
      <c r="U934" t="str">
        <f t="shared" si="89"/>
        <v>jazz</v>
      </c>
    </row>
    <row r="935" spans="1:21" ht="44.25" hidden="1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tr">
        <f>Data[[#This Row],[state]]</f>
        <v>failed</v>
      </c>
      <c r="H935" t="s">
        <v>8224</v>
      </c>
      <c r="I935" t="s">
        <v>8246</v>
      </c>
      <c r="J935">
        <v>1399867409</v>
      </c>
      <c r="K935" s="11">
        <f t="shared" si="84"/>
        <v>41770.919085648151</v>
      </c>
      <c r="L935">
        <v>1394683409</v>
      </c>
      <c r="M935" s="11">
        <f t="shared" si="85"/>
        <v>41710.919085648151</v>
      </c>
      <c r="N935" t="b">
        <v>0</v>
      </c>
      <c r="O935">
        <v>2</v>
      </c>
      <c r="P935" t="b">
        <v>0</v>
      </c>
      <c r="Q935" t="s">
        <v>8278</v>
      </c>
      <c r="R935" s="10">
        <f t="shared" si="86"/>
        <v>6</v>
      </c>
      <c r="S935">
        <f t="shared" si="87"/>
        <v>60</v>
      </c>
      <c r="T935" t="str">
        <f t="shared" si="88"/>
        <v>music</v>
      </c>
      <c r="U935" t="str">
        <f t="shared" si="89"/>
        <v>jazz</v>
      </c>
    </row>
    <row r="936" spans="1:21" ht="44.25" hidden="1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tr">
        <f>Data[[#This Row],[state]]</f>
        <v>failed</v>
      </c>
      <c r="H936" t="s">
        <v>8229</v>
      </c>
      <c r="I936" t="s">
        <v>8251</v>
      </c>
      <c r="J936">
        <v>1399183200</v>
      </c>
      <c r="K936" s="11">
        <f t="shared" si="84"/>
        <v>41763</v>
      </c>
      <c r="L936">
        <v>1396633284</v>
      </c>
      <c r="M936" s="11">
        <f t="shared" si="85"/>
        <v>41733.487083333333</v>
      </c>
      <c r="N936" t="b">
        <v>0</v>
      </c>
      <c r="O936">
        <v>30</v>
      </c>
      <c r="P936" t="b">
        <v>0</v>
      </c>
      <c r="Q936" t="s">
        <v>8278</v>
      </c>
      <c r="R936" s="10">
        <f t="shared" si="86"/>
        <v>30.4</v>
      </c>
      <c r="S936">
        <f t="shared" si="87"/>
        <v>50.666666666666664</v>
      </c>
      <c r="T936" t="str">
        <f t="shared" si="88"/>
        <v>music</v>
      </c>
      <c r="U936" t="str">
        <f t="shared" si="89"/>
        <v>jazz</v>
      </c>
    </row>
    <row r="937" spans="1:21" ht="44.25" hidden="1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tr">
        <f>Data[[#This Row],[state]]</f>
        <v>failed</v>
      </c>
      <c r="H937" t="s">
        <v>8224</v>
      </c>
      <c r="I937" t="s">
        <v>8246</v>
      </c>
      <c r="J937">
        <v>1454054429</v>
      </c>
      <c r="K937" s="11">
        <f t="shared" si="84"/>
        <v>42398.083668981482</v>
      </c>
      <c r="L937">
        <v>1451462429</v>
      </c>
      <c r="M937" s="11">
        <f t="shared" si="85"/>
        <v>42368.083668981482</v>
      </c>
      <c r="N937" t="b">
        <v>0</v>
      </c>
      <c r="O937">
        <v>2</v>
      </c>
      <c r="P937" t="b">
        <v>0</v>
      </c>
      <c r="Q937" t="s">
        <v>8278</v>
      </c>
      <c r="R937" s="10">
        <f t="shared" si="86"/>
        <v>1.4285714285714286</v>
      </c>
      <c r="S937">
        <f t="shared" si="87"/>
        <v>25</v>
      </c>
      <c r="T937" t="str">
        <f t="shared" si="88"/>
        <v>music</v>
      </c>
      <c r="U937" t="str">
        <f t="shared" si="89"/>
        <v>jazz</v>
      </c>
    </row>
    <row r="938" spans="1:21" ht="44.25" hidden="1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tr">
        <f>Data[[#This Row],[state]]</f>
        <v>failed</v>
      </c>
      <c r="H938" t="s">
        <v>8224</v>
      </c>
      <c r="I938" t="s">
        <v>8246</v>
      </c>
      <c r="J938">
        <v>1326916800</v>
      </c>
      <c r="K938" s="11">
        <f t="shared" si="84"/>
        <v>40926.583333333336</v>
      </c>
      <c r="L938">
        <v>1323131689</v>
      </c>
      <c r="M938" s="11">
        <f t="shared" si="85"/>
        <v>40882.774178240739</v>
      </c>
      <c r="N938" t="b">
        <v>0</v>
      </c>
      <c r="O938">
        <v>0</v>
      </c>
      <c r="P938" t="b">
        <v>0</v>
      </c>
      <c r="Q938" t="s">
        <v>8278</v>
      </c>
      <c r="R938" s="10">
        <f t="shared" si="86"/>
        <v>0</v>
      </c>
      <c r="S938" t="e">
        <f t="shared" si="87"/>
        <v>#DIV/0!</v>
      </c>
      <c r="T938" t="str">
        <f t="shared" si="88"/>
        <v>music</v>
      </c>
      <c r="U938" t="str">
        <f t="shared" si="89"/>
        <v>jazz</v>
      </c>
    </row>
    <row r="939" spans="1:21" ht="44.25" hidden="1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tr">
        <f>Data[[#This Row],[state]]</f>
        <v>failed</v>
      </c>
      <c r="H939" t="s">
        <v>8224</v>
      </c>
      <c r="I939" t="s">
        <v>8246</v>
      </c>
      <c r="J939">
        <v>1383509357</v>
      </c>
      <c r="K939" s="11">
        <f t="shared" si="84"/>
        <v>41581.589780092596</v>
      </c>
      <c r="L939">
        <v>1380913757</v>
      </c>
      <c r="M939" s="11">
        <f t="shared" si="85"/>
        <v>41551.548113425924</v>
      </c>
      <c r="N939" t="b">
        <v>0</v>
      </c>
      <c r="O939">
        <v>2</v>
      </c>
      <c r="P939" t="b">
        <v>0</v>
      </c>
      <c r="Q939" t="s">
        <v>8278</v>
      </c>
      <c r="R939" s="10">
        <f t="shared" si="86"/>
        <v>1.1428571428571428</v>
      </c>
      <c r="S939">
        <f t="shared" si="87"/>
        <v>20</v>
      </c>
      <c r="T939" t="str">
        <f t="shared" si="88"/>
        <v>music</v>
      </c>
      <c r="U939" t="str">
        <f t="shared" si="89"/>
        <v>jazz</v>
      </c>
    </row>
    <row r="940" spans="1:21" ht="44.25" hidden="1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tr">
        <f>Data[[#This Row],[state]]</f>
        <v>failed</v>
      </c>
      <c r="H940" t="s">
        <v>8224</v>
      </c>
      <c r="I940" t="s">
        <v>8246</v>
      </c>
      <c r="J940">
        <v>1346585448</v>
      </c>
      <c r="K940" s="11">
        <f t="shared" si="84"/>
        <v>41154.229722222226</v>
      </c>
      <c r="L940">
        <v>1343993448</v>
      </c>
      <c r="M940" s="11">
        <f t="shared" si="85"/>
        <v>41124.229722222226</v>
      </c>
      <c r="N940" t="b">
        <v>0</v>
      </c>
      <c r="O940">
        <v>1</v>
      </c>
      <c r="P940" t="b">
        <v>0</v>
      </c>
      <c r="Q940" t="s">
        <v>8278</v>
      </c>
      <c r="R940" s="10">
        <f t="shared" si="86"/>
        <v>0.35714285714285715</v>
      </c>
      <c r="S940">
        <f t="shared" si="87"/>
        <v>25</v>
      </c>
      <c r="T940" t="str">
        <f t="shared" si="88"/>
        <v>music</v>
      </c>
      <c r="U940" t="str">
        <f t="shared" si="89"/>
        <v>jazz</v>
      </c>
    </row>
    <row r="941" spans="1:21" ht="44.25" hidden="1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tr">
        <f>Data[[#This Row],[state]]</f>
        <v>failed</v>
      </c>
      <c r="H941" t="s">
        <v>8224</v>
      </c>
      <c r="I941" t="s">
        <v>8246</v>
      </c>
      <c r="J941">
        <v>1372622280</v>
      </c>
      <c r="K941" s="11">
        <f t="shared" si="84"/>
        <v>41455.581944444442</v>
      </c>
      <c r="L941">
        <v>1369246738</v>
      </c>
      <c r="M941" s="11">
        <f t="shared" si="85"/>
        <v>41416.513171296298</v>
      </c>
      <c r="N941" t="b">
        <v>0</v>
      </c>
      <c r="O941">
        <v>2</v>
      </c>
      <c r="P941" t="b">
        <v>0</v>
      </c>
      <c r="Q941" t="s">
        <v>8278</v>
      </c>
      <c r="R941" s="10">
        <f t="shared" si="86"/>
        <v>1.4545454545454546</v>
      </c>
      <c r="S941">
        <f t="shared" si="87"/>
        <v>20</v>
      </c>
      <c r="T941" t="str">
        <f t="shared" si="88"/>
        <v>music</v>
      </c>
      <c r="U941" t="str">
        <f t="shared" si="89"/>
        <v>jazz</v>
      </c>
    </row>
    <row r="942" spans="1:21" ht="44.25" hidden="1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tr">
        <f>Data[[#This Row],[state]]</f>
        <v>failed</v>
      </c>
      <c r="H942" t="s">
        <v>8224</v>
      </c>
      <c r="I942" t="s">
        <v>8246</v>
      </c>
      <c r="J942">
        <v>1439251926</v>
      </c>
      <c r="K942" s="11">
        <f t="shared" si="84"/>
        <v>42226.758402777778</v>
      </c>
      <c r="L942">
        <v>1435363926</v>
      </c>
      <c r="M942" s="11">
        <f t="shared" si="85"/>
        <v>42181.758402777778</v>
      </c>
      <c r="N942" t="b">
        <v>0</v>
      </c>
      <c r="O942">
        <v>14</v>
      </c>
      <c r="P942" t="b">
        <v>0</v>
      </c>
      <c r="Q942" t="s">
        <v>8273</v>
      </c>
      <c r="R942" s="10">
        <f t="shared" si="86"/>
        <v>17.155555555555555</v>
      </c>
      <c r="S942">
        <f t="shared" si="87"/>
        <v>110.28571428571429</v>
      </c>
      <c r="T942" t="str">
        <f t="shared" si="88"/>
        <v>technology</v>
      </c>
      <c r="U942" t="str">
        <f t="shared" si="89"/>
        <v>wearables</v>
      </c>
    </row>
    <row r="943" spans="1:21" ht="59" hidden="1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tr">
        <f>Data[[#This Row],[state]]</f>
        <v>failed</v>
      </c>
      <c r="H943" t="s">
        <v>8224</v>
      </c>
      <c r="I943" t="s">
        <v>8246</v>
      </c>
      <c r="J943">
        <v>1486693145</v>
      </c>
      <c r="K943" s="11">
        <f t="shared" si="84"/>
        <v>42775.846585648149</v>
      </c>
      <c r="L943">
        <v>1484101145</v>
      </c>
      <c r="M943" s="11">
        <f t="shared" si="85"/>
        <v>42745.846585648149</v>
      </c>
      <c r="N943" t="b">
        <v>0</v>
      </c>
      <c r="O943">
        <v>31</v>
      </c>
      <c r="P943" t="b">
        <v>0</v>
      </c>
      <c r="Q943" t="s">
        <v>8273</v>
      </c>
      <c r="R943" s="10">
        <f t="shared" si="86"/>
        <v>2.3220000000000001</v>
      </c>
      <c r="S943">
        <f t="shared" si="87"/>
        <v>37.451612903225808</v>
      </c>
      <c r="T943" t="str">
        <f t="shared" si="88"/>
        <v>technology</v>
      </c>
      <c r="U943" t="str">
        <f t="shared" si="89"/>
        <v>wearables</v>
      </c>
    </row>
    <row r="944" spans="1:21" ht="59" hidden="1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tr">
        <f>Data[[#This Row],[state]]</f>
        <v>failed</v>
      </c>
      <c r="H944" t="s">
        <v>8224</v>
      </c>
      <c r="I944" t="s">
        <v>8246</v>
      </c>
      <c r="J944">
        <v>1455826460</v>
      </c>
      <c r="K944" s="11">
        <f t="shared" si="84"/>
        <v>42418.593287037031</v>
      </c>
      <c r="L944">
        <v>1452716060</v>
      </c>
      <c r="M944" s="11">
        <f t="shared" si="85"/>
        <v>42382.593287037031</v>
      </c>
      <c r="N944" t="b">
        <v>0</v>
      </c>
      <c r="O944">
        <v>16</v>
      </c>
      <c r="P944" t="b">
        <v>0</v>
      </c>
      <c r="Q944" t="s">
        <v>8273</v>
      </c>
      <c r="R944" s="10">
        <f t="shared" si="86"/>
        <v>8.9066666666666663</v>
      </c>
      <c r="S944">
        <f t="shared" si="87"/>
        <v>41.75</v>
      </c>
      <c r="T944" t="str">
        <f t="shared" si="88"/>
        <v>technology</v>
      </c>
      <c r="U944" t="str">
        <f t="shared" si="89"/>
        <v>wearables</v>
      </c>
    </row>
    <row r="945" spans="1:21" ht="29.5" hidden="1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tr">
        <f>Data[[#This Row],[state]]</f>
        <v>failed</v>
      </c>
      <c r="H945" t="s">
        <v>8224</v>
      </c>
      <c r="I945" t="s">
        <v>8246</v>
      </c>
      <c r="J945">
        <v>1480438905</v>
      </c>
      <c r="K945" s="11">
        <f t="shared" si="84"/>
        <v>42703.459548611107</v>
      </c>
      <c r="L945">
        <v>1477843305</v>
      </c>
      <c r="M945" s="11">
        <f t="shared" si="85"/>
        <v>42673.41788194445</v>
      </c>
      <c r="N945" t="b">
        <v>0</v>
      </c>
      <c r="O945">
        <v>12</v>
      </c>
      <c r="P945" t="b">
        <v>0</v>
      </c>
      <c r="Q945" t="s">
        <v>8273</v>
      </c>
      <c r="R945" s="10">
        <f t="shared" si="86"/>
        <v>9.6333333333333346</v>
      </c>
      <c r="S945">
        <f t="shared" si="87"/>
        <v>24.083333333333332</v>
      </c>
      <c r="T945" t="str">
        <f t="shared" si="88"/>
        <v>technology</v>
      </c>
      <c r="U945" t="str">
        <f t="shared" si="89"/>
        <v>wearables</v>
      </c>
    </row>
    <row r="946" spans="1:21" ht="44.25" hidden="1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tr">
        <f>Data[[#This Row],[state]]</f>
        <v>failed</v>
      </c>
      <c r="H946" t="s">
        <v>8224</v>
      </c>
      <c r="I946" t="s">
        <v>8246</v>
      </c>
      <c r="J946">
        <v>1460988000</v>
      </c>
      <c r="K946" s="11">
        <f t="shared" si="84"/>
        <v>42478.333333333328</v>
      </c>
      <c r="L946">
        <v>1458050450</v>
      </c>
      <c r="M946" s="11">
        <f t="shared" si="85"/>
        <v>42444.333912037036</v>
      </c>
      <c r="N946" t="b">
        <v>0</v>
      </c>
      <c r="O946">
        <v>96</v>
      </c>
      <c r="P946" t="b">
        <v>0</v>
      </c>
      <c r="Q946" t="s">
        <v>8273</v>
      </c>
      <c r="R946" s="10">
        <f t="shared" si="86"/>
        <v>13.325999999999999</v>
      </c>
      <c r="S946">
        <f t="shared" si="87"/>
        <v>69.40625</v>
      </c>
      <c r="T946" t="str">
        <f t="shared" si="88"/>
        <v>technology</v>
      </c>
      <c r="U946" t="str">
        <f t="shared" si="89"/>
        <v>wearables</v>
      </c>
    </row>
    <row r="947" spans="1:21" ht="44.25" hidden="1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tr">
        <f>Data[[#This Row],[state]]</f>
        <v>failed</v>
      </c>
      <c r="H947" t="s">
        <v>8230</v>
      </c>
      <c r="I947" t="s">
        <v>8249</v>
      </c>
      <c r="J947">
        <v>1487462340</v>
      </c>
      <c r="K947" s="11">
        <f t="shared" si="84"/>
        <v>42784.749305555553</v>
      </c>
      <c r="L947">
        <v>1482958626</v>
      </c>
      <c r="M947" s="11">
        <f t="shared" si="85"/>
        <v>42732.622986111113</v>
      </c>
      <c r="N947" t="b">
        <v>0</v>
      </c>
      <c r="O947">
        <v>16</v>
      </c>
      <c r="P947" t="b">
        <v>0</v>
      </c>
      <c r="Q947" t="s">
        <v>8273</v>
      </c>
      <c r="R947" s="10">
        <f t="shared" si="86"/>
        <v>2.484</v>
      </c>
      <c r="S947">
        <f t="shared" si="87"/>
        <v>155.25</v>
      </c>
      <c r="T947" t="str">
        <f t="shared" si="88"/>
        <v>technology</v>
      </c>
      <c r="U947" t="str">
        <f t="shared" si="89"/>
        <v>wearables</v>
      </c>
    </row>
    <row r="948" spans="1:21" ht="44.25" hidden="1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tr">
        <f>Data[[#This Row],[state]]</f>
        <v>failed</v>
      </c>
      <c r="H948" t="s">
        <v>8224</v>
      </c>
      <c r="I948" t="s">
        <v>8246</v>
      </c>
      <c r="J948">
        <v>1473444048</v>
      </c>
      <c r="K948" s="11">
        <f t="shared" si="84"/>
        <v>42622.500555555554</v>
      </c>
      <c r="L948">
        <v>1470852048</v>
      </c>
      <c r="M948" s="11">
        <f t="shared" si="85"/>
        <v>42592.500555555554</v>
      </c>
      <c r="N948" t="b">
        <v>0</v>
      </c>
      <c r="O948">
        <v>5</v>
      </c>
      <c r="P948" t="b">
        <v>0</v>
      </c>
      <c r="Q948" t="s">
        <v>8273</v>
      </c>
      <c r="R948" s="10">
        <f t="shared" si="86"/>
        <v>1.9066666666666665</v>
      </c>
      <c r="S948">
        <f t="shared" si="87"/>
        <v>57.2</v>
      </c>
      <c r="T948" t="str">
        <f t="shared" si="88"/>
        <v>technology</v>
      </c>
      <c r="U948" t="str">
        <f t="shared" si="89"/>
        <v>wearables</v>
      </c>
    </row>
    <row r="949" spans="1:21" ht="59" hidden="1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tr">
        <f>Data[[#This Row],[state]]</f>
        <v>failed</v>
      </c>
      <c r="H949" t="s">
        <v>8224</v>
      </c>
      <c r="I949" t="s">
        <v>8246</v>
      </c>
      <c r="J949">
        <v>1467312306</v>
      </c>
      <c r="K949" s="11">
        <f t="shared" si="84"/>
        <v>42551.531319444446</v>
      </c>
      <c r="L949">
        <v>1462128306</v>
      </c>
      <c r="M949" s="11">
        <f t="shared" si="85"/>
        <v>42491.531319444446</v>
      </c>
      <c r="N949" t="b">
        <v>0</v>
      </c>
      <c r="O949">
        <v>0</v>
      </c>
      <c r="P949" t="b">
        <v>0</v>
      </c>
      <c r="Q949" t="s">
        <v>8273</v>
      </c>
      <c r="R949" s="10">
        <f t="shared" si="86"/>
        <v>0</v>
      </c>
      <c r="S949" t="e">
        <f t="shared" si="87"/>
        <v>#DIV/0!</v>
      </c>
      <c r="T949" t="str">
        <f t="shared" si="88"/>
        <v>technology</v>
      </c>
      <c r="U949" t="str">
        <f t="shared" si="89"/>
        <v>wearables</v>
      </c>
    </row>
    <row r="950" spans="1:21" ht="59" hidden="1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tr">
        <f>Data[[#This Row],[state]]</f>
        <v>failed</v>
      </c>
      <c r="H950" t="s">
        <v>8233</v>
      </c>
      <c r="I950" t="s">
        <v>8249</v>
      </c>
      <c r="J950">
        <v>1457812364</v>
      </c>
      <c r="K950" s="11">
        <f t="shared" si="84"/>
        <v>42441.578287037039</v>
      </c>
      <c r="L950">
        <v>1455220364</v>
      </c>
      <c r="M950" s="11">
        <f t="shared" si="85"/>
        <v>42411.578287037039</v>
      </c>
      <c r="N950" t="b">
        <v>0</v>
      </c>
      <c r="O950">
        <v>8</v>
      </c>
      <c r="P950" t="b">
        <v>0</v>
      </c>
      <c r="Q950" t="s">
        <v>8273</v>
      </c>
      <c r="R950" s="10">
        <f t="shared" si="86"/>
        <v>12</v>
      </c>
      <c r="S950">
        <f t="shared" si="87"/>
        <v>60</v>
      </c>
      <c r="T950" t="str">
        <f t="shared" si="88"/>
        <v>technology</v>
      </c>
      <c r="U950" t="str">
        <f t="shared" si="89"/>
        <v>wearables</v>
      </c>
    </row>
    <row r="951" spans="1:21" ht="44.25" hidden="1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tr">
        <f>Data[[#This Row],[state]]</f>
        <v>failed</v>
      </c>
      <c r="H951" t="s">
        <v>8236</v>
      </c>
      <c r="I951" t="s">
        <v>8249</v>
      </c>
      <c r="J951">
        <v>1456016576</v>
      </c>
      <c r="K951" s="11">
        <f t="shared" si="84"/>
        <v>42420.793703703705</v>
      </c>
      <c r="L951">
        <v>1450832576</v>
      </c>
      <c r="M951" s="11">
        <f t="shared" si="85"/>
        <v>42360.793703703705</v>
      </c>
      <c r="N951" t="b">
        <v>0</v>
      </c>
      <c r="O951">
        <v>7</v>
      </c>
      <c r="P951" t="b">
        <v>0</v>
      </c>
      <c r="Q951" t="s">
        <v>8273</v>
      </c>
      <c r="R951" s="10">
        <f t="shared" si="86"/>
        <v>1.365</v>
      </c>
      <c r="S951">
        <f t="shared" si="87"/>
        <v>39</v>
      </c>
      <c r="T951" t="str">
        <f t="shared" si="88"/>
        <v>technology</v>
      </c>
      <c r="U951" t="str">
        <f t="shared" si="89"/>
        <v>wearables</v>
      </c>
    </row>
    <row r="952" spans="1:21" ht="44.25" hidden="1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tr">
        <f>Data[[#This Row],[state]]</f>
        <v>failed</v>
      </c>
      <c r="H952" t="s">
        <v>8229</v>
      </c>
      <c r="I952" t="s">
        <v>8251</v>
      </c>
      <c r="J952">
        <v>1453053661</v>
      </c>
      <c r="K952" s="11">
        <f t="shared" si="84"/>
        <v>42386.500706018516</v>
      </c>
      <c r="L952">
        <v>1450461661</v>
      </c>
      <c r="M952" s="11">
        <f t="shared" si="85"/>
        <v>42356.500706018516</v>
      </c>
      <c r="N952" t="b">
        <v>0</v>
      </c>
      <c r="O952">
        <v>24</v>
      </c>
      <c r="P952" t="b">
        <v>0</v>
      </c>
      <c r="Q952" t="s">
        <v>8273</v>
      </c>
      <c r="R952" s="10">
        <f t="shared" si="86"/>
        <v>28.04</v>
      </c>
      <c r="S952">
        <f t="shared" si="87"/>
        <v>58.416666666666664</v>
      </c>
      <c r="T952" t="str">
        <f t="shared" si="88"/>
        <v>technology</v>
      </c>
      <c r="U952" t="str">
        <f t="shared" si="89"/>
        <v>wearables</v>
      </c>
    </row>
    <row r="953" spans="1:21" hidden="1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tr">
        <f>Data[[#This Row],[state]]</f>
        <v>failed</v>
      </c>
      <c r="H953" t="s">
        <v>8224</v>
      </c>
      <c r="I953" t="s">
        <v>8246</v>
      </c>
      <c r="J953">
        <v>1465054872</v>
      </c>
      <c r="K953" s="11">
        <f t="shared" si="84"/>
        <v>42525.403611111105</v>
      </c>
      <c r="L953">
        <v>1461166872</v>
      </c>
      <c r="M953" s="11">
        <f t="shared" si="85"/>
        <v>42480.403611111105</v>
      </c>
      <c r="N953" t="b">
        <v>0</v>
      </c>
      <c r="O953">
        <v>121</v>
      </c>
      <c r="P953" t="b">
        <v>0</v>
      </c>
      <c r="Q953" t="s">
        <v>8273</v>
      </c>
      <c r="R953" s="10">
        <f t="shared" si="86"/>
        <v>38.39</v>
      </c>
      <c r="S953">
        <f t="shared" si="87"/>
        <v>158.63636363636363</v>
      </c>
      <c r="T953" t="str">
        <f t="shared" si="88"/>
        <v>technology</v>
      </c>
      <c r="U953" t="str">
        <f t="shared" si="89"/>
        <v>wearables</v>
      </c>
    </row>
    <row r="954" spans="1:21" ht="29.5" hidden="1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tr">
        <f>Data[[#This Row],[state]]</f>
        <v>failed</v>
      </c>
      <c r="H954" t="s">
        <v>8224</v>
      </c>
      <c r="I954" t="s">
        <v>8246</v>
      </c>
      <c r="J954">
        <v>1479483812</v>
      </c>
      <c r="K954" s="11">
        <f t="shared" si="84"/>
        <v>42692.405231481483</v>
      </c>
      <c r="L954">
        <v>1476888212</v>
      </c>
      <c r="M954" s="11">
        <f t="shared" si="85"/>
        <v>42662.363564814819</v>
      </c>
      <c r="N954" t="b">
        <v>0</v>
      </c>
      <c r="O954">
        <v>196</v>
      </c>
      <c r="P954" t="b">
        <v>0</v>
      </c>
      <c r="Q954" t="s">
        <v>8273</v>
      </c>
      <c r="R954" s="10">
        <f t="shared" si="86"/>
        <v>39.942857142857143</v>
      </c>
      <c r="S954">
        <f t="shared" si="87"/>
        <v>99.857142857142861</v>
      </c>
      <c r="T954" t="str">
        <f t="shared" si="88"/>
        <v>technology</v>
      </c>
      <c r="U954" t="str">
        <f t="shared" si="89"/>
        <v>wearables</v>
      </c>
    </row>
    <row r="955" spans="1:21" ht="44.25" hidden="1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tr">
        <f>Data[[#This Row],[state]]</f>
        <v>failed</v>
      </c>
      <c r="H955" t="s">
        <v>8224</v>
      </c>
      <c r="I955" t="s">
        <v>8246</v>
      </c>
      <c r="J955">
        <v>1422158199</v>
      </c>
      <c r="K955" s="11">
        <f t="shared" si="84"/>
        <v>42028.914340277777</v>
      </c>
      <c r="L955">
        <v>1419566199</v>
      </c>
      <c r="M955" s="11">
        <f t="shared" si="85"/>
        <v>41998.914340277777</v>
      </c>
      <c r="N955" t="b">
        <v>0</v>
      </c>
      <c r="O955">
        <v>5</v>
      </c>
      <c r="P955" t="b">
        <v>0</v>
      </c>
      <c r="Q955" t="s">
        <v>8273</v>
      </c>
      <c r="R955" s="10">
        <f t="shared" si="86"/>
        <v>0.84</v>
      </c>
      <c r="S955">
        <f t="shared" si="87"/>
        <v>25.2</v>
      </c>
      <c r="T955" t="str">
        <f t="shared" si="88"/>
        <v>technology</v>
      </c>
      <c r="U955" t="str">
        <f t="shared" si="89"/>
        <v>wearables</v>
      </c>
    </row>
    <row r="956" spans="1:21" ht="44.25" hidden="1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tr">
        <f>Data[[#This Row],[state]]</f>
        <v>failed</v>
      </c>
      <c r="H956" t="s">
        <v>8224</v>
      </c>
      <c r="I956" t="s">
        <v>8246</v>
      </c>
      <c r="J956">
        <v>1440100839</v>
      </c>
      <c r="K956" s="11">
        <f t="shared" si="84"/>
        <v>42236.583784722221</v>
      </c>
      <c r="L956">
        <v>1436472039</v>
      </c>
      <c r="M956" s="11">
        <f t="shared" si="85"/>
        <v>42194.583784722221</v>
      </c>
      <c r="N956" t="b">
        <v>0</v>
      </c>
      <c r="O956">
        <v>73</v>
      </c>
      <c r="P956" t="b">
        <v>0</v>
      </c>
      <c r="Q956" t="s">
        <v>8273</v>
      </c>
      <c r="R956" s="10">
        <f t="shared" si="86"/>
        <v>43.406666666666666</v>
      </c>
      <c r="S956">
        <f t="shared" si="87"/>
        <v>89.191780821917803</v>
      </c>
      <c r="T956" t="str">
        <f t="shared" si="88"/>
        <v>technology</v>
      </c>
      <c r="U956" t="str">
        <f t="shared" si="89"/>
        <v>wearables</v>
      </c>
    </row>
    <row r="957" spans="1:21" ht="44.25" hidden="1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tr">
        <f>Data[[#This Row],[state]]</f>
        <v>failed</v>
      </c>
      <c r="H957" t="s">
        <v>8224</v>
      </c>
      <c r="I957" t="s">
        <v>8246</v>
      </c>
      <c r="J957">
        <v>1473750300</v>
      </c>
      <c r="K957" s="11">
        <f t="shared" si="84"/>
        <v>42626.045138888891</v>
      </c>
      <c r="L957">
        <v>1470294300</v>
      </c>
      <c r="M957" s="11">
        <f t="shared" si="85"/>
        <v>42586.045138888891</v>
      </c>
      <c r="N957" t="b">
        <v>0</v>
      </c>
      <c r="O957">
        <v>93</v>
      </c>
      <c r="P957" t="b">
        <v>0</v>
      </c>
      <c r="Q957" t="s">
        <v>8273</v>
      </c>
      <c r="R957" s="10">
        <f t="shared" si="86"/>
        <v>5.6613333333333333</v>
      </c>
      <c r="S957">
        <f t="shared" si="87"/>
        <v>182.6236559139785</v>
      </c>
      <c r="T957" t="str">
        <f t="shared" si="88"/>
        <v>technology</v>
      </c>
      <c r="U957" t="str">
        <f t="shared" si="89"/>
        <v>wearables</v>
      </c>
    </row>
    <row r="958" spans="1:21" ht="59" hidden="1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tr">
        <f>Data[[#This Row],[state]]</f>
        <v>failed</v>
      </c>
      <c r="H958" t="s">
        <v>8224</v>
      </c>
      <c r="I958" t="s">
        <v>8246</v>
      </c>
      <c r="J958">
        <v>1430081759</v>
      </c>
      <c r="K958" s="11">
        <f t="shared" si="84"/>
        <v>42120.622210648144</v>
      </c>
      <c r="L958">
        <v>1424901359</v>
      </c>
      <c r="M958" s="11">
        <f t="shared" si="85"/>
        <v>42060.663877314815</v>
      </c>
      <c r="N958" t="b">
        <v>0</v>
      </c>
      <c r="O958">
        <v>17</v>
      </c>
      <c r="P958" t="b">
        <v>0</v>
      </c>
      <c r="Q958" t="s">
        <v>8273</v>
      </c>
      <c r="R958" s="10">
        <f t="shared" si="86"/>
        <v>1.722</v>
      </c>
      <c r="S958">
        <f t="shared" si="87"/>
        <v>50.647058823529413</v>
      </c>
      <c r="T958" t="str">
        <f t="shared" si="88"/>
        <v>technology</v>
      </c>
      <c r="U958" t="str">
        <f t="shared" si="89"/>
        <v>wearables</v>
      </c>
    </row>
    <row r="959" spans="1:21" ht="29.5" hidden="1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tr">
        <f>Data[[#This Row],[state]]</f>
        <v>failed</v>
      </c>
      <c r="H959" t="s">
        <v>8224</v>
      </c>
      <c r="I959" t="s">
        <v>8246</v>
      </c>
      <c r="J959">
        <v>1479392133</v>
      </c>
      <c r="K959" s="11">
        <f t="shared" si="84"/>
        <v>42691.344131944439</v>
      </c>
      <c r="L959">
        <v>1476710133</v>
      </c>
      <c r="M959" s="11">
        <f t="shared" si="85"/>
        <v>42660.302465277782</v>
      </c>
      <c r="N959" t="b">
        <v>0</v>
      </c>
      <c r="O959">
        <v>7</v>
      </c>
      <c r="P959" t="b">
        <v>0</v>
      </c>
      <c r="Q959" t="s">
        <v>8273</v>
      </c>
      <c r="R959" s="10">
        <f t="shared" si="86"/>
        <v>1.9416666666666664</v>
      </c>
      <c r="S959">
        <f t="shared" si="87"/>
        <v>33.285714285714285</v>
      </c>
      <c r="T959" t="str">
        <f t="shared" si="88"/>
        <v>technology</v>
      </c>
      <c r="U959" t="str">
        <f t="shared" si="89"/>
        <v>wearables</v>
      </c>
    </row>
    <row r="960" spans="1:21" ht="59" hidden="1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tr">
        <f>Data[[#This Row],[state]]</f>
        <v>failed</v>
      </c>
      <c r="H960" t="s">
        <v>8224</v>
      </c>
      <c r="I960" t="s">
        <v>8246</v>
      </c>
      <c r="J960">
        <v>1428641940</v>
      </c>
      <c r="K960" s="11">
        <f t="shared" si="84"/>
        <v>42103.957638888889</v>
      </c>
      <c r="L960">
        <v>1426792563</v>
      </c>
      <c r="M960" s="11">
        <f t="shared" si="85"/>
        <v>42082.552812499998</v>
      </c>
      <c r="N960" t="b">
        <v>0</v>
      </c>
      <c r="O960">
        <v>17</v>
      </c>
      <c r="P960" t="b">
        <v>0</v>
      </c>
      <c r="Q960" t="s">
        <v>8273</v>
      </c>
      <c r="R960" s="10">
        <f t="shared" si="86"/>
        <v>11.328275684711327</v>
      </c>
      <c r="S960">
        <f t="shared" si="87"/>
        <v>51.823529411764703</v>
      </c>
      <c r="T960" t="str">
        <f t="shared" si="88"/>
        <v>technology</v>
      </c>
      <c r="U960" t="str">
        <f t="shared" si="89"/>
        <v>wearables</v>
      </c>
    </row>
    <row r="961" spans="1:21" ht="44.25" hidden="1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tr">
        <f>Data[[#This Row],[state]]</f>
        <v>failed</v>
      </c>
      <c r="H961" t="s">
        <v>8224</v>
      </c>
      <c r="I961" t="s">
        <v>8246</v>
      </c>
      <c r="J961">
        <v>1421640665</v>
      </c>
      <c r="K961" s="11">
        <f t="shared" si="84"/>
        <v>42022.924363425926</v>
      </c>
      <c r="L961">
        <v>1419048665</v>
      </c>
      <c r="M961" s="11">
        <f t="shared" si="85"/>
        <v>41992.924363425926</v>
      </c>
      <c r="N961" t="b">
        <v>0</v>
      </c>
      <c r="O961">
        <v>171</v>
      </c>
      <c r="P961" t="b">
        <v>0</v>
      </c>
      <c r="Q961" t="s">
        <v>8273</v>
      </c>
      <c r="R961" s="10">
        <f t="shared" si="86"/>
        <v>38.86</v>
      </c>
      <c r="S961">
        <f t="shared" si="87"/>
        <v>113.62573099415205</v>
      </c>
      <c r="T961" t="str">
        <f t="shared" si="88"/>
        <v>technology</v>
      </c>
      <c r="U961" t="str">
        <f t="shared" si="89"/>
        <v>wearables</v>
      </c>
    </row>
    <row r="962" spans="1:21" ht="44.25" hidden="1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tr">
        <f>Data[[#This Row],[state]]</f>
        <v>failed</v>
      </c>
      <c r="H962" t="s">
        <v>8224</v>
      </c>
      <c r="I962" t="s">
        <v>8246</v>
      </c>
      <c r="J962">
        <v>1489500155</v>
      </c>
      <c r="K962" s="11">
        <f t="shared" ref="K962:K1025" si="90">(((J962/60)/60)/24)+DATE(1970,1,1)+(-6/24)</f>
        <v>42808.335127314815</v>
      </c>
      <c r="L962">
        <v>1485874955</v>
      </c>
      <c r="M962" s="11">
        <f t="shared" ref="M962:M1025" si="91">(((L962/60)/60)/24)+DATE(1970,1,1)+(-6/24)</f>
        <v>42766.376793981486</v>
      </c>
      <c r="N962" t="b">
        <v>0</v>
      </c>
      <c r="O962">
        <v>188</v>
      </c>
      <c r="P962" t="b">
        <v>0</v>
      </c>
      <c r="Q962" t="s">
        <v>8273</v>
      </c>
      <c r="R962" s="10">
        <f t="shared" ref="R962:R1025" si="92">(E962/D962)*100</f>
        <v>46.100628930817614</v>
      </c>
      <c r="S962">
        <f t="shared" si="87"/>
        <v>136.46276595744681</v>
      </c>
      <c r="T962" t="str">
        <f t="shared" si="88"/>
        <v>technology</v>
      </c>
      <c r="U962" t="str">
        <f t="shared" si="89"/>
        <v>wearables</v>
      </c>
    </row>
    <row r="963" spans="1:21" ht="44.25" hidden="1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tr">
        <f>Data[[#This Row],[state]]</f>
        <v>failed</v>
      </c>
      <c r="H963" t="s">
        <v>8224</v>
      </c>
      <c r="I963" t="s">
        <v>8246</v>
      </c>
      <c r="J963">
        <v>1487617200</v>
      </c>
      <c r="K963" s="11">
        <f t="shared" si="90"/>
        <v>42786.541666666672</v>
      </c>
      <c r="L963">
        <v>1483634335</v>
      </c>
      <c r="M963" s="11">
        <f t="shared" si="91"/>
        <v>42740.443692129629</v>
      </c>
      <c r="N963" t="b">
        <v>0</v>
      </c>
      <c r="O963">
        <v>110</v>
      </c>
      <c r="P963" t="b">
        <v>0</v>
      </c>
      <c r="Q963" t="s">
        <v>8273</v>
      </c>
      <c r="R963" s="10">
        <f t="shared" si="92"/>
        <v>42.188421052631583</v>
      </c>
      <c r="S963">
        <f t="shared" ref="S963:S1026" si="93">E963/O963</f>
        <v>364.35454545454547</v>
      </c>
      <c r="T963" t="str">
        <f t="shared" ref="T963:T1026" si="94">LEFT(Q963,FIND("/",Q963)-1)</f>
        <v>technology</v>
      </c>
      <c r="U963" t="str">
        <f t="shared" ref="U963:U1026" si="95">RIGHT(Q963,LEN(Q963)-FIND("/",Q963))</f>
        <v>wearables</v>
      </c>
    </row>
    <row r="964" spans="1:21" ht="44.25" hidden="1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tr">
        <f>Data[[#This Row],[state]]</f>
        <v>failed</v>
      </c>
      <c r="H964" t="s">
        <v>8224</v>
      </c>
      <c r="I964" t="s">
        <v>8246</v>
      </c>
      <c r="J964">
        <v>1455210353</v>
      </c>
      <c r="K964" s="11">
        <f t="shared" si="90"/>
        <v>42411.462418981479</v>
      </c>
      <c r="L964">
        <v>1451927153</v>
      </c>
      <c r="M964" s="11">
        <f t="shared" si="91"/>
        <v>42373.462418981479</v>
      </c>
      <c r="N964" t="b">
        <v>0</v>
      </c>
      <c r="O964">
        <v>37</v>
      </c>
      <c r="P964" t="b">
        <v>0</v>
      </c>
      <c r="Q964" t="s">
        <v>8273</v>
      </c>
      <c r="R964" s="10">
        <f t="shared" si="92"/>
        <v>28.48</v>
      </c>
      <c r="S964">
        <f t="shared" si="93"/>
        <v>19.243243243243242</v>
      </c>
      <c r="T964" t="str">
        <f t="shared" si="94"/>
        <v>technology</v>
      </c>
      <c r="U964" t="str">
        <f t="shared" si="95"/>
        <v>wearables</v>
      </c>
    </row>
    <row r="965" spans="1:21" ht="29.5" hidden="1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tr">
        <f>Data[[#This Row],[state]]</f>
        <v>failed</v>
      </c>
      <c r="H965" t="s">
        <v>8224</v>
      </c>
      <c r="I965" t="s">
        <v>8246</v>
      </c>
      <c r="J965">
        <v>1476717319</v>
      </c>
      <c r="K965" s="11">
        <f t="shared" si="90"/>
        <v>42660.385636574079</v>
      </c>
      <c r="L965">
        <v>1473693319</v>
      </c>
      <c r="M965" s="11">
        <f t="shared" si="91"/>
        <v>42625.385636574079</v>
      </c>
      <c r="N965" t="b">
        <v>0</v>
      </c>
      <c r="O965">
        <v>9</v>
      </c>
      <c r="P965" t="b">
        <v>0</v>
      </c>
      <c r="Q965" t="s">
        <v>8273</v>
      </c>
      <c r="R965" s="10">
        <f t="shared" si="92"/>
        <v>1.077142857142857</v>
      </c>
      <c r="S965">
        <f t="shared" si="93"/>
        <v>41.888888888888886</v>
      </c>
      <c r="T965" t="str">
        <f t="shared" si="94"/>
        <v>technology</v>
      </c>
      <c r="U965" t="str">
        <f t="shared" si="95"/>
        <v>wearables</v>
      </c>
    </row>
    <row r="966" spans="1:21" ht="44.25" hidden="1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tr">
        <f>Data[[#This Row],[state]]</f>
        <v>failed</v>
      </c>
      <c r="H966" t="s">
        <v>8229</v>
      </c>
      <c r="I966" t="s">
        <v>8251</v>
      </c>
      <c r="J966">
        <v>1441119919</v>
      </c>
      <c r="K966" s="11">
        <f t="shared" si="90"/>
        <v>42248.378692129627</v>
      </c>
      <c r="L966">
        <v>1437663919</v>
      </c>
      <c r="M966" s="11">
        <f t="shared" si="91"/>
        <v>42208.378692129627</v>
      </c>
      <c r="N966" t="b">
        <v>0</v>
      </c>
      <c r="O966">
        <v>29</v>
      </c>
      <c r="P966" t="b">
        <v>0</v>
      </c>
      <c r="Q966" t="s">
        <v>8273</v>
      </c>
      <c r="R966" s="10">
        <f t="shared" si="92"/>
        <v>0.79909090909090907</v>
      </c>
      <c r="S966">
        <f t="shared" si="93"/>
        <v>30.310344827586206</v>
      </c>
      <c r="T966" t="str">
        <f t="shared" si="94"/>
        <v>technology</v>
      </c>
      <c r="U966" t="str">
        <f t="shared" si="95"/>
        <v>wearables</v>
      </c>
    </row>
    <row r="967" spans="1:21" ht="44.25" hidden="1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tr">
        <f>Data[[#This Row],[state]]</f>
        <v>failed</v>
      </c>
      <c r="H967" t="s">
        <v>8224</v>
      </c>
      <c r="I967" t="s">
        <v>8246</v>
      </c>
      <c r="J967">
        <v>1477454340</v>
      </c>
      <c r="K967" s="11">
        <f t="shared" si="90"/>
        <v>42668.915972222225</v>
      </c>
      <c r="L967">
        <v>1474676646</v>
      </c>
      <c r="M967" s="11">
        <f t="shared" si="91"/>
        <v>42636.766736111109</v>
      </c>
      <c r="N967" t="b">
        <v>0</v>
      </c>
      <c r="O967">
        <v>6</v>
      </c>
      <c r="P967" t="b">
        <v>0</v>
      </c>
      <c r="Q967" t="s">
        <v>8273</v>
      </c>
      <c r="R967" s="10">
        <f t="shared" si="92"/>
        <v>1.1919999999999999</v>
      </c>
      <c r="S967">
        <f t="shared" si="93"/>
        <v>49.666666666666664</v>
      </c>
      <c r="T967" t="str">
        <f t="shared" si="94"/>
        <v>technology</v>
      </c>
      <c r="U967" t="str">
        <f t="shared" si="95"/>
        <v>wearables</v>
      </c>
    </row>
    <row r="968" spans="1:21" ht="44.25" hidden="1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tr">
        <f>Data[[#This Row],[state]]</f>
        <v>failed</v>
      </c>
      <c r="H968" t="s">
        <v>8224</v>
      </c>
      <c r="I968" t="s">
        <v>8246</v>
      </c>
      <c r="J968">
        <v>1475766932</v>
      </c>
      <c r="K968" s="11">
        <f t="shared" si="90"/>
        <v>42649.385787037041</v>
      </c>
      <c r="L968">
        <v>1473174932</v>
      </c>
      <c r="M968" s="11">
        <f t="shared" si="91"/>
        <v>42619.385787037041</v>
      </c>
      <c r="N968" t="b">
        <v>0</v>
      </c>
      <c r="O968">
        <v>30</v>
      </c>
      <c r="P968" t="b">
        <v>0</v>
      </c>
      <c r="Q968" t="s">
        <v>8273</v>
      </c>
      <c r="R968" s="10">
        <f t="shared" si="92"/>
        <v>14.799999999999999</v>
      </c>
      <c r="S968">
        <f t="shared" si="93"/>
        <v>59.2</v>
      </c>
      <c r="T968" t="str">
        <f t="shared" si="94"/>
        <v>technology</v>
      </c>
      <c r="U968" t="str">
        <f t="shared" si="95"/>
        <v>wearables</v>
      </c>
    </row>
    <row r="969" spans="1:21" ht="44.25" hidden="1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tr">
        <f>Data[[#This Row],[state]]</f>
        <v>failed</v>
      </c>
      <c r="H969" t="s">
        <v>8224</v>
      </c>
      <c r="I969" t="s">
        <v>8246</v>
      </c>
      <c r="J969">
        <v>1461301574</v>
      </c>
      <c r="K969" s="11">
        <f t="shared" si="90"/>
        <v>42481.96266203704</v>
      </c>
      <c r="L969">
        <v>1456121174</v>
      </c>
      <c r="M969" s="11">
        <f t="shared" si="91"/>
        <v>42422.004328703704</v>
      </c>
      <c r="N969" t="b">
        <v>0</v>
      </c>
      <c r="O969">
        <v>81</v>
      </c>
      <c r="P969" t="b">
        <v>0</v>
      </c>
      <c r="Q969" t="s">
        <v>8273</v>
      </c>
      <c r="R969" s="10">
        <f t="shared" si="92"/>
        <v>17.810000000000002</v>
      </c>
      <c r="S969">
        <f t="shared" si="93"/>
        <v>43.97530864197531</v>
      </c>
      <c r="T969" t="str">
        <f t="shared" si="94"/>
        <v>technology</v>
      </c>
      <c r="U969" t="str">
        <f t="shared" si="95"/>
        <v>wearables</v>
      </c>
    </row>
    <row r="970" spans="1:21" ht="44.25" hidden="1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tr">
        <f>Data[[#This Row],[state]]</f>
        <v>failed</v>
      </c>
      <c r="H970" t="s">
        <v>8224</v>
      </c>
      <c r="I970" t="s">
        <v>8246</v>
      </c>
      <c r="J970">
        <v>1408134034</v>
      </c>
      <c r="K970" s="11">
        <f t="shared" si="90"/>
        <v>41866.597615740742</v>
      </c>
      <c r="L970">
        <v>1405542034</v>
      </c>
      <c r="M970" s="11">
        <f t="shared" si="91"/>
        <v>41836.597615740742</v>
      </c>
      <c r="N970" t="b">
        <v>0</v>
      </c>
      <c r="O970">
        <v>4</v>
      </c>
      <c r="P970" t="b">
        <v>0</v>
      </c>
      <c r="Q970" t="s">
        <v>8273</v>
      </c>
      <c r="R970" s="10">
        <f t="shared" si="92"/>
        <v>1.325</v>
      </c>
      <c r="S970">
        <f t="shared" si="93"/>
        <v>26.5</v>
      </c>
      <c r="T970" t="str">
        <f t="shared" si="94"/>
        <v>technology</v>
      </c>
      <c r="U970" t="str">
        <f t="shared" si="95"/>
        <v>wearables</v>
      </c>
    </row>
    <row r="971" spans="1:21" ht="29.5" hidden="1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tr">
        <f>Data[[#This Row],[state]]</f>
        <v>failed</v>
      </c>
      <c r="H971" t="s">
        <v>8238</v>
      </c>
      <c r="I971" t="s">
        <v>8256</v>
      </c>
      <c r="J971">
        <v>1486624607</v>
      </c>
      <c r="K971" s="11">
        <f t="shared" si="90"/>
        <v>42775.05332175926</v>
      </c>
      <c r="L971">
        <v>1483773407</v>
      </c>
      <c r="M971" s="11">
        <f t="shared" si="91"/>
        <v>42742.05332175926</v>
      </c>
      <c r="N971" t="b">
        <v>0</v>
      </c>
      <c r="O971">
        <v>11</v>
      </c>
      <c r="P971" t="b">
        <v>0</v>
      </c>
      <c r="Q971" t="s">
        <v>8273</v>
      </c>
      <c r="R971" s="10">
        <f t="shared" si="92"/>
        <v>46.666666666666664</v>
      </c>
      <c r="S971">
        <f t="shared" si="93"/>
        <v>1272.7272727272727</v>
      </c>
      <c r="T971" t="str">
        <f t="shared" si="94"/>
        <v>technology</v>
      </c>
      <c r="U971" t="str">
        <f t="shared" si="95"/>
        <v>wearables</v>
      </c>
    </row>
    <row r="972" spans="1:21" ht="59" hidden="1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tr">
        <f>Data[[#This Row],[state]]</f>
        <v>failed</v>
      </c>
      <c r="H972" t="s">
        <v>8229</v>
      </c>
      <c r="I972" t="s">
        <v>8251</v>
      </c>
      <c r="J972">
        <v>1485147540</v>
      </c>
      <c r="K972" s="11">
        <f t="shared" si="90"/>
        <v>42757.957638888889</v>
      </c>
      <c r="L972">
        <v>1481951853</v>
      </c>
      <c r="M972" s="11">
        <f t="shared" si="91"/>
        <v>42720.970520833333</v>
      </c>
      <c r="N972" t="b">
        <v>0</v>
      </c>
      <c r="O972">
        <v>14</v>
      </c>
      <c r="P972" t="b">
        <v>0</v>
      </c>
      <c r="Q972" t="s">
        <v>8273</v>
      </c>
      <c r="R972" s="10">
        <f t="shared" si="92"/>
        <v>45.92</v>
      </c>
      <c r="S972">
        <f t="shared" si="93"/>
        <v>164</v>
      </c>
      <c r="T972" t="str">
        <f t="shared" si="94"/>
        <v>technology</v>
      </c>
      <c r="U972" t="str">
        <f t="shared" si="95"/>
        <v>wearables</v>
      </c>
    </row>
    <row r="973" spans="1:21" ht="44.25" hidden="1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tr">
        <f>Data[[#This Row],[state]]</f>
        <v>failed</v>
      </c>
      <c r="H973" t="s">
        <v>8224</v>
      </c>
      <c r="I973" t="s">
        <v>8246</v>
      </c>
      <c r="J973">
        <v>1433178060</v>
      </c>
      <c r="K973" s="11">
        <f t="shared" si="90"/>
        <v>42156.459027777775</v>
      </c>
      <c r="L973">
        <v>1429290060</v>
      </c>
      <c r="M973" s="11">
        <f t="shared" si="91"/>
        <v>42111.459027777775</v>
      </c>
      <c r="N973" t="b">
        <v>0</v>
      </c>
      <c r="O973">
        <v>5</v>
      </c>
      <c r="P973" t="b">
        <v>0</v>
      </c>
      <c r="Q973" t="s">
        <v>8273</v>
      </c>
      <c r="R973" s="10">
        <f t="shared" si="92"/>
        <v>0.22599999999999998</v>
      </c>
      <c r="S973">
        <f t="shared" si="93"/>
        <v>45.2</v>
      </c>
      <c r="T973" t="str">
        <f t="shared" si="94"/>
        <v>technology</v>
      </c>
      <c r="U973" t="str">
        <f t="shared" si="95"/>
        <v>wearables</v>
      </c>
    </row>
    <row r="974" spans="1:21" ht="44.25" hidden="1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tr">
        <f>Data[[#This Row],[state]]</f>
        <v>failed</v>
      </c>
      <c r="H974" t="s">
        <v>8224</v>
      </c>
      <c r="I974" t="s">
        <v>8246</v>
      </c>
      <c r="J974">
        <v>1409813940</v>
      </c>
      <c r="K974" s="11">
        <f t="shared" si="90"/>
        <v>41886.040972222225</v>
      </c>
      <c r="L974">
        <v>1407271598</v>
      </c>
      <c r="M974" s="11">
        <f t="shared" si="91"/>
        <v>41856.615717592591</v>
      </c>
      <c r="N974" t="b">
        <v>0</v>
      </c>
      <c r="O974">
        <v>45</v>
      </c>
      <c r="P974" t="b">
        <v>0</v>
      </c>
      <c r="Q974" t="s">
        <v>8273</v>
      </c>
      <c r="R974" s="10">
        <f t="shared" si="92"/>
        <v>34.625</v>
      </c>
      <c r="S974">
        <f t="shared" si="93"/>
        <v>153.88888888888889</v>
      </c>
      <c r="T974" t="str">
        <f t="shared" si="94"/>
        <v>technology</v>
      </c>
      <c r="U974" t="str">
        <f t="shared" si="95"/>
        <v>wearables</v>
      </c>
    </row>
    <row r="975" spans="1:21" ht="44.25" hidden="1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tr">
        <f>Data[[#This Row],[state]]</f>
        <v>failed</v>
      </c>
      <c r="H975" t="s">
        <v>8224</v>
      </c>
      <c r="I975" t="s">
        <v>8246</v>
      </c>
      <c r="J975">
        <v>1447032093</v>
      </c>
      <c r="K975" s="11">
        <f t="shared" si="90"/>
        <v>42316.806631944448</v>
      </c>
      <c r="L975">
        <v>1441844493</v>
      </c>
      <c r="M975" s="11">
        <f t="shared" si="91"/>
        <v>42256.764965277776</v>
      </c>
      <c r="N975" t="b">
        <v>0</v>
      </c>
      <c r="O975">
        <v>8</v>
      </c>
      <c r="P975" t="b">
        <v>0</v>
      </c>
      <c r="Q975" t="s">
        <v>8273</v>
      </c>
      <c r="R975" s="10">
        <f t="shared" si="92"/>
        <v>2.0549999999999997</v>
      </c>
      <c r="S975">
        <f t="shared" si="93"/>
        <v>51.375</v>
      </c>
      <c r="T975" t="str">
        <f t="shared" si="94"/>
        <v>technology</v>
      </c>
      <c r="U975" t="str">
        <f t="shared" si="95"/>
        <v>wearables</v>
      </c>
    </row>
    <row r="976" spans="1:21" ht="44.25" hidden="1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tr">
        <f>Data[[#This Row],[state]]</f>
        <v>failed</v>
      </c>
      <c r="H976" t="s">
        <v>8224</v>
      </c>
      <c r="I976" t="s">
        <v>8246</v>
      </c>
      <c r="J976">
        <v>1458925156</v>
      </c>
      <c r="K976" s="11">
        <f t="shared" si="90"/>
        <v>42454.457824074074</v>
      </c>
      <c r="L976">
        <v>1456336756</v>
      </c>
      <c r="M976" s="11">
        <f t="shared" si="91"/>
        <v>42424.499490740738</v>
      </c>
      <c r="N976" t="b">
        <v>0</v>
      </c>
      <c r="O976">
        <v>3</v>
      </c>
      <c r="P976" t="b">
        <v>0</v>
      </c>
      <c r="Q976" t="s">
        <v>8273</v>
      </c>
      <c r="R976" s="10">
        <f t="shared" si="92"/>
        <v>0.55999999999999994</v>
      </c>
      <c r="S976">
        <f t="shared" si="93"/>
        <v>93.333333333333329</v>
      </c>
      <c r="T976" t="str">
        <f t="shared" si="94"/>
        <v>technology</v>
      </c>
      <c r="U976" t="str">
        <f t="shared" si="95"/>
        <v>wearables</v>
      </c>
    </row>
    <row r="977" spans="1:21" ht="44.25" hidden="1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tr">
        <f>Data[[#This Row],[state]]</f>
        <v>failed</v>
      </c>
      <c r="H977" t="s">
        <v>8224</v>
      </c>
      <c r="I977" t="s">
        <v>8246</v>
      </c>
      <c r="J977">
        <v>1467132185</v>
      </c>
      <c r="K977" s="11">
        <f t="shared" si="90"/>
        <v>42549.446585648147</v>
      </c>
      <c r="L977">
        <v>1461948185</v>
      </c>
      <c r="M977" s="11">
        <f t="shared" si="91"/>
        <v>42489.446585648147</v>
      </c>
      <c r="N977" t="b">
        <v>0</v>
      </c>
      <c r="O977">
        <v>24</v>
      </c>
      <c r="P977" t="b">
        <v>0</v>
      </c>
      <c r="Q977" t="s">
        <v>8273</v>
      </c>
      <c r="R977" s="10">
        <f t="shared" si="92"/>
        <v>2.6069999999999998</v>
      </c>
      <c r="S977">
        <f t="shared" si="93"/>
        <v>108.625</v>
      </c>
      <c r="T977" t="str">
        <f t="shared" si="94"/>
        <v>technology</v>
      </c>
      <c r="U977" t="str">
        <f t="shared" si="95"/>
        <v>wearables</v>
      </c>
    </row>
    <row r="978" spans="1:21" ht="44.25" hidden="1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tr">
        <f>Data[[#This Row],[state]]</f>
        <v>failed</v>
      </c>
      <c r="H978" t="s">
        <v>8226</v>
      </c>
      <c r="I978" t="s">
        <v>8248</v>
      </c>
      <c r="J978">
        <v>1439515497</v>
      </c>
      <c r="K978" s="11">
        <f t="shared" si="90"/>
        <v>42229.808993055558</v>
      </c>
      <c r="L978">
        <v>1435627497</v>
      </c>
      <c r="M978" s="11">
        <f t="shared" si="91"/>
        <v>42184.808993055558</v>
      </c>
      <c r="N978" t="b">
        <v>0</v>
      </c>
      <c r="O978">
        <v>18</v>
      </c>
      <c r="P978" t="b">
        <v>0</v>
      </c>
      <c r="Q978" t="s">
        <v>8273</v>
      </c>
      <c r="R978" s="10">
        <f t="shared" si="92"/>
        <v>1.9259999999999999</v>
      </c>
      <c r="S978">
        <f t="shared" si="93"/>
        <v>160.5</v>
      </c>
      <c r="T978" t="str">
        <f t="shared" si="94"/>
        <v>technology</v>
      </c>
      <c r="U978" t="str">
        <f t="shared" si="95"/>
        <v>wearables</v>
      </c>
    </row>
    <row r="979" spans="1:21" ht="44.25" hidden="1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tr">
        <f>Data[[#This Row],[state]]</f>
        <v>failed</v>
      </c>
      <c r="H979" t="s">
        <v>8239</v>
      </c>
      <c r="I979" t="s">
        <v>8249</v>
      </c>
      <c r="J979">
        <v>1456094197</v>
      </c>
      <c r="K979" s="11">
        <f t="shared" si="90"/>
        <v>42421.692094907412</v>
      </c>
      <c r="L979">
        <v>1453502197</v>
      </c>
      <c r="M979" s="11">
        <f t="shared" si="91"/>
        <v>42391.692094907412</v>
      </c>
      <c r="N979" t="b">
        <v>0</v>
      </c>
      <c r="O979">
        <v>12</v>
      </c>
      <c r="P979" t="b">
        <v>0</v>
      </c>
      <c r="Q979" t="s">
        <v>8273</v>
      </c>
      <c r="R979" s="10">
        <f t="shared" si="92"/>
        <v>33.666666666666664</v>
      </c>
      <c r="S979">
        <f t="shared" si="93"/>
        <v>75.75</v>
      </c>
      <c r="T979" t="str">
        <f t="shared" si="94"/>
        <v>technology</v>
      </c>
      <c r="U979" t="str">
        <f t="shared" si="95"/>
        <v>wearables</v>
      </c>
    </row>
    <row r="980" spans="1:21" ht="44.25" hidden="1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tr">
        <f>Data[[#This Row],[state]]</f>
        <v>failed</v>
      </c>
      <c r="H980" t="s">
        <v>8235</v>
      </c>
      <c r="I980" t="s">
        <v>8255</v>
      </c>
      <c r="J980">
        <v>1456385101</v>
      </c>
      <c r="K980" s="11">
        <f t="shared" si="90"/>
        <v>42425.059039351851</v>
      </c>
      <c r="L980">
        <v>1453793101</v>
      </c>
      <c r="M980" s="11">
        <f t="shared" si="91"/>
        <v>42395.059039351851</v>
      </c>
      <c r="N980" t="b">
        <v>0</v>
      </c>
      <c r="O980">
        <v>123</v>
      </c>
      <c r="P980" t="b">
        <v>0</v>
      </c>
      <c r="Q980" t="s">
        <v>8273</v>
      </c>
      <c r="R980" s="10">
        <f t="shared" si="92"/>
        <v>56.263267182990241</v>
      </c>
      <c r="S980">
        <f t="shared" si="93"/>
        <v>790.83739837398377</v>
      </c>
      <c r="T980" t="str">
        <f t="shared" si="94"/>
        <v>technology</v>
      </c>
      <c r="U980" t="str">
        <f t="shared" si="95"/>
        <v>wearables</v>
      </c>
    </row>
    <row r="981" spans="1:21" ht="44.25" hidden="1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tr">
        <f>Data[[#This Row],[state]]</f>
        <v>failed</v>
      </c>
      <c r="H981" t="s">
        <v>8224</v>
      </c>
      <c r="I981" t="s">
        <v>8246</v>
      </c>
      <c r="J981">
        <v>1466449140</v>
      </c>
      <c r="K981" s="11">
        <f t="shared" si="90"/>
        <v>42541.540972222225</v>
      </c>
      <c r="L981">
        <v>1463392828</v>
      </c>
      <c r="M981" s="11">
        <f t="shared" si="91"/>
        <v>42506.166990740734</v>
      </c>
      <c r="N981" t="b">
        <v>0</v>
      </c>
      <c r="O981">
        <v>96</v>
      </c>
      <c r="P981" t="b">
        <v>0</v>
      </c>
      <c r="Q981" t="s">
        <v>8273</v>
      </c>
      <c r="R981" s="10">
        <f t="shared" si="92"/>
        <v>82.817599999999999</v>
      </c>
      <c r="S981">
        <f t="shared" si="93"/>
        <v>301.93916666666667</v>
      </c>
      <c r="T981" t="str">
        <f t="shared" si="94"/>
        <v>technology</v>
      </c>
      <c r="U981" t="str">
        <f t="shared" si="95"/>
        <v>wearables</v>
      </c>
    </row>
    <row r="982" spans="1:21" ht="59" hidden="1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tr">
        <f>Data[[#This Row],[state]]</f>
        <v>failed</v>
      </c>
      <c r="H982" t="s">
        <v>8224</v>
      </c>
      <c r="I982" t="s">
        <v>8246</v>
      </c>
      <c r="J982">
        <v>1417387322</v>
      </c>
      <c r="K982" s="11">
        <f t="shared" si="90"/>
        <v>41973.695856481485</v>
      </c>
      <c r="L982">
        <v>1413495722</v>
      </c>
      <c r="M982" s="11">
        <f t="shared" si="91"/>
        <v>41928.654189814813</v>
      </c>
      <c r="N982" t="b">
        <v>0</v>
      </c>
      <c r="O982">
        <v>31</v>
      </c>
      <c r="P982" t="b">
        <v>0</v>
      </c>
      <c r="Q982" t="s">
        <v>8273</v>
      </c>
      <c r="R982" s="10">
        <f t="shared" si="92"/>
        <v>14.860000000000001</v>
      </c>
      <c r="S982">
        <f t="shared" si="93"/>
        <v>47.935483870967744</v>
      </c>
      <c r="T982" t="str">
        <f t="shared" si="94"/>
        <v>technology</v>
      </c>
      <c r="U982" t="str">
        <f t="shared" si="95"/>
        <v>wearables</v>
      </c>
    </row>
    <row r="983" spans="1:21" ht="59" hidden="1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tr">
        <f>Data[[#This Row],[state]]</f>
        <v>failed</v>
      </c>
      <c r="H983" t="s">
        <v>8224</v>
      </c>
      <c r="I983" t="s">
        <v>8246</v>
      </c>
      <c r="J983">
        <v>1407624222</v>
      </c>
      <c r="K983" s="11">
        <f t="shared" si="90"/>
        <v>41860.697013888886</v>
      </c>
      <c r="L983">
        <v>1405032222</v>
      </c>
      <c r="M983" s="11">
        <f t="shared" si="91"/>
        <v>41830.697013888886</v>
      </c>
      <c r="N983" t="b">
        <v>0</v>
      </c>
      <c r="O983">
        <v>4</v>
      </c>
      <c r="P983" t="b">
        <v>0</v>
      </c>
      <c r="Q983" t="s">
        <v>8273</v>
      </c>
      <c r="R983" s="10">
        <f t="shared" si="92"/>
        <v>1.2375123751237513E-2</v>
      </c>
      <c r="S983">
        <f t="shared" si="93"/>
        <v>2.75</v>
      </c>
      <c r="T983" t="str">
        <f t="shared" si="94"/>
        <v>technology</v>
      </c>
      <c r="U983" t="str">
        <f t="shared" si="95"/>
        <v>wearables</v>
      </c>
    </row>
    <row r="984" spans="1:21" ht="29.5" hidden="1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tr">
        <f>Data[[#This Row],[state]]</f>
        <v>failed</v>
      </c>
      <c r="H984" t="s">
        <v>8224</v>
      </c>
      <c r="I984" t="s">
        <v>8246</v>
      </c>
      <c r="J984">
        <v>1475431486</v>
      </c>
      <c r="K984" s="11">
        <f t="shared" si="90"/>
        <v>42645.503310185188</v>
      </c>
      <c r="L984">
        <v>1472839486</v>
      </c>
      <c r="M984" s="11">
        <f t="shared" si="91"/>
        <v>42615.503310185188</v>
      </c>
      <c r="N984" t="b">
        <v>0</v>
      </c>
      <c r="O984">
        <v>3</v>
      </c>
      <c r="P984" t="b">
        <v>0</v>
      </c>
      <c r="Q984" t="s">
        <v>8273</v>
      </c>
      <c r="R984" s="10">
        <f t="shared" si="92"/>
        <v>1.7142857142857144E-2</v>
      </c>
      <c r="S984">
        <f t="shared" si="93"/>
        <v>1</v>
      </c>
      <c r="T984" t="str">
        <f t="shared" si="94"/>
        <v>technology</v>
      </c>
      <c r="U984" t="str">
        <f t="shared" si="95"/>
        <v>wearables</v>
      </c>
    </row>
    <row r="985" spans="1:21" ht="59" hidden="1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tr">
        <f>Data[[#This Row],[state]]</f>
        <v>failed</v>
      </c>
      <c r="H985" t="s">
        <v>8227</v>
      </c>
      <c r="I985" t="s">
        <v>8249</v>
      </c>
      <c r="J985">
        <v>1471985640</v>
      </c>
      <c r="K985" s="11">
        <f t="shared" si="90"/>
        <v>42605.620833333334</v>
      </c>
      <c r="L985">
        <v>1469289685</v>
      </c>
      <c r="M985" s="11">
        <f t="shared" si="91"/>
        <v>42574.417650462965</v>
      </c>
      <c r="N985" t="b">
        <v>0</v>
      </c>
      <c r="O985">
        <v>179</v>
      </c>
      <c r="P985" t="b">
        <v>0</v>
      </c>
      <c r="Q985" t="s">
        <v>8273</v>
      </c>
      <c r="R985" s="10">
        <f t="shared" si="92"/>
        <v>29.506136117214709</v>
      </c>
      <c r="S985">
        <f t="shared" si="93"/>
        <v>171.79329608938548</v>
      </c>
      <c r="T985" t="str">
        <f t="shared" si="94"/>
        <v>technology</v>
      </c>
      <c r="U985" t="str">
        <f t="shared" si="95"/>
        <v>wearables</v>
      </c>
    </row>
    <row r="986" spans="1:21" ht="73.75" hidden="1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tr">
        <f>Data[[#This Row],[state]]</f>
        <v>failed</v>
      </c>
      <c r="H986" t="s">
        <v>8224</v>
      </c>
      <c r="I986" t="s">
        <v>8246</v>
      </c>
      <c r="J986">
        <v>1427507208</v>
      </c>
      <c r="K986" s="11">
        <f t="shared" si="90"/>
        <v>42090.824166666673</v>
      </c>
      <c r="L986">
        <v>1424918808</v>
      </c>
      <c r="M986" s="11">
        <f t="shared" si="91"/>
        <v>42060.86583333333</v>
      </c>
      <c r="N986" t="b">
        <v>0</v>
      </c>
      <c r="O986">
        <v>3</v>
      </c>
      <c r="P986" t="b">
        <v>0</v>
      </c>
      <c r="Q986" t="s">
        <v>8273</v>
      </c>
      <c r="R986" s="10">
        <f t="shared" si="92"/>
        <v>1.06</v>
      </c>
      <c r="S986">
        <f t="shared" si="93"/>
        <v>35.333333333333336</v>
      </c>
      <c r="T986" t="str">
        <f t="shared" si="94"/>
        <v>technology</v>
      </c>
      <c r="U986" t="str">
        <f t="shared" si="95"/>
        <v>wearables</v>
      </c>
    </row>
    <row r="987" spans="1:21" ht="44.25" hidden="1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tr">
        <f>Data[[#This Row],[state]]</f>
        <v>failed</v>
      </c>
      <c r="H987" t="s">
        <v>8236</v>
      </c>
      <c r="I987" t="s">
        <v>8249</v>
      </c>
      <c r="J987">
        <v>1451602800</v>
      </c>
      <c r="K987" s="11">
        <f t="shared" si="90"/>
        <v>42369.708333333328</v>
      </c>
      <c r="L987">
        <v>1449011610</v>
      </c>
      <c r="M987" s="11">
        <f t="shared" si="91"/>
        <v>42339.717708333337</v>
      </c>
      <c r="N987" t="b">
        <v>0</v>
      </c>
      <c r="O987">
        <v>23</v>
      </c>
      <c r="P987" t="b">
        <v>0</v>
      </c>
      <c r="Q987" t="s">
        <v>8273</v>
      </c>
      <c r="R987" s="10">
        <f t="shared" si="92"/>
        <v>6.293333333333333</v>
      </c>
      <c r="S987">
        <f t="shared" si="93"/>
        <v>82.086956521739125</v>
      </c>
      <c r="T987" t="str">
        <f t="shared" si="94"/>
        <v>technology</v>
      </c>
      <c r="U987" t="str">
        <f t="shared" si="95"/>
        <v>wearables</v>
      </c>
    </row>
    <row r="988" spans="1:21" ht="59" hidden="1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tr">
        <f>Data[[#This Row],[state]]</f>
        <v>failed</v>
      </c>
      <c r="H988" t="s">
        <v>8225</v>
      </c>
      <c r="I988" t="s">
        <v>8247</v>
      </c>
      <c r="J988">
        <v>1452384000</v>
      </c>
      <c r="K988" s="11">
        <f t="shared" si="90"/>
        <v>42378.75</v>
      </c>
      <c r="L988">
        <v>1447698300</v>
      </c>
      <c r="M988" s="11">
        <f t="shared" si="91"/>
        <v>42324.517361111109</v>
      </c>
      <c r="N988" t="b">
        <v>0</v>
      </c>
      <c r="O988">
        <v>23</v>
      </c>
      <c r="P988" t="b">
        <v>0</v>
      </c>
      <c r="Q988" t="s">
        <v>8273</v>
      </c>
      <c r="R988" s="10">
        <f t="shared" si="92"/>
        <v>12.75</v>
      </c>
      <c r="S988">
        <f t="shared" si="93"/>
        <v>110.8695652173913</v>
      </c>
      <c r="T988" t="str">
        <f t="shared" si="94"/>
        <v>technology</v>
      </c>
      <c r="U988" t="str">
        <f t="shared" si="95"/>
        <v>wearables</v>
      </c>
    </row>
    <row r="989" spans="1:21" ht="44.25" hidden="1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tr">
        <f>Data[[#This Row],[state]]</f>
        <v>failed</v>
      </c>
      <c r="H989" t="s">
        <v>8233</v>
      </c>
      <c r="I989" t="s">
        <v>8249</v>
      </c>
      <c r="J989">
        <v>1403507050</v>
      </c>
      <c r="K989" s="11">
        <f t="shared" si="90"/>
        <v>41813.044560185182</v>
      </c>
      <c r="L989">
        <v>1400051050</v>
      </c>
      <c r="M989" s="11">
        <f t="shared" si="91"/>
        <v>41773.044560185182</v>
      </c>
      <c r="N989" t="b">
        <v>0</v>
      </c>
      <c r="O989">
        <v>41</v>
      </c>
      <c r="P989" t="b">
        <v>0</v>
      </c>
      <c r="Q989" t="s">
        <v>8273</v>
      </c>
      <c r="R989" s="10">
        <f t="shared" si="92"/>
        <v>13.22</v>
      </c>
      <c r="S989">
        <f t="shared" si="93"/>
        <v>161.21951219512195</v>
      </c>
      <c r="T989" t="str">
        <f t="shared" si="94"/>
        <v>technology</v>
      </c>
      <c r="U989" t="str">
        <f t="shared" si="95"/>
        <v>wearables</v>
      </c>
    </row>
    <row r="990" spans="1:21" ht="59" hidden="1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tr">
        <f>Data[[#This Row],[state]]</f>
        <v>failed</v>
      </c>
      <c r="H990" t="s">
        <v>8237</v>
      </c>
      <c r="I990" t="s">
        <v>8249</v>
      </c>
      <c r="J990">
        <v>1475310825</v>
      </c>
      <c r="K990" s="11">
        <f t="shared" si="90"/>
        <v>42644.106770833328</v>
      </c>
      <c r="L990">
        <v>1472718825</v>
      </c>
      <c r="M990" s="11">
        <f t="shared" si="91"/>
        <v>42614.106770833328</v>
      </c>
      <c r="N990" t="b">
        <v>0</v>
      </c>
      <c r="O990">
        <v>0</v>
      </c>
      <c r="P990" t="b">
        <v>0</v>
      </c>
      <c r="Q990" t="s">
        <v>8273</v>
      </c>
      <c r="R990" s="10">
        <f t="shared" si="92"/>
        <v>0</v>
      </c>
      <c r="S990" t="e">
        <f t="shared" si="93"/>
        <v>#DIV/0!</v>
      </c>
      <c r="T990" t="str">
        <f t="shared" si="94"/>
        <v>technology</v>
      </c>
      <c r="U990" t="str">
        <f t="shared" si="95"/>
        <v>wearables</v>
      </c>
    </row>
    <row r="991" spans="1:21" ht="29.5" hidden="1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tr">
        <f>Data[[#This Row],[state]]</f>
        <v>failed</v>
      </c>
      <c r="H991" t="s">
        <v>8224</v>
      </c>
      <c r="I991" t="s">
        <v>8246</v>
      </c>
      <c r="J991">
        <v>1475101495</v>
      </c>
      <c r="K991" s="11">
        <f t="shared" si="90"/>
        <v>42641.683969907404</v>
      </c>
      <c r="L991">
        <v>1472509495</v>
      </c>
      <c r="M991" s="11">
        <f t="shared" si="91"/>
        <v>42611.683969907404</v>
      </c>
      <c r="N991" t="b">
        <v>0</v>
      </c>
      <c r="O991">
        <v>32</v>
      </c>
      <c r="P991" t="b">
        <v>0</v>
      </c>
      <c r="Q991" t="s">
        <v>8273</v>
      </c>
      <c r="R991" s="10">
        <f t="shared" si="92"/>
        <v>16.77</v>
      </c>
      <c r="S991">
        <f t="shared" si="93"/>
        <v>52.40625</v>
      </c>
      <c r="T991" t="str">
        <f t="shared" si="94"/>
        <v>technology</v>
      </c>
      <c r="U991" t="str">
        <f t="shared" si="95"/>
        <v>wearables</v>
      </c>
    </row>
    <row r="992" spans="1:21" ht="44.25" hidden="1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tr">
        <f>Data[[#This Row],[state]]</f>
        <v>failed</v>
      </c>
      <c r="H992" t="s">
        <v>8224</v>
      </c>
      <c r="I992" t="s">
        <v>8246</v>
      </c>
      <c r="J992">
        <v>1409770164</v>
      </c>
      <c r="K992" s="11">
        <f t="shared" si="90"/>
        <v>41885.534305555557</v>
      </c>
      <c r="L992">
        <v>1407178164</v>
      </c>
      <c r="M992" s="11">
        <f t="shared" si="91"/>
        <v>41855.534305555557</v>
      </c>
      <c r="N992" t="b">
        <v>0</v>
      </c>
      <c r="O992">
        <v>2</v>
      </c>
      <c r="P992" t="b">
        <v>0</v>
      </c>
      <c r="Q992" t="s">
        <v>8273</v>
      </c>
      <c r="R992" s="10">
        <f t="shared" si="92"/>
        <v>0.104</v>
      </c>
      <c r="S992">
        <f t="shared" si="93"/>
        <v>13</v>
      </c>
      <c r="T992" t="str">
        <f t="shared" si="94"/>
        <v>technology</v>
      </c>
      <c r="U992" t="str">
        <f t="shared" si="95"/>
        <v>wearables</v>
      </c>
    </row>
    <row r="993" spans="1:21" ht="73.75" hidden="1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tr">
        <f>Data[[#This Row],[state]]</f>
        <v>failed</v>
      </c>
      <c r="H993" t="s">
        <v>8225</v>
      </c>
      <c r="I993" t="s">
        <v>8247</v>
      </c>
      <c r="J993">
        <v>1468349460</v>
      </c>
      <c r="K993" s="11">
        <f t="shared" si="90"/>
        <v>42563.535416666666</v>
      </c>
      <c r="L993">
        <v>1466186988</v>
      </c>
      <c r="M993" s="11">
        <f t="shared" si="91"/>
        <v>42538.50680555556</v>
      </c>
      <c r="N993" t="b">
        <v>0</v>
      </c>
      <c r="O993">
        <v>7</v>
      </c>
      <c r="P993" t="b">
        <v>0</v>
      </c>
      <c r="Q993" t="s">
        <v>8273</v>
      </c>
      <c r="R993" s="10">
        <f t="shared" si="92"/>
        <v>4.24</v>
      </c>
      <c r="S993">
        <f t="shared" si="93"/>
        <v>30.285714285714285</v>
      </c>
      <c r="T993" t="str">
        <f t="shared" si="94"/>
        <v>technology</v>
      </c>
      <c r="U993" t="str">
        <f t="shared" si="95"/>
        <v>wearables</v>
      </c>
    </row>
    <row r="994" spans="1:21" ht="44.25" hidden="1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tr">
        <f>Data[[#This Row],[state]]</f>
        <v>failed</v>
      </c>
      <c r="H994" t="s">
        <v>8224</v>
      </c>
      <c r="I994" t="s">
        <v>8246</v>
      </c>
      <c r="J994">
        <v>1462655519</v>
      </c>
      <c r="K994" s="11">
        <f t="shared" si="90"/>
        <v>42497.633321759262</v>
      </c>
      <c r="L994">
        <v>1457475119</v>
      </c>
      <c r="M994" s="11">
        <f t="shared" si="91"/>
        <v>42437.674988425926</v>
      </c>
      <c r="N994" t="b">
        <v>0</v>
      </c>
      <c r="O994">
        <v>4</v>
      </c>
      <c r="P994" t="b">
        <v>0</v>
      </c>
      <c r="Q994" t="s">
        <v>8273</v>
      </c>
      <c r="R994" s="10">
        <f t="shared" si="92"/>
        <v>0.46699999999999997</v>
      </c>
      <c r="S994">
        <f t="shared" si="93"/>
        <v>116.75</v>
      </c>
      <c r="T994" t="str">
        <f t="shared" si="94"/>
        <v>technology</v>
      </c>
      <c r="U994" t="str">
        <f t="shared" si="95"/>
        <v>wearables</v>
      </c>
    </row>
    <row r="995" spans="1:21" ht="44.25" hidden="1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tr">
        <f>Data[[#This Row],[state]]</f>
        <v>failed</v>
      </c>
      <c r="H995" t="s">
        <v>8224</v>
      </c>
      <c r="I995" t="s">
        <v>8246</v>
      </c>
      <c r="J995">
        <v>1478926800</v>
      </c>
      <c r="K995" s="11">
        <f t="shared" si="90"/>
        <v>42685.958333333328</v>
      </c>
      <c r="L995">
        <v>1476054568</v>
      </c>
      <c r="M995" s="11">
        <f t="shared" si="91"/>
        <v>42652.714907407411</v>
      </c>
      <c r="N995" t="b">
        <v>0</v>
      </c>
      <c r="O995">
        <v>196</v>
      </c>
      <c r="P995" t="b">
        <v>0</v>
      </c>
      <c r="Q995" t="s">
        <v>8273</v>
      </c>
      <c r="R995" s="10">
        <f t="shared" si="92"/>
        <v>25.087142857142858</v>
      </c>
      <c r="S995">
        <f t="shared" si="93"/>
        <v>89.59693877551021</v>
      </c>
      <c r="T995" t="str">
        <f t="shared" si="94"/>
        <v>technology</v>
      </c>
      <c r="U995" t="str">
        <f t="shared" si="95"/>
        <v>wearables</v>
      </c>
    </row>
    <row r="996" spans="1:21" ht="59" hidden="1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tr">
        <f>Data[[#This Row],[state]]</f>
        <v>failed</v>
      </c>
      <c r="H996" t="s">
        <v>8224</v>
      </c>
      <c r="I996" t="s">
        <v>8246</v>
      </c>
      <c r="J996">
        <v>1417388340</v>
      </c>
      <c r="K996" s="11">
        <f t="shared" si="90"/>
        <v>41973.707638888889</v>
      </c>
      <c r="L996">
        <v>1412835530</v>
      </c>
      <c r="M996" s="11">
        <f t="shared" si="91"/>
        <v>41921.013078703705</v>
      </c>
      <c r="N996" t="b">
        <v>0</v>
      </c>
      <c r="O996">
        <v>11</v>
      </c>
      <c r="P996" t="b">
        <v>0</v>
      </c>
      <c r="Q996" t="s">
        <v>8273</v>
      </c>
      <c r="R996" s="10">
        <f t="shared" si="92"/>
        <v>2.3345000000000002</v>
      </c>
      <c r="S996">
        <f t="shared" si="93"/>
        <v>424.45454545454544</v>
      </c>
      <c r="T996" t="str">
        <f t="shared" si="94"/>
        <v>technology</v>
      </c>
      <c r="U996" t="str">
        <f t="shared" si="95"/>
        <v>wearables</v>
      </c>
    </row>
    <row r="997" spans="1:21" ht="44.25" hidden="1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tr">
        <f>Data[[#This Row],[state]]</f>
        <v>failed</v>
      </c>
      <c r="H997" t="s">
        <v>8224</v>
      </c>
      <c r="I997" t="s">
        <v>8246</v>
      </c>
      <c r="J997">
        <v>1417276800</v>
      </c>
      <c r="K997" s="11">
        <f t="shared" si="90"/>
        <v>41972.416666666672</v>
      </c>
      <c r="L997">
        <v>1415140480</v>
      </c>
      <c r="M997" s="11">
        <f t="shared" si="91"/>
        <v>41947.690740740742</v>
      </c>
      <c r="N997" t="b">
        <v>0</v>
      </c>
      <c r="O997">
        <v>9</v>
      </c>
      <c r="P997" t="b">
        <v>0</v>
      </c>
      <c r="Q997" t="s">
        <v>8273</v>
      </c>
      <c r="R997" s="10">
        <f t="shared" si="92"/>
        <v>7.26</v>
      </c>
      <c r="S997">
        <f t="shared" si="93"/>
        <v>80.666666666666671</v>
      </c>
      <c r="T997" t="str">
        <f t="shared" si="94"/>
        <v>technology</v>
      </c>
      <c r="U997" t="str">
        <f t="shared" si="95"/>
        <v>wearables</v>
      </c>
    </row>
    <row r="998" spans="1:21" ht="44.25" hidden="1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tr">
        <f>Data[[#This Row],[state]]</f>
        <v>failed</v>
      </c>
      <c r="H998" t="s">
        <v>8224</v>
      </c>
      <c r="I998" t="s">
        <v>8246</v>
      </c>
      <c r="J998">
        <v>1406474820</v>
      </c>
      <c r="K998" s="11">
        <f t="shared" si="90"/>
        <v>41847.393750000003</v>
      </c>
      <c r="L998">
        <v>1403902060</v>
      </c>
      <c r="M998" s="11">
        <f t="shared" si="91"/>
        <v>41817.616435185184</v>
      </c>
      <c r="N998" t="b">
        <v>0</v>
      </c>
      <c r="O998">
        <v>5</v>
      </c>
      <c r="P998" t="b">
        <v>0</v>
      </c>
      <c r="Q998" t="s">
        <v>8273</v>
      </c>
      <c r="R998" s="10">
        <f t="shared" si="92"/>
        <v>1.625</v>
      </c>
      <c r="S998">
        <f t="shared" si="93"/>
        <v>13</v>
      </c>
      <c r="T998" t="str">
        <f t="shared" si="94"/>
        <v>technology</v>
      </c>
      <c r="U998" t="str">
        <f t="shared" si="95"/>
        <v>wearables</v>
      </c>
    </row>
    <row r="999" spans="1:21" ht="29.5" hidden="1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tr">
        <f>Data[[#This Row],[state]]</f>
        <v>failed</v>
      </c>
      <c r="H999" t="s">
        <v>8224</v>
      </c>
      <c r="I999" t="s">
        <v>8246</v>
      </c>
      <c r="J999">
        <v>1417145297</v>
      </c>
      <c r="K999" s="11">
        <f t="shared" si="90"/>
        <v>41970.894641203704</v>
      </c>
      <c r="L999">
        <v>1414549697</v>
      </c>
      <c r="M999" s="11">
        <f t="shared" si="91"/>
        <v>41940.85297453704</v>
      </c>
      <c r="N999" t="b">
        <v>0</v>
      </c>
      <c r="O999">
        <v>8</v>
      </c>
      <c r="P999" t="b">
        <v>0</v>
      </c>
      <c r="Q999" t="s">
        <v>8273</v>
      </c>
      <c r="R999" s="10">
        <f t="shared" si="92"/>
        <v>1.3</v>
      </c>
      <c r="S999">
        <f t="shared" si="93"/>
        <v>8.125</v>
      </c>
      <c r="T999" t="str">
        <f t="shared" si="94"/>
        <v>technology</v>
      </c>
      <c r="U999" t="str">
        <f t="shared" si="95"/>
        <v>wearables</v>
      </c>
    </row>
    <row r="1000" spans="1:21" ht="44.25" hidden="1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tr">
        <f>Data[[#This Row],[state]]</f>
        <v>failed</v>
      </c>
      <c r="H1000" t="s">
        <v>8229</v>
      </c>
      <c r="I1000" t="s">
        <v>8251</v>
      </c>
      <c r="J1000">
        <v>1447909401</v>
      </c>
      <c r="K1000" s="11">
        <f t="shared" si="90"/>
        <v>42326.960659722223</v>
      </c>
      <c r="L1000">
        <v>1444017801</v>
      </c>
      <c r="M1000" s="11">
        <f t="shared" si="91"/>
        <v>42281.918993055559</v>
      </c>
      <c r="N1000" t="b">
        <v>0</v>
      </c>
      <c r="O1000">
        <v>229</v>
      </c>
      <c r="P1000" t="b">
        <v>0</v>
      </c>
      <c r="Q1000" t="s">
        <v>8273</v>
      </c>
      <c r="R1000" s="10">
        <f t="shared" si="92"/>
        <v>58.558333333333337</v>
      </c>
      <c r="S1000">
        <f t="shared" si="93"/>
        <v>153.42794759825327</v>
      </c>
      <c r="T1000" t="str">
        <f t="shared" si="94"/>
        <v>technology</v>
      </c>
      <c r="U1000" t="str">
        <f t="shared" si="95"/>
        <v>wearables</v>
      </c>
    </row>
    <row r="1001" spans="1:21" ht="44.25" hidden="1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tr">
        <f>Data[[#This Row],[state]]</f>
        <v>failed</v>
      </c>
      <c r="H1001" t="s">
        <v>8229</v>
      </c>
      <c r="I1001" t="s">
        <v>8251</v>
      </c>
      <c r="J1001">
        <v>1415865720</v>
      </c>
      <c r="K1001" s="11">
        <f t="shared" si="90"/>
        <v>41956.084722222222</v>
      </c>
      <c r="L1001">
        <v>1413270690</v>
      </c>
      <c r="M1001" s="11">
        <f t="shared" si="91"/>
        <v>41926.04965277778</v>
      </c>
      <c r="N1001" t="b">
        <v>0</v>
      </c>
      <c r="O1001">
        <v>40</v>
      </c>
      <c r="P1001" t="b">
        <v>0</v>
      </c>
      <c r="Q1001" t="s">
        <v>8273</v>
      </c>
      <c r="R1001" s="10">
        <f t="shared" si="92"/>
        <v>7.7886666666666677</v>
      </c>
      <c r="S1001">
        <f t="shared" si="93"/>
        <v>292.07499999999999</v>
      </c>
      <c r="T1001" t="str">
        <f t="shared" si="94"/>
        <v>technology</v>
      </c>
      <c r="U1001" t="str">
        <f t="shared" si="95"/>
        <v>wearables</v>
      </c>
    </row>
    <row r="1002" spans="1:21" ht="44.25" hidden="1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tr">
        <f>Data[[#This Row],[state]]</f>
        <v>canceled</v>
      </c>
      <c r="H1002" t="s">
        <v>8224</v>
      </c>
      <c r="I1002" t="s">
        <v>8246</v>
      </c>
      <c r="J1002">
        <v>1489537560</v>
      </c>
      <c r="K1002" s="11">
        <f t="shared" si="90"/>
        <v>42808.768055555556</v>
      </c>
      <c r="L1002">
        <v>1484357160</v>
      </c>
      <c r="M1002" s="11">
        <f t="shared" si="91"/>
        <v>42748.809722222228</v>
      </c>
      <c r="N1002" t="b">
        <v>0</v>
      </c>
      <c r="O1002">
        <v>6</v>
      </c>
      <c r="P1002" t="b">
        <v>0</v>
      </c>
      <c r="Q1002" t="s">
        <v>8273</v>
      </c>
      <c r="R1002" s="10">
        <f t="shared" si="92"/>
        <v>2.2157147647256061</v>
      </c>
      <c r="S1002">
        <f t="shared" si="93"/>
        <v>3304</v>
      </c>
      <c r="T1002" t="str">
        <f t="shared" si="94"/>
        <v>technology</v>
      </c>
      <c r="U1002" t="str">
        <f t="shared" si="95"/>
        <v>wearables</v>
      </c>
    </row>
    <row r="1003" spans="1:21" ht="59" hidden="1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tr">
        <f>Data[[#This Row],[state]]</f>
        <v>canceled</v>
      </c>
      <c r="H1003" t="s">
        <v>8225</v>
      </c>
      <c r="I1003" t="s">
        <v>8247</v>
      </c>
      <c r="J1003">
        <v>1485796613</v>
      </c>
      <c r="K1003" s="11">
        <f t="shared" si="90"/>
        <v>42765.470057870371</v>
      </c>
      <c r="L1003">
        <v>1481908613</v>
      </c>
      <c r="M1003" s="11">
        <f t="shared" si="91"/>
        <v>42720.470057870371</v>
      </c>
      <c r="N1003" t="b">
        <v>0</v>
      </c>
      <c r="O1003">
        <v>4</v>
      </c>
      <c r="P1003" t="b">
        <v>0</v>
      </c>
      <c r="Q1003" t="s">
        <v>8273</v>
      </c>
      <c r="R1003" s="10">
        <f t="shared" si="92"/>
        <v>104</v>
      </c>
      <c r="S1003">
        <f t="shared" si="93"/>
        <v>1300</v>
      </c>
      <c r="T1003" t="str">
        <f t="shared" si="94"/>
        <v>technology</v>
      </c>
      <c r="U1003" t="str">
        <f t="shared" si="95"/>
        <v>wearables</v>
      </c>
    </row>
    <row r="1004" spans="1:21" ht="44.25" hidden="1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tr">
        <f>Data[[#This Row],[state]]</f>
        <v>canceled</v>
      </c>
      <c r="H1004" t="s">
        <v>8224</v>
      </c>
      <c r="I1004" t="s">
        <v>8246</v>
      </c>
      <c r="J1004">
        <v>1450331940</v>
      </c>
      <c r="K1004" s="11">
        <f t="shared" si="90"/>
        <v>42354.999305555553</v>
      </c>
      <c r="L1004">
        <v>1447777514</v>
      </c>
      <c r="M1004" s="11">
        <f t="shared" si="91"/>
        <v>42325.434189814812</v>
      </c>
      <c r="N1004" t="b">
        <v>0</v>
      </c>
      <c r="O1004">
        <v>22</v>
      </c>
      <c r="P1004" t="b">
        <v>0</v>
      </c>
      <c r="Q1004" t="s">
        <v>8273</v>
      </c>
      <c r="R1004" s="10">
        <f t="shared" si="92"/>
        <v>29.6029602960296</v>
      </c>
      <c r="S1004">
        <f t="shared" si="93"/>
        <v>134.54545454545453</v>
      </c>
      <c r="T1004" t="str">
        <f t="shared" si="94"/>
        <v>technology</v>
      </c>
      <c r="U1004" t="str">
        <f t="shared" si="95"/>
        <v>wearables</v>
      </c>
    </row>
    <row r="1005" spans="1:21" ht="44.25" hidden="1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tr">
        <f>Data[[#This Row],[state]]</f>
        <v>canceled</v>
      </c>
      <c r="H1005" t="s">
        <v>8230</v>
      </c>
      <c r="I1005" t="s">
        <v>8249</v>
      </c>
      <c r="J1005">
        <v>1489680061</v>
      </c>
      <c r="K1005" s="11">
        <f t="shared" si="90"/>
        <v>42810.417372685188</v>
      </c>
      <c r="L1005">
        <v>1487091661</v>
      </c>
      <c r="M1005" s="11">
        <f t="shared" si="91"/>
        <v>42780.459039351852</v>
      </c>
      <c r="N1005" t="b">
        <v>0</v>
      </c>
      <c r="O1005">
        <v>15</v>
      </c>
      <c r="P1005" t="b">
        <v>0</v>
      </c>
      <c r="Q1005" t="s">
        <v>8273</v>
      </c>
      <c r="R1005" s="10">
        <f t="shared" si="92"/>
        <v>16.055</v>
      </c>
      <c r="S1005">
        <f t="shared" si="93"/>
        <v>214.06666666666666</v>
      </c>
      <c r="T1005" t="str">
        <f t="shared" si="94"/>
        <v>technology</v>
      </c>
      <c r="U1005" t="str">
        <f t="shared" si="95"/>
        <v>wearables</v>
      </c>
    </row>
    <row r="1006" spans="1:21" ht="29.5" hidden="1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tr">
        <f>Data[[#This Row],[state]]</f>
        <v>canceled</v>
      </c>
      <c r="H1006" t="s">
        <v>8224</v>
      </c>
      <c r="I1006" t="s">
        <v>8246</v>
      </c>
      <c r="J1006">
        <v>1455814827</v>
      </c>
      <c r="K1006" s="11">
        <f t="shared" si="90"/>
        <v>42418.458645833336</v>
      </c>
      <c r="L1006">
        <v>1453222827</v>
      </c>
      <c r="M1006" s="11">
        <f t="shared" si="91"/>
        <v>42388.458645833336</v>
      </c>
      <c r="N1006" t="b">
        <v>0</v>
      </c>
      <c r="O1006">
        <v>95</v>
      </c>
      <c r="P1006" t="b">
        <v>0</v>
      </c>
      <c r="Q1006" t="s">
        <v>8273</v>
      </c>
      <c r="R1006" s="10">
        <f t="shared" si="92"/>
        <v>82.207999999999998</v>
      </c>
      <c r="S1006">
        <f t="shared" si="93"/>
        <v>216.33684210526314</v>
      </c>
      <c r="T1006" t="str">
        <f t="shared" si="94"/>
        <v>technology</v>
      </c>
      <c r="U1006" t="str">
        <f t="shared" si="95"/>
        <v>wearables</v>
      </c>
    </row>
    <row r="1007" spans="1:21" ht="44.25" hidden="1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tr">
        <f>Data[[#This Row],[state]]</f>
        <v>canceled</v>
      </c>
      <c r="H1007" t="s">
        <v>8224</v>
      </c>
      <c r="I1007" t="s">
        <v>8246</v>
      </c>
      <c r="J1007">
        <v>1446217183</v>
      </c>
      <c r="K1007" s="11">
        <f t="shared" si="90"/>
        <v>42307.374803240738</v>
      </c>
      <c r="L1007">
        <v>1443538783</v>
      </c>
      <c r="M1007" s="11">
        <f t="shared" si="91"/>
        <v>42276.374803240738</v>
      </c>
      <c r="N1007" t="b">
        <v>0</v>
      </c>
      <c r="O1007">
        <v>161</v>
      </c>
      <c r="P1007" t="b">
        <v>0</v>
      </c>
      <c r="Q1007" t="s">
        <v>8273</v>
      </c>
      <c r="R1007" s="10">
        <f t="shared" si="92"/>
        <v>75.051000000000002</v>
      </c>
      <c r="S1007">
        <f t="shared" si="93"/>
        <v>932.31055900621118</v>
      </c>
      <c r="T1007" t="str">
        <f t="shared" si="94"/>
        <v>technology</v>
      </c>
      <c r="U1007" t="str">
        <f t="shared" si="95"/>
        <v>wearables</v>
      </c>
    </row>
    <row r="1008" spans="1:21" ht="44.25" hidden="1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tr">
        <f>Data[[#This Row],[state]]</f>
        <v>canceled</v>
      </c>
      <c r="H1008" t="s">
        <v>8224</v>
      </c>
      <c r="I1008" t="s">
        <v>8246</v>
      </c>
      <c r="J1008">
        <v>1418368260</v>
      </c>
      <c r="K1008" s="11">
        <f t="shared" si="90"/>
        <v>41985.049305555556</v>
      </c>
      <c r="L1008">
        <v>1417654672</v>
      </c>
      <c r="M1008" s="11">
        <f t="shared" si="91"/>
        <v>41976.790185185186</v>
      </c>
      <c r="N1008" t="b">
        <v>0</v>
      </c>
      <c r="O1008">
        <v>8</v>
      </c>
      <c r="P1008" t="b">
        <v>0</v>
      </c>
      <c r="Q1008" t="s">
        <v>8273</v>
      </c>
      <c r="R1008" s="10">
        <f t="shared" si="92"/>
        <v>5.8500000000000005</v>
      </c>
      <c r="S1008">
        <f t="shared" si="93"/>
        <v>29.25</v>
      </c>
      <c r="T1008" t="str">
        <f t="shared" si="94"/>
        <v>technology</v>
      </c>
      <c r="U1008" t="str">
        <f t="shared" si="95"/>
        <v>wearables</v>
      </c>
    </row>
    <row r="1009" spans="1:21" ht="44.25" hidden="1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tr">
        <f>Data[[#This Row],[state]]</f>
        <v>canceled</v>
      </c>
      <c r="H1009" t="s">
        <v>8224</v>
      </c>
      <c r="I1009" t="s">
        <v>8246</v>
      </c>
      <c r="J1009">
        <v>1481727623</v>
      </c>
      <c r="K1009" s="11">
        <f t="shared" si="90"/>
        <v>42718.3752662037</v>
      </c>
      <c r="L1009">
        <v>1478095223</v>
      </c>
      <c r="M1009" s="11">
        <f t="shared" si="91"/>
        <v>42676.333599537036</v>
      </c>
      <c r="N1009" t="b">
        <v>0</v>
      </c>
      <c r="O1009">
        <v>76</v>
      </c>
      <c r="P1009" t="b">
        <v>0</v>
      </c>
      <c r="Q1009" t="s">
        <v>8273</v>
      </c>
      <c r="R1009" s="10">
        <f t="shared" si="92"/>
        <v>44.32</v>
      </c>
      <c r="S1009">
        <f t="shared" si="93"/>
        <v>174.94736842105263</v>
      </c>
      <c r="T1009" t="str">
        <f t="shared" si="94"/>
        <v>technology</v>
      </c>
      <c r="U1009" t="str">
        <f t="shared" si="95"/>
        <v>wearables</v>
      </c>
    </row>
    <row r="1010" spans="1:21" ht="44.25" hidden="1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tr">
        <f>Data[[#This Row],[state]]</f>
        <v>canceled</v>
      </c>
      <c r="H1010" t="s">
        <v>8238</v>
      </c>
      <c r="I1010" t="s">
        <v>8256</v>
      </c>
      <c r="J1010">
        <v>1482953115</v>
      </c>
      <c r="K1010" s="11">
        <f t="shared" si="90"/>
        <v>42732.559201388889</v>
      </c>
      <c r="L1010">
        <v>1480361115</v>
      </c>
      <c r="M1010" s="11">
        <f t="shared" si="91"/>
        <v>42702.559201388889</v>
      </c>
      <c r="N1010" t="b">
        <v>0</v>
      </c>
      <c r="O1010">
        <v>1</v>
      </c>
      <c r="P1010" t="b">
        <v>0</v>
      </c>
      <c r="Q1010" t="s">
        <v>8273</v>
      </c>
      <c r="R1010" s="10">
        <f t="shared" si="92"/>
        <v>0.26737967914438499</v>
      </c>
      <c r="S1010">
        <f t="shared" si="93"/>
        <v>250</v>
      </c>
      <c r="T1010" t="str">
        <f t="shared" si="94"/>
        <v>technology</v>
      </c>
      <c r="U1010" t="str">
        <f t="shared" si="95"/>
        <v>wearables</v>
      </c>
    </row>
    <row r="1011" spans="1:21" ht="59" hidden="1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tr">
        <f>Data[[#This Row],[state]]</f>
        <v>canceled</v>
      </c>
      <c r="H1011" t="s">
        <v>8224</v>
      </c>
      <c r="I1011" t="s">
        <v>8246</v>
      </c>
      <c r="J1011">
        <v>1466346646</v>
      </c>
      <c r="K1011" s="11">
        <f t="shared" si="90"/>
        <v>42540.354699074072</v>
      </c>
      <c r="L1011">
        <v>1463754646</v>
      </c>
      <c r="M1011" s="11">
        <f t="shared" si="91"/>
        <v>42510.354699074072</v>
      </c>
      <c r="N1011" t="b">
        <v>0</v>
      </c>
      <c r="O1011">
        <v>101</v>
      </c>
      <c r="P1011" t="b">
        <v>0</v>
      </c>
      <c r="Q1011" t="s">
        <v>8273</v>
      </c>
      <c r="R1011" s="10">
        <f t="shared" si="92"/>
        <v>13.13</v>
      </c>
      <c r="S1011">
        <f t="shared" si="93"/>
        <v>65</v>
      </c>
      <c r="T1011" t="str">
        <f t="shared" si="94"/>
        <v>technology</v>
      </c>
      <c r="U1011" t="str">
        <f t="shared" si="95"/>
        <v>wearables</v>
      </c>
    </row>
    <row r="1012" spans="1:21" ht="44.25" hidden="1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tr">
        <f>Data[[#This Row],[state]]</f>
        <v>canceled</v>
      </c>
      <c r="H1012" t="s">
        <v>8224</v>
      </c>
      <c r="I1012" t="s">
        <v>8246</v>
      </c>
      <c r="J1012">
        <v>1473044340</v>
      </c>
      <c r="K1012" s="11">
        <f t="shared" si="90"/>
        <v>42617.874305555553</v>
      </c>
      <c r="L1012">
        <v>1468180462</v>
      </c>
      <c r="M1012" s="11">
        <f t="shared" si="91"/>
        <v>42561.579421296294</v>
      </c>
      <c r="N1012" t="b">
        <v>0</v>
      </c>
      <c r="O1012">
        <v>4</v>
      </c>
      <c r="P1012" t="b">
        <v>0</v>
      </c>
      <c r="Q1012" t="s">
        <v>8273</v>
      </c>
      <c r="R1012" s="10">
        <f t="shared" si="92"/>
        <v>0.19088937093275488</v>
      </c>
      <c r="S1012">
        <f t="shared" si="93"/>
        <v>55</v>
      </c>
      <c r="T1012" t="str">
        <f t="shared" si="94"/>
        <v>technology</v>
      </c>
      <c r="U1012" t="str">
        <f t="shared" si="95"/>
        <v>wearables</v>
      </c>
    </row>
    <row r="1013" spans="1:21" ht="44.25" hidden="1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tr">
        <f>Data[[#This Row],[state]]</f>
        <v>canceled</v>
      </c>
      <c r="H1013" t="s">
        <v>8224</v>
      </c>
      <c r="I1013" t="s">
        <v>8246</v>
      </c>
      <c r="J1013">
        <v>1418938395</v>
      </c>
      <c r="K1013" s="11">
        <f t="shared" si="90"/>
        <v>41991.648090277777</v>
      </c>
      <c r="L1013">
        <v>1415050395</v>
      </c>
      <c r="M1013" s="11">
        <f t="shared" si="91"/>
        <v>41946.648090277777</v>
      </c>
      <c r="N1013" t="b">
        <v>0</v>
      </c>
      <c r="O1013">
        <v>1</v>
      </c>
      <c r="P1013" t="b">
        <v>0</v>
      </c>
      <c r="Q1013" t="s">
        <v>8273</v>
      </c>
      <c r="R1013" s="10">
        <f t="shared" si="92"/>
        <v>0.375</v>
      </c>
      <c r="S1013">
        <f t="shared" si="93"/>
        <v>75</v>
      </c>
      <c r="T1013" t="str">
        <f t="shared" si="94"/>
        <v>technology</v>
      </c>
      <c r="U1013" t="str">
        <f t="shared" si="95"/>
        <v>wearables</v>
      </c>
    </row>
    <row r="1014" spans="1:21" ht="59" hidden="1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tr">
        <f>Data[[#This Row],[state]]</f>
        <v>canceled</v>
      </c>
      <c r="H1014" t="s">
        <v>8224</v>
      </c>
      <c r="I1014" t="s">
        <v>8246</v>
      </c>
      <c r="J1014">
        <v>1485254052</v>
      </c>
      <c r="K1014" s="11">
        <f t="shared" si="90"/>
        <v>42759.190416666665</v>
      </c>
      <c r="L1014">
        <v>1481366052</v>
      </c>
      <c r="M1014" s="11">
        <f t="shared" si="91"/>
        <v>42714.190416666665</v>
      </c>
      <c r="N1014" t="b">
        <v>0</v>
      </c>
      <c r="O1014">
        <v>775</v>
      </c>
      <c r="P1014" t="b">
        <v>0</v>
      </c>
      <c r="Q1014" t="s">
        <v>8273</v>
      </c>
      <c r="R1014" s="10">
        <f t="shared" si="92"/>
        <v>21535.021000000001</v>
      </c>
      <c r="S1014">
        <f t="shared" si="93"/>
        <v>1389.3561935483872</v>
      </c>
      <c r="T1014" t="str">
        <f t="shared" si="94"/>
        <v>technology</v>
      </c>
      <c r="U1014" t="str">
        <f t="shared" si="95"/>
        <v>wearables</v>
      </c>
    </row>
    <row r="1015" spans="1:21" ht="44.25" hidden="1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tr">
        <f>Data[[#This Row],[state]]</f>
        <v>canceled</v>
      </c>
      <c r="H1015" t="s">
        <v>8224</v>
      </c>
      <c r="I1015" t="s">
        <v>8246</v>
      </c>
      <c r="J1015">
        <v>1451419200</v>
      </c>
      <c r="K1015" s="11">
        <f t="shared" si="90"/>
        <v>42367.583333333328</v>
      </c>
      <c r="L1015">
        <v>1449000056</v>
      </c>
      <c r="M1015" s="11">
        <f t="shared" si="91"/>
        <v>42339.583981481483</v>
      </c>
      <c r="N1015" t="b">
        <v>0</v>
      </c>
      <c r="O1015">
        <v>90</v>
      </c>
      <c r="P1015" t="b">
        <v>0</v>
      </c>
      <c r="Q1015" t="s">
        <v>8273</v>
      </c>
      <c r="R1015" s="10">
        <f t="shared" si="92"/>
        <v>34.527999999999999</v>
      </c>
      <c r="S1015">
        <f t="shared" si="93"/>
        <v>95.911111111111111</v>
      </c>
      <c r="T1015" t="str">
        <f t="shared" si="94"/>
        <v>technology</v>
      </c>
      <c r="U1015" t="str">
        <f t="shared" si="95"/>
        <v>wearables</v>
      </c>
    </row>
    <row r="1016" spans="1:21" ht="29.5" hidden="1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tr">
        <f>Data[[#This Row],[state]]</f>
        <v>canceled</v>
      </c>
      <c r="H1016" t="s">
        <v>8224</v>
      </c>
      <c r="I1016" t="s">
        <v>8246</v>
      </c>
      <c r="J1016">
        <v>1420070615</v>
      </c>
      <c r="K1016" s="11">
        <f t="shared" si="90"/>
        <v>42004.752488425926</v>
      </c>
      <c r="L1016">
        <v>1415750615</v>
      </c>
      <c r="M1016" s="11">
        <f t="shared" si="91"/>
        <v>41954.752488425926</v>
      </c>
      <c r="N1016" t="b">
        <v>0</v>
      </c>
      <c r="O1016">
        <v>16</v>
      </c>
      <c r="P1016" t="b">
        <v>0</v>
      </c>
      <c r="Q1016" t="s">
        <v>8273</v>
      </c>
      <c r="R1016" s="10">
        <f t="shared" si="92"/>
        <v>30.599999999999998</v>
      </c>
      <c r="S1016">
        <f t="shared" si="93"/>
        <v>191.25</v>
      </c>
      <c r="T1016" t="str">
        <f t="shared" si="94"/>
        <v>technology</v>
      </c>
      <c r="U1016" t="str">
        <f t="shared" si="95"/>
        <v>wearables</v>
      </c>
    </row>
    <row r="1017" spans="1:21" ht="29.5" hidden="1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tr">
        <f>Data[[#This Row],[state]]</f>
        <v>canceled</v>
      </c>
      <c r="H1017" t="s">
        <v>8240</v>
      </c>
      <c r="I1017" t="s">
        <v>8257</v>
      </c>
      <c r="J1017">
        <v>1448489095</v>
      </c>
      <c r="K1017" s="11">
        <f t="shared" si="90"/>
        <v>42333.670081018514</v>
      </c>
      <c r="L1017">
        <v>1445893495</v>
      </c>
      <c r="M1017" s="11">
        <f t="shared" si="91"/>
        <v>42303.628414351857</v>
      </c>
      <c r="N1017" t="b">
        <v>0</v>
      </c>
      <c r="O1017">
        <v>6</v>
      </c>
      <c r="P1017" t="b">
        <v>0</v>
      </c>
      <c r="Q1017" t="s">
        <v>8273</v>
      </c>
      <c r="R1017" s="10">
        <f t="shared" si="92"/>
        <v>2.666666666666667</v>
      </c>
      <c r="S1017">
        <f t="shared" si="93"/>
        <v>40</v>
      </c>
      <c r="T1017" t="str">
        <f t="shared" si="94"/>
        <v>technology</v>
      </c>
      <c r="U1017" t="str">
        <f t="shared" si="95"/>
        <v>wearables</v>
      </c>
    </row>
    <row r="1018" spans="1:21" ht="44.25" hidden="1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tr">
        <f>Data[[#This Row],[state]]</f>
        <v>canceled</v>
      </c>
      <c r="H1018" t="s">
        <v>8224</v>
      </c>
      <c r="I1018" t="s">
        <v>8246</v>
      </c>
      <c r="J1018">
        <v>1459992856</v>
      </c>
      <c r="K1018" s="11">
        <f t="shared" si="90"/>
        <v>42466.815462962957</v>
      </c>
      <c r="L1018">
        <v>1456108456</v>
      </c>
      <c r="M1018" s="11">
        <f t="shared" si="91"/>
        <v>42421.857129629629</v>
      </c>
      <c r="N1018" t="b">
        <v>0</v>
      </c>
      <c r="O1018">
        <v>38</v>
      </c>
      <c r="P1018" t="b">
        <v>0</v>
      </c>
      <c r="Q1018" t="s">
        <v>8273</v>
      </c>
      <c r="R1018" s="10">
        <f t="shared" si="92"/>
        <v>2.8420000000000001</v>
      </c>
      <c r="S1018">
        <f t="shared" si="93"/>
        <v>74.78947368421052</v>
      </c>
      <c r="T1018" t="str">
        <f t="shared" si="94"/>
        <v>technology</v>
      </c>
      <c r="U1018" t="str">
        <f t="shared" si="95"/>
        <v>wearables</v>
      </c>
    </row>
    <row r="1019" spans="1:21" ht="59" hidden="1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tr">
        <f>Data[[#This Row],[state]]</f>
        <v>canceled</v>
      </c>
      <c r="H1019" t="s">
        <v>8224</v>
      </c>
      <c r="I1019" t="s">
        <v>8246</v>
      </c>
      <c r="J1019">
        <v>1448125935</v>
      </c>
      <c r="K1019" s="11">
        <f t="shared" si="90"/>
        <v>42329.466840277775</v>
      </c>
      <c r="L1019">
        <v>1444666335</v>
      </c>
      <c r="M1019" s="11">
        <f t="shared" si="91"/>
        <v>42289.425173611111</v>
      </c>
      <c r="N1019" t="b">
        <v>0</v>
      </c>
      <c r="O1019">
        <v>355</v>
      </c>
      <c r="P1019" t="b">
        <v>0</v>
      </c>
      <c r="Q1019" t="s">
        <v>8273</v>
      </c>
      <c r="R1019" s="10">
        <f t="shared" si="92"/>
        <v>22.878799999999998</v>
      </c>
      <c r="S1019">
        <f t="shared" si="93"/>
        <v>161.11830985915492</v>
      </c>
      <c r="T1019" t="str">
        <f t="shared" si="94"/>
        <v>technology</v>
      </c>
      <c r="U1019" t="str">
        <f t="shared" si="95"/>
        <v>wearables</v>
      </c>
    </row>
    <row r="1020" spans="1:21" ht="44.25" hidden="1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tr">
        <f>Data[[#This Row],[state]]</f>
        <v>canceled</v>
      </c>
      <c r="H1020" t="s">
        <v>8224</v>
      </c>
      <c r="I1020" t="s">
        <v>8246</v>
      </c>
      <c r="J1020">
        <v>1468496933</v>
      </c>
      <c r="K1020" s="11">
        <f t="shared" si="90"/>
        <v>42565.242280092592</v>
      </c>
      <c r="L1020">
        <v>1465904933</v>
      </c>
      <c r="M1020" s="11">
        <f t="shared" si="91"/>
        <v>42535.242280092592</v>
      </c>
      <c r="N1020" t="b">
        <v>0</v>
      </c>
      <c r="O1020">
        <v>7</v>
      </c>
      <c r="P1020" t="b">
        <v>0</v>
      </c>
      <c r="Q1020" t="s">
        <v>8273</v>
      </c>
      <c r="R1020" s="10">
        <f t="shared" si="92"/>
        <v>3.105</v>
      </c>
      <c r="S1020">
        <f t="shared" si="93"/>
        <v>88.714285714285708</v>
      </c>
      <c r="T1020" t="str">
        <f t="shared" si="94"/>
        <v>technology</v>
      </c>
      <c r="U1020" t="str">
        <f t="shared" si="95"/>
        <v>wearables</v>
      </c>
    </row>
    <row r="1021" spans="1:21" ht="44.25" hidden="1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tr">
        <f>Data[[#This Row],[state]]</f>
        <v>canceled</v>
      </c>
      <c r="H1021" t="s">
        <v>8224</v>
      </c>
      <c r="I1021" t="s">
        <v>8246</v>
      </c>
      <c r="J1021">
        <v>1423092149</v>
      </c>
      <c r="K1021" s="11">
        <f t="shared" si="90"/>
        <v>42039.723946759259</v>
      </c>
      <c r="L1021">
        <v>1420500149</v>
      </c>
      <c r="M1021" s="11">
        <f t="shared" si="91"/>
        <v>42009.723946759259</v>
      </c>
      <c r="N1021" t="b">
        <v>0</v>
      </c>
      <c r="O1021">
        <v>400</v>
      </c>
      <c r="P1021" t="b">
        <v>0</v>
      </c>
      <c r="Q1021" t="s">
        <v>8273</v>
      </c>
      <c r="R1021" s="10">
        <f t="shared" si="92"/>
        <v>47.333333333333336</v>
      </c>
      <c r="S1021">
        <f t="shared" si="93"/>
        <v>53.25</v>
      </c>
      <c r="T1021" t="str">
        <f t="shared" si="94"/>
        <v>technology</v>
      </c>
      <c r="U1021" t="str">
        <f t="shared" si="95"/>
        <v>wearables</v>
      </c>
    </row>
    <row r="1022" spans="1:21" ht="44.25" hidden="1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tr">
        <f>Data[[#This Row],[state]]</f>
        <v>successful</v>
      </c>
      <c r="H1022" t="s">
        <v>8229</v>
      </c>
      <c r="I1022" t="s">
        <v>8251</v>
      </c>
      <c r="J1022">
        <v>1433206020</v>
      </c>
      <c r="K1022" s="11">
        <f t="shared" si="90"/>
        <v>42156.782638888893</v>
      </c>
      <c r="L1022">
        <v>1430617209</v>
      </c>
      <c r="M1022" s="11">
        <f t="shared" si="91"/>
        <v>42126.819548611107</v>
      </c>
      <c r="N1022" t="b">
        <v>0</v>
      </c>
      <c r="O1022">
        <v>30</v>
      </c>
      <c r="P1022" t="b">
        <v>1</v>
      </c>
      <c r="Q1022" t="s">
        <v>8280</v>
      </c>
      <c r="R1022" s="10">
        <f t="shared" si="92"/>
        <v>205.54838709677421</v>
      </c>
      <c r="S1022">
        <f t="shared" si="93"/>
        <v>106.2</v>
      </c>
      <c r="T1022" t="str">
        <f t="shared" si="94"/>
        <v>music</v>
      </c>
      <c r="U1022" t="str">
        <f t="shared" si="95"/>
        <v>electronic music</v>
      </c>
    </row>
    <row r="1023" spans="1:21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tr">
        <f>Data[[#This Row],[state]]</f>
        <v>successful</v>
      </c>
      <c r="H1023" t="s">
        <v>8224</v>
      </c>
      <c r="I1023" t="s">
        <v>8246</v>
      </c>
      <c r="J1023">
        <v>1445054400</v>
      </c>
      <c r="K1023" s="11">
        <f t="shared" si="90"/>
        <v>42293.916666666672</v>
      </c>
      <c r="L1023">
        <v>1443074571</v>
      </c>
      <c r="M1023" s="11">
        <f t="shared" si="91"/>
        <v>42271.001979166671</v>
      </c>
      <c r="N1023" t="b">
        <v>1</v>
      </c>
      <c r="O1023">
        <v>478</v>
      </c>
      <c r="P1023" t="b">
        <v>1</v>
      </c>
      <c r="Q1023" t="s">
        <v>8280</v>
      </c>
      <c r="R1023" s="10">
        <f t="shared" si="92"/>
        <v>351.80366666666669</v>
      </c>
      <c r="S1023">
        <f t="shared" si="93"/>
        <v>22.079728033472804</v>
      </c>
      <c r="T1023" t="str">
        <f t="shared" si="94"/>
        <v>music</v>
      </c>
      <c r="U1023" t="str">
        <f t="shared" si="95"/>
        <v>electronic music</v>
      </c>
    </row>
    <row r="1024" spans="1:21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tr">
        <f>Data[[#This Row],[state]]</f>
        <v>successful</v>
      </c>
      <c r="H1024" t="s">
        <v>8224</v>
      </c>
      <c r="I1024" t="s">
        <v>8246</v>
      </c>
      <c r="J1024">
        <v>1431876677</v>
      </c>
      <c r="K1024" s="11">
        <f t="shared" si="90"/>
        <v>42141.396724537044</v>
      </c>
      <c r="L1024">
        <v>1429284677</v>
      </c>
      <c r="M1024" s="11">
        <f t="shared" si="91"/>
        <v>42111.396724537044</v>
      </c>
      <c r="N1024" t="b">
        <v>1</v>
      </c>
      <c r="O1024">
        <v>74</v>
      </c>
      <c r="P1024" t="b">
        <v>1</v>
      </c>
      <c r="Q1024" t="s">
        <v>8280</v>
      </c>
      <c r="R1024" s="10">
        <f t="shared" si="92"/>
        <v>114.9</v>
      </c>
      <c r="S1024">
        <f t="shared" si="93"/>
        <v>31.054054054054053</v>
      </c>
      <c r="T1024" t="str">
        <f t="shared" si="94"/>
        <v>music</v>
      </c>
      <c r="U1024" t="str">
        <f t="shared" si="95"/>
        <v>electronic music</v>
      </c>
    </row>
    <row r="1025" spans="1:21" ht="44.25" hidden="1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tr">
        <f>Data[[#This Row],[state]]</f>
        <v>successful</v>
      </c>
      <c r="H1025" t="s">
        <v>8225</v>
      </c>
      <c r="I1025" t="s">
        <v>8247</v>
      </c>
      <c r="J1025">
        <v>1434837861</v>
      </c>
      <c r="K1025" s="11">
        <f t="shared" si="90"/>
        <v>42175.669687500005</v>
      </c>
      <c r="L1025">
        <v>1432245861</v>
      </c>
      <c r="M1025" s="11">
        <f t="shared" si="91"/>
        <v>42145.669687500005</v>
      </c>
      <c r="N1025" t="b">
        <v>0</v>
      </c>
      <c r="O1025">
        <v>131</v>
      </c>
      <c r="P1025" t="b">
        <v>1</v>
      </c>
      <c r="Q1025" t="s">
        <v>8280</v>
      </c>
      <c r="R1025" s="10">
        <f t="shared" si="92"/>
        <v>237.15</v>
      </c>
      <c r="S1025">
        <f t="shared" si="93"/>
        <v>36.206106870229007</v>
      </c>
      <c r="T1025" t="str">
        <f t="shared" si="94"/>
        <v>music</v>
      </c>
      <c r="U1025" t="str">
        <f t="shared" si="95"/>
        <v>electronic music</v>
      </c>
    </row>
    <row r="1026" spans="1:21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tr">
        <f>Data[[#This Row],[state]]</f>
        <v>successful</v>
      </c>
      <c r="H1026" t="s">
        <v>8235</v>
      </c>
      <c r="I1026" t="s">
        <v>8255</v>
      </c>
      <c r="J1026">
        <v>1454248563</v>
      </c>
      <c r="K1026" s="11">
        <f t="shared" ref="K1026:K1089" si="96">(((J1026/60)/60)/24)+DATE(1970,1,1)+(-6/24)</f>
        <v>42400.330590277779</v>
      </c>
      <c r="L1026">
        <v>1451656563</v>
      </c>
      <c r="M1026" s="11">
        <f t="shared" ref="M1026:M1089" si="97">(((L1026/60)/60)/24)+DATE(1970,1,1)+(-6/24)</f>
        <v>42370.330590277779</v>
      </c>
      <c r="N1026" t="b">
        <v>1</v>
      </c>
      <c r="O1026">
        <v>61</v>
      </c>
      <c r="P1026" t="b">
        <v>1</v>
      </c>
      <c r="Q1026" t="s">
        <v>8280</v>
      </c>
      <c r="R1026" s="10">
        <f t="shared" ref="R1026:R1089" si="98">(E1026/D1026)*100</f>
        <v>118.63774999999998</v>
      </c>
      <c r="S1026">
        <f t="shared" si="93"/>
        <v>388.9762295081967</v>
      </c>
      <c r="T1026" t="str">
        <f t="shared" si="94"/>
        <v>music</v>
      </c>
      <c r="U1026" t="str">
        <f t="shared" si="95"/>
        <v>electronic music</v>
      </c>
    </row>
    <row r="1027" spans="1:21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tr">
        <f>Data[[#This Row],[state]]</f>
        <v>successful</v>
      </c>
      <c r="H1027" t="s">
        <v>8224</v>
      </c>
      <c r="I1027" t="s">
        <v>8246</v>
      </c>
      <c r="J1027">
        <v>1426532437</v>
      </c>
      <c r="K1027" s="11">
        <f t="shared" si="96"/>
        <v>42079.542094907403</v>
      </c>
      <c r="L1027">
        <v>1423944037</v>
      </c>
      <c r="M1027" s="11">
        <f t="shared" si="97"/>
        <v>42049.583761574075</v>
      </c>
      <c r="N1027" t="b">
        <v>1</v>
      </c>
      <c r="O1027">
        <v>1071</v>
      </c>
      <c r="P1027" t="b">
        <v>1</v>
      </c>
      <c r="Q1027" t="s">
        <v>8280</v>
      </c>
      <c r="R1027" s="10">
        <f t="shared" si="98"/>
        <v>109.92831428571431</v>
      </c>
      <c r="S1027">
        <f t="shared" ref="S1027:S1090" si="99">E1027/O1027</f>
        <v>71.848571428571432</v>
      </c>
      <c r="T1027" t="str">
        <f t="shared" ref="T1027:T1090" si="100">LEFT(Q1027,FIND("/",Q1027)-1)</f>
        <v>music</v>
      </c>
      <c r="U1027" t="str">
        <f t="shared" ref="U1027:U1090" si="101">RIGHT(Q1027,LEN(Q1027)-FIND("/",Q1027))</f>
        <v>electronic music</v>
      </c>
    </row>
    <row r="1028" spans="1:21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tr">
        <f>Data[[#This Row],[state]]</f>
        <v>successful</v>
      </c>
      <c r="H1028" t="s">
        <v>8225</v>
      </c>
      <c r="I1028" t="s">
        <v>8247</v>
      </c>
      <c r="J1028">
        <v>1459414016</v>
      </c>
      <c r="K1028" s="11">
        <f t="shared" si="96"/>
        <v>42460.115925925929</v>
      </c>
      <c r="L1028">
        <v>1456480016</v>
      </c>
      <c r="M1028" s="11">
        <f t="shared" si="97"/>
        <v>42426.157592592594</v>
      </c>
      <c r="N1028" t="b">
        <v>1</v>
      </c>
      <c r="O1028">
        <v>122</v>
      </c>
      <c r="P1028" t="b">
        <v>1</v>
      </c>
      <c r="Q1028" t="s">
        <v>8280</v>
      </c>
      <c r="R1028" s="10">
        <f t="shared" si="98"/>
        <v>100.00828571428571</v>
      </c>
      <c r="S1028">
        <f t="shared" si="99"/>
        <v>57.381803278688523</v>
      </c>
      <c r="T1028" t="str">
        <f t="shared" si="100"/>
        <v>music</v>
      </c>
      <c r="U1028" t="str">
        <f t="shared" si="101"/>
        <v>electronic music</v>
      </c>
    </row>
    <row r="1029" spans="1:21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tr">
        <f>Data[[#This Row],[state]]</f>
        <v>successful</v>
      </c>
      <c r="H1029" t="s">
        <v>8224</v>
      </c>
      <c r="I1029" t="s">
        <v>8246</v>
      </c>
      <c r="J1029">
        <v>1414025347</v>
      </c>
      <c r="K1029" s="11">
        <f t="shared" si="96"/>
        <v>41934.784108796295</v>
      </c>
      <c r="L1029">
        <v>1411433347</v>
      </c>
      <c r="M1029" s="11">
        <f t="shared" si="97"/>
        <v>41904.784108796295</v>
      </c>
      <c r="N1029" t="b">
        <v>1</v>
      </c>
      <c r="O1029">
        <v>111</v>
      </c>
      <c r="P1029" t="b">
        <v>1</v>
      </c>
      <c r="Q1029" t="s">
        <v>8280</v>
      </c>
      <c r="R1029" s="10">
        <f t="shared" si="98"/>
        <v>103.09292094387415</v>
      </c>
      <c r="S1029">
        <f t="shared" si="99"/>
        <v>69.666666666666671</v>
      </c>
      <c r="T1029" t="str">
        <f t="shared" si="100"/>
        <v>music</v>
      </c>
      <c r="U1029" t="str">
        <f t="shared" si="101"/>
        <v>electronic music</v>
      </c>
    </row>
    <row r="1030" spans="1:21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tr">
        <f>Data[[#This Row],[state]]</f>
        <v>successful</v>
      </c>
      <c r="H1030" t="s">
        <v>8225</v>
      </c>
      <c r="I1030" t="s">
        <v>8247</v>
      </c>
      <c r="J1030">
        <v>1488830400</v>
      </c>
      <c r="K1030" s="11">
        <f t="shared" si="96"/>
        <v>42800.583333333328</v>
      </c>
      <c r="L1030">
        <v>1484924605</v>
      </c>
      <c r="M1030" s="11">
        <f t="shared" si="97"/>
        <v>42755.377372685187</v>
      </c>
      <c r="N1030" t="b">
        <v>1</v>
      </c>
      <c r="O1030">
        <v>255</v>
      </c>
      <c r="P1030" t="b">
        <v>1</v>
      </c>
      <c r="Q1030" t="s">
        <v>8280</v>
      </c>
      <c r="R1030" s="10">
        <f t="shared" si="98"/>
        <v>117.27000000000001</v>
      </c>
      <c r="S1030">
        <f t="shared" si="99"/>
        <v>45.988235294117644</v>
      </c>
      <c r="T1030" t="str">
        <f t="shared" si="100"/>
        <v>music</v>
      </c>
      <c r="U1030" t="str">
        <f t="shared" si="101"/>
        <v>electronic music</v>
      </c>
    </row>
    <row r="1031" spans="1:21" ht="29.5" hidden="1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tr">
        <f>Data[[#This Row],[state]]</f>
        <v>successful</v>
      </c>
      <c r="H1031" t="s">
        <v>8235</v>
      </c>
      <c r="I1031" t="s">
        <v>8255</v>
      </c>
      <c r="J1031">
        <v>1428184740</v>
      </c>
      <c r="K1031" s="11">
        <f t="shared" si="96"/>
        <v>42098.665972222225</v>
      </c>
      <c r="L1031">
        <v>1423501507</v>
      </c>
      <c r="M1031" s="11">
        <f t="shared" si="97"/>
        <v>42044.461886574078</v>
      </c>
      <c r="N1031" t="b">
        <v>0</v>
      </c>
      <c r="O1031">
        <v>141</v>
      </c>
      <c r="P1031" t="b">
        <v>1</v>
      </c>
      <c r="Q1031" t="s">
        <v>8280</v>
      </c>
      <c r="R1031" s="10">
        <f t="shared" si="98"/>
        <v>111.75999999999999</v>
      </c>
      <c r="S1031">
        <f t="shared" si="99"/>
        <v>79.262411347517727</v>
      </c>
      <c r="T1031" t="str">
        <f t="shared" si="100"/>
        <v>music</v>
      </c>
      <c r="U1031" t="str">
        <f t="shared" si="101"/>
        <v>electronic music</v>
      </c>
    </row>
    <row r="1032" spans="1:21" ht="29.5" hidden="1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tr">
        <f>Data[[#This Row],[state]]</f>
        <v>successful</v>
      </c>
      <c r="H1032" t="s">
        <v>8224</v>
      </c>
      <c r="I1032" t="s">
        <v>8246</v>
      </c>
      <c r="J1032">
        <v>1473680149</v>
      </c>
      <c r="K1032" s="11">
        <f t="shared" si="96"/>
        <v>42625.233206018514</v>
      </c>
      <c r="L1032">
        <v>1472470549</v>
      </c>
      <c r="M1032" s="11">
        <f t="shared" si="97"/>
        <v>42611.233206018514</v>
      </c>
      <c r="N1032" t="b">
        <v>0</v>
      </c>
      <c r="O1032">
        <v>159</v>
      </c>
      <c r="P1032" t="b">
        <v>1</v>
      </c>
      <c r="Q1032" t="s">
        <v>8280</v>
      </c>
      <c r="R1032" s="10">
        <f t="shared" si="98"/>
        <v>342.09999999999997</v>
      </c>
      <c r="S1032">
        <f t="shared" si="99"/>
        <v>43.031446540880502</v>
      </c>
      <c r="T1032" t="str">
        <f t="shared" si="100"/>
        <v>music</v>
      </c>
      <c r="U1032" t="str">
        <f t="shared" si="101"/>
        <v>electronic music</v>
      </c>
    </row>
    <row r="1033" spans="1:21" ht="59" hidden="1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tr">
        <f>Data[[#This Row],[state]]</f>
        <v>successful</v>
      </c>
      <c r="H1033" t="s">
        <v>8224</v>
      </c>
      <c r="I1033" t="s">
        <v>8246</v>
      </c>
      <c r="J1033">
        <v>1450290010</v>
      </c>
      <c r="K1033" s="11">
        <f t="shared" si="96"/>
        <v>42354.514004629629</v>
      </c>
      <c r="L1033">
        <v>1447698010</v>
      </c>
      <c r="M1033" s="11">
        <f t="shared" si="97"/>
        <v>42324.514004629629</v>
      </c>
      <c r="N1033" t="b">
        <v>0</v>
      </c>
      <c r="O1033">
        <v>99</v>
      </c>
      <c r="P1033" t="b">
        <v>1</v>
      </c>
      <c r="Q1033" t="s">
        <v>8280</v>
      </c>
      <c r="R1033" s="10">
        <f t="shared" si="98"/>
        <v>107.4</v>
      </c>
      <c r="S1033">
        <f t="shared" si="99"/>
        <v>108.48484848484848</v>
      </c>
      <c r="T1033" t="str">
        <f t="shared" si="100"/>
        <v>music</v>
      </c>
      <c r="U1033" t="str">
        <f t="shared" si="101"/>
        <v>electronic music</v>
      </c>
    </row>
    <row r="1034" spans="1:21" hidden="1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tr">
        <f>Data[[#This Row],[state]]</f>
        <v>successful</v>
      </c>
      <c r="H1034" t="s">
        <v>8224</v>
      </c>
      <c r="I1034" t="s">
        <v>8246</v>
      </c>
      <c r="J1034">
        <v>1466697625</v>
      </c>
      <c r="K1034" s="11">
        <f t="shared" si="96"/>
        <v>42544.416956018518</v>
      </c>
      <c r="L1034">
        <v>1464105625</v>
      </c>
      <c r="M1034" s="11">
        <f t="shared" si="97"/>
        <v>42514.416956018518</v>
      </c>
      <c r="N1034" t="b">
        <v>0</v>
      </c>
      <c r="O1034">
        <v>96</v>
      </c>
      <c r="P1034" t="b">
        <v>1</v>
      </c>
      <c r="Q1034" t="s">
        <v>8280</v>
      </c>
      <c r="R1034" s="10">
        <f t="shared" si="98"/>
        <v>108.49703703703703</v>
      </c>
      <c r="S1034">
        <f t="shared" si="99"/>
        <v>61.029583333333335</v>
      </c>
      <c r="T1034" t="str">
        <f t="shared" si="100"/>
        <v>music</v>
      </c>
      <c r="U1034" t="str">
        <f t="shared" si="101"/>
        <v>electronic music</v>
      </c>
    </row>
    <row r="1035" spans="1:21" ht="44.25" hidden="1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tr">
        <f>Data[[#This Row],[state]]</f>
        <v>successful</v>
      </c>
      <c r="H1035" t="s">
        <v>8225</v>
      </c>
      <c r="I1035" t="s">
        <v>8247</v>
      </c>
      <c r="J1035">
        <v>1481564080</v>
      </c>
      <c r="K1035" s="11">
        <f t="shared" si="96"/>
        <v>42716.482407407413</v>
      </c>
      <c r="L1035">
        <v>1479144880</v>
      </c>
      <c r="M1035" s="11">
        <f t="shared" si="97"/>
        <v>42688.482407407413</v>
      </c>
      <c r="N1035" t="b">
        <v>0</v>
      </c>
      <c r="O1035">
        <v>27</v>
      </c>
      <c r="P1035" t="b">
        <v>1</v>
      </c>
      <c r="Q1035" t="s">
        <v>8280</v>
      </c>
      <c r="R1035" s="10">
        <f t="shared" si="98"/>
        <v>102.86144578313252</v>
      </c>
      <c r="S1035">
        <f t="shared" si="99"/>
        <v>50.592592592592595</v>
      </c>
      <c r="T1035" t="str">
        <f t="shared" si="100"/>
        <v>music</v>
      </c>
      <c r="U1035" t="str">
        <f t="shared" si="101"/>
        <v>electronic music</v>
      </c>
    </row>
    <row r="1036" spans="1:21" ht="44.25" hidden="1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tr">
        <f>Data[[#This Row],[state]]</f>
        <v>successful</v>
      </c>
      <c r="H1036" t="s">
        <v>8224</v>
      </c>
      <c r="I1036" t="s">
        <v>8246</v>
      </c>
      <c r="J1036">
        <v>1470369540</v>
      </c>
      <c r="K1036" s="11">
        <f t="shared" si="96"/>
        <v>42586.915972222225</v>
      </c>
      <c r="L1036">
        <v>1467604804</v>
      </c>
      <c r="M1036" s="11">
        <f t="shared" si="97"/>
        <v>42554.916712962964</v>
      </c>
      <c r="N1036" t="b">
        <v>0</v>
      </c>
      <c r="O1036">
        <v>166</v>
      </c>
      <c r="P1036" t="b">
        <v>1</v>
      </c>
      <c r="Q1036" t="s">
        <v>8280</v>
      </c>
      <c r="R1036" s="10">
        <f t="shared" si="98"/>
        <v>130.0018</v>
      </c>
      <c r="S1036">
        <f t="shared" si="99"/>
        <v>39.157168674698795</v>
      </c>
      <c r="T1036" t="str">
        <f t="shared" si="100"/>
        <v>music</v>
      </c>
      <c r="U1036" t="str">
        <f t="shared" si="101"/>
        <v>electronic music</v>
      </c>
    </row>
    <row r="1037" spans="1:21" ht="44.25" hidden="1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tr">
        <f>Data[[#This Row],[state]]</f>
        <v>successful</v>
      </c>
      <c r="H1037" t="s">
        <v>8224</v>
      </c>
      <c r="I1037" t="s">
        <v>8246</v>
      </c>
      <c r="J1037">
        <v>1423668220</v>
      </c>
      <c r="K1037" s="11">
        <f t="shared" si="96"/>
        <v>42046.391435185185</v>
      </c>
      <c r="L1037">
        <v>1421076220</v>
      </c>
      <c r="M1037" s="11">
        <f t="shared" si="97"/>
        <v>42016.391435185185</v>
      </c>
      <c r="N1037" t="b">
        <v>0</v>
      </c>
      <c r="O1037">
        <v>76</v>
      </c>
      <c r="P1037" t="b">
        <v>1</v>
      </c>
      <c r="Q1037" t="s">
        <v>8280</v>
      </c>
      <c r="R1037" s="10">
        <f t="shared" si="98"/>
        <v>107.65217391304347</v>
      </c>
      <c r="S1037">
        <f t="shared" si="99"/>
        <v>65.15789473684211</v>
      </c>
      <c r="T1037" t="str">
        <f t="shared" si="100"/>
        <v>music</v>
      </c>
      <c r="U1037" t="str">
        <f t="shared" si="101"/>
        <v>electronic music</v>
      </c>
    </row>
    <row r="1038" spans="1:21" ht="44.25" hidden="1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tr">
        <f>Data[[#This Row],[state]]</f>
        <v>successful</v>
      </c>
      <c r="H1038" t="s">
        <v>8224</v>
      </c>
      <c r="I1038" t="s">
        <v>8246</v>
      </c>
      <c r="J1038">
        <v>1357545600</v>
      </c>
      <c r="K1038" s="11">
        <f t="shared" si="96"/>
        <v>41281.083333333336</v>
      </c>
      <c r="L1038">
        <v>1354790790</v>
      </c>
      <c r="M1038" s="11">
        <f t="shared" si="97"/>
        <v>41249.198958333334</v>
      </c>
      <c r="N1038" t="b">
        <v>0</v>
      </c>
      <c r="O1038">
        <v>211</v>
      </c>
      <c r="P1038" t="b">
        <v>1</v>
      </c>
      <c r="Q1038" t="s">
        <v>8280</v>
      </c>
      <c r="R1038" s="10">
        <f t="shared" si="98"/>
        <v>112.36044444444444</v>
      </c>
      <c r="S1038">
        <f t="shared" si="99"/>
        <v>23.963127962085309</v>
      </c>
      <c r="T1038" t="str">
        <f t="shared" si="100"/>
        <v>music</v>
      </c>
      <c r="U1038" t="str">
        <f t="shared" si="101"/>
        <v>electronic music</v>
      </c>
    </row>
    <row r="1039" spans="1:21" ht="44.25" hidden="1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tr">
        <f>Data[[#This Row],[state]]</f>
        <v>successful</v>
      </c>
      <c r="H1039" t="s">
        <v>8224</v>
      </c>
      <c r="I1039" t="s">
        <v>8246</v>
      </c>
      <c r="J1039">
        <v>1431925200</v>
      </c>
      <c r="K1039" s="11">
        <f t="shared" si="96"/>
        <v>42141.958333333328</v>
      </c>
      <c r="L1039">
        <v>1429991062</v>
      </c>
      <c r="M1039" s="11">
        <f t="shared" si="97"/>
        <v>42119.572476851856</v>
      </c>
      <c r="N1039" t="b">
        <v>0</v>
      </c>
      <c r="O1039">
        <v>21</v>
      </c>
      <c r="P1039" t="b">
        <v>1</v>
      </c>
      <c r="Q1039" t="s">
        <v>8280</v>
      </c>
      <c r="R1039" s="10">
        <f t="shared" si="98"/>
        <v>102.1</v>
      </c>
      <c r="S1039">
        <f t="shared" si="99"/>
        <v>48.61904761904762</v>
      </c>
      <c r="T1039" t="str">
        <f t="shared" si="100"/>
        <v>music</v>
      </c>
      <c r="U1039" t="str">
        <f t="shared" si="101"/>
        <v>electronic music</v>
      </c>
    </row>
    <row r="1040" spans="1:21" ht="44.25" hidden="1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tr">
        <f>Data[[#This Row],[state]]</f>
        <v>successful</v>
      </c>
      <c r="H1040" t="s">
        <v>8224</v>
      </c>
      <c r="I1040" t="s">
        <v>8246</v>
      </c>
      <c r="J1040">
        <v>1458362023</v>
      </c>
      <c r="K1040" s="11">
        <f t="shared" si="96"/>
        <v>42447.940081018518</v>
      </c>
      <c r="L1040">
        <v>1455773623</v>
      </c>
      <c r="M1040" s="11">
        <f t="shared" si="97"/>
        <v>42417.981747685189</v>
      </c>
      <c r="N1040" t="b">
        <v>0</v>
      </c>
      <c r="O1040">
        <v>61</v>
      </c>
      <c r="P1040" t="b">
        <v>1</v>
      </c>
      <c r="Q1040" t="s">
        <v>8280</v>
      </c>
      <c r="R1040" s="10">
        <f t="shared" si="98"/>
        <v>145.33333333333334</v>
      </c>
      <c r="S1040">
        <f t="shared" si="99"/>
        <v>35.73770491803279</v>
      </c>
      <c r="T1040" t="str">
        <f t="shared" si="100"/>
        <v>music</v>
      </c>
      <c r="U1040" t="str">
        <f t="shared" si="101"/>
        <v>electronic music</v>
      </c>
    </row>
    <row r="1041" spans="1:21" ht="44.25" hidden="1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tr">
        <f>Data[[#This Row],[state]]</f>
        <v>successful</v>
      </c>
      <c r="H1041" t="s">
        <v>8224</v>
      </c>
      <c r="I1041" t="s">
        <v>8246</v>
      </c>
      <c r="J1041">
        <v>1481615940</v>
      </c>
      <c r="K1041" s="11">
        <f t="shared" si="96"/>
        <v>42717.082638888889</v>
      </c>
      <c r="L1041">
        <v>1479436646</v>
      </c>
      <c r="M1041" s="11">
        <f t="shared" si="97"/>
        <v>42691.859328703707</v>
      </c>
      <c r="N1041" t="b">
        <v>0</v>
      </c>
      <c r="O1041">
        <v>30</v>
      </c>
      <c r="P1041" t="b">
        <v>1</v>
      </c>
      <c r="Q1041" t="s">
        <v>8280</v>
      </c>
      <c r="R1041" s="10">
        <f t="shared" si="98"/>
        <v>128.19999999999999</v>
      </c>
      <c r="S1041">
        <f t="shared" si="99"/>
        <v>21.366666666666667</v>
      </c>
      <c r="T1041" t="str">
        <f t="shared" si="100"/>
        <v>music</v>
      </c>
      <c r="U1041" t="str">
        <f t="shared" si="101"/>
        <v>electronic music</v>
      </c>
    </row>
    <row r="1042" spans="1:21" ht="44.25" hidden="1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tr">
        <f>Data[[#This Row],[state]]</f>
        <v>canceled</v>
      </c>
      <c r="H1042" t="s">
        <v>8224</v>
      </c>
      <c r="I1042" t="s">
        <v>8246</v>
      </c>
      <c r="J1042">
        <v>1472317209</v>
      </c>
      <c r="K1042" s="11">
        <f t="shared" si="96"/>
        <v>42609.458437499998</v>
      </c>
      <c r="L1042">
        <v>1469725209</v>
      </c>
      <c r="M1042" s="11">
        <f t="shared" si="97"/>
        <v>42579.458437499998</v>
      </c>
      <c r="N1042" t="b">
        <v>0</v>
      </c>
      <c r="O1042">
        <v>1</v>
      </c>
      <c r="P1042" t="b">
        <v>0</v>
      </c>
      <c r="Q1042" t="s">
        <v>8281</v>
      </c>
      <c r="R1042" s="10">
        <f t="shared" si="98"/>
        <v>0.29411764705882354</v>
      </c>
      <c r="S1042">
        <f t="shared" si="99"/>
        <v>250</v>
      </c>
      <c r="T1042" t="str">
        <f t="shared" si="100"/>
        <v>journalism</v>
      </c>
      <c r="U1042" t="str">
        <f t="shared" si="101"/>
        <v>audio</v>
      </c>
    </row>
    <row r="1043" spans="1:21" ht="44.25" hidden="1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tr">
        <f>Data[[#This Row],[state]]</f>
        <v>canceled</v>
      </c>
      <c r="H1043" t="s">
        <v>8224</v>
      </c>
      <c r="I1043" t="s">
        <v>8246</v>
      </c>
      <c r="J1043">
        <v>1406769992</v>
      </c>
      <c r="K1043" s="11">
        <f t="shared" si="96"/>
        <v>41850.810092592597</v>
      </c>
      <c r="L1043">
        <v>1405041992</v>
      </c>
      <c r="M1043" s="11">
        <f t="shared" si="97"/>
        <v>41830.810092592597</v>
      </c>
      <c r="N1043" t="b">
        <v>0</v>
      </c>
      <c r="O1043">
        <v>0</v>
      </c>
      <c r="P1043" t="b">
        <v>0</v>
      </c>
      <c r="Q1043" t="s">
        <v>8281</v>
      </c>
      <c r="R1043" s="10">
        <f t="shared" si="98"/>
        <v>0</v>
      </c>
      <c r="S1043" t="e">
        <f t="shared" si="99"/>
        <v>#DIV/0!</v>
      </c>
      <c r="T1043" t="str">
        <f t="shared" si="100"/>
        <v>journalism</v>
      </c>
      <c r="U1043" t="str">
        <f t="shared" si="101"/>
        <v>audio</v>
      </c>
    </row>
    <row r="1044" spans="1:21" ht="44.25" hidden="1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tr">
        <f>Data[[#This Row],[state]]</f>
        <v>canceled</v>
      </c>
      <c r="H1044" t="s">
        <v>8224</v>
      </c>
      <c r="I1044" t="s">
        <v>8246</v>
      </c>
      <c r="J1044">
        <v>1410516000</v>
      </c>
      <c r="K1044" s="11">
        <f t="shared" si="96"/>
        <v>41894.166666666664</v>
      </c>
      <c r="L1044">
        <v>1406824948</v>
      </c>
      <c r="M1044" s="11">
        <f t="shared" si="97"/>
        <v>41851.446157407408</v>
      </c>
      <c r="N1044" t="b">
        <v>0</v>
      </c>
      <c r="O1044">
        <v>1</v>
      </c>
      <c r="P1044" t="b">
        <v>0</v>
      </c>
      <c r="Q1044" t="s">
        <v>8281</v>
      </c>
      <c r="R1044" s="10">
        <f t="shared" si="98"/>
        <v>1.5384615384615385</v>
      </c>
      <c r="S1044">
        <f t="shared" si="99"/>
        <v>10</v>
      </c>
      <c r="T1044" t="str">
        <f t="shared" si="100"/>
        <v>journalism</v>
      </c>
      <c r="U1044" t="str">
        <f t="shared" si="101"/>
        <v>audio</v>
      </c>
    </row>
    <row r="1045" spans="1:21" ht="44.25" hidden="1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tr">
        <f>Data[[#This Row],[state]]</f>
        <v>canceled</v>
      </c>
      <c r="H1045" t="s">
        <v>8224</v>
      </c>
      <c r="I1045" t="s">
        <v>8246</v>
      </c>
      <c r="J1045">
        <v>1432101855</v>
      </c>
      <c r="K1045" s="11">
        <f t="shared" si="96"/>
        <v>42144.002951388888</v>
      </c>
      <c r="L1045">
        <v>1429509855</v>
      </c>
      <c r="M1045" s="11">
        <f t="shared" si="97"/>
        <v>42114.002951388888</v>
      </c>
      <c r="N1045" t="b">
        <v>0</v>
      </c>
      <c r="O1045">
        <v>292</v>
      </c>
      <c r="P1045" t="b">
        <v>0</v>
      </c>
      <c r="Q1045" t="s">
        <v>8281</v>
      </c>
      <c r="R1045" s="10">
        <f t="shared" si="98"/>
        <v>8.5370000000000008</v>
      </c>
      <c r="S1045">
        <f t="shared" si="99"/>
        <v>29.236301369863014</v>
      </c>
      <c r="T1045" t="str">
        <f t="shared" si="100"/>
        <v>journalism</v>
      </c>
      <c r="U1045" t="str">
        <f t="shared" si="101"/>
        <v>audio</v>
      </c>
    </row>
    <row r="1046" spans="1:21" ht="44.25" hidden="1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tr">
        <f>Data[[#This Row],[state]]</f>
        <v>canceled</v>
      </c>
      <c r="H1046" t="s">
        <v>8224</v>
      </c>
      <c r="I1046" t="s">
        <v>8246</v>
      </c>
      <c r="J1046">
        <v>1425587220</v>
      </c>
      <c r="K1046" s="11">
        <f t="shared" si="96"/>
        <v>42068.602083333331</v>
      </c>
      <c r="L1046">
        <v>1420668801</v>
      </c>
      <c r="M1046" s="11">
        <f t="shared" si="97"/>
        <v>42011.675937499997</v>
      </c>
      <c r="N1046" t="b">
        <v>0</v>
      </c>
      <c r="O1046">
        <v>2</v>
      </c>
      <c r="P1046" t="b">
        <v>0</v>
      </c>
      <c r="Q1046" t="s">
        <v>8281</v>
      </c>
      <c r="R1046" s="10">
        <f t="shared" si="98"/>
        <v>8.5714285714285715E-2</v>
      </c>
      <c r="S1046">
        <f t="shared" si="99"/>
        <v>3</v>
      </c>
      <c r="T1046" t="str">
        <f t="shared" si="100"/>
        <v>journalism</v>
      </c>
      <c r="U1046" t="str">
        <f t="shared" si="101"/>
        <v>audio</v>
      </c>
    </row>
    <row r="1047" spans="1:21" ht="44.25" hidden="1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tr">
        <f>Data[[#This Row],[state]]</f>
        <v>canceled</v>
      </c>
      <c r="H1047" t="s">
        <v>8224</v>
      </c>
      <c r="I1047" t="s">
        <v>8246</v>
      </c>
      <c r="J1047">
        <v>1408827550</v>
      </c>
      <c r="K1047" s="11">
        <f t="shared" si="96"/>
        <v>41874.624421296299</v>
      </c>
      <c r="L1047">
        <v>1406235550</v>
      </c>
      <c r="M1047" s="11">
        <f t="shared" si="97"/>
        <v>41844.624421296299</v>
      </c>
      <c r="N1047" t="b">
        <v>0</v>
      </c>
      <c r="O1047">
        <v>8</v>
      </c>
      <c r="P1047" t="b">
        <v>0</v>
      </c>
      <c r="Q1047" t="s">
        <v>8281</v>
      </c>
      <c r="R1047" s="10">
        <f t="shared" si="98"/>
        <v>2.6599999999999997</v>
      </c>
      <c r="S1047">
        <f t="shared" si="99"/>
        <v>33.25</v>
      </c>
      <c r="T1047" t="str">
        <f t="shared" si="100"/>
        <v>journalism</v>
      </c>
      <c r="U1047" t="str">
        <f t="shared" si="101"/>
        <v>audio</v>
      </c>
    </row>
    <row r="1048" spans="1:21" ht="44.25" hidden="1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tr">
        <f>Data[[#This Row],[state]]</f>
        <v>canceled</v>
      </c>
      <c r="H1048" t="s">
        <v>8236</v>
      </c>
      <c r="I1048" t="s">
        <v>8249</v>
      </c>
      <c r="J1048">
        <v>1451161560</v>
      </c>
      <c r="K1048" s="11">
        <f t="shared" si="96"/>
        <v>42364.601388888885</v>
      </c>
      <c r="L1048">
        <v>1447273560</v>
      </c>
      <c r="M1048" s="11">
        <f t="shared" si="97"/>
        <v>42319.601388888885</v>
      </c>
      <c r="N1048" t="b">
        <v>0</v>
      </c>
      <c r="O1048">
        <v>0</v>
      </c>
      <c r="P1048" t="b">
        <v>0</v>
      </c>
      <c r="Q1048" t="s">
        <v>8281</v>
      </c>
      <c r="R1048" s="10">
        <f t="shared" si="98"/>
        <v>0</v>
      </c>
      <c r="S1048" t="e">
        <f t="shared" si="99"/>
        <v>#DIV/0!</v>
      </c>
      <c r="T1048" t="str">
        <f t="shared" si="100"/>
        <v>journalism</v>
      </c>
      <c r="U1048" t="str">
        <f t="shared" si="101"/>
        <v>audio</v>
      </c>
    </row>
    <row r="1049" spans="1:21" ht="44.25" hidden="1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tr">
        <f>Data[[#This Row],[state]]</f>
        <v>canceled</v>
      </c>
      <c r="H1049" t="s">
        <v>8224</v>
      </c>
      <c r="I1049" t="s">
        <v>8246</v>
      </c>
      <c r="J1049">
        <v>1415219915</v>
      </c>
      <c r="K1049" s="11">
        <f t="shared" si="96"/>
        <v>41948.610127314816</v>
      </c>
      <c r="L1049">
        <v>1412624315</v>
      </c>
      <c r="M1049" s="11">
        <f t="shared" si="97"/>
        <v>41918.568460648145</v>
      </c>
      <c r="N1049" t="b">
        <v>0</v>
      </c>
      <c r="O1049">
        <v>1</v>
      </c>
      <c r="P1049" t="b">
        <v>0</v>
      </c>
      <c r="Q1049" t="s">
        <v>8281</v>
      </c>
      <c r="R1049" s="10">
        <f t="shared" si="98"/>
        <v>0.05</v>
      </c>
      <c r="S1049">
        <f t="shared" si="99"/>
        <v>1</v>
      </c>
      <c r="T1049" t="str">
        <f t="shared" si="100"/>
        <v>journalism</v>
      </c>
      <c r="U1049" t="str">
        <f t="shared" si="101"/>
        <v>audio</v>
      </c>
    </row>
    <row r="1050" spans="1:21" ht="44.25" hidden="1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tr">
        <f>Data[[#This Row],[state]]</f>
        <v>canceled</v>
      </c>
      <c r="H1050" t="s">
        <v>8224</v>
      </c>
      <c r="I1050" t="s">
        <v>8246</v>
      </c>
      <c r="J1050">
        <v>1474766189</v>
      </c>
      <c r="K1050" s="11">
        <f t="shared" si="96"/>
        <v>42637.803113425922</v>
      </c>
      <c r="L1050">
        <v>1471310189</v>
      </c>
      <c r="M1050" s="11">
        <f t="shared" si="97"/>
        <v>42597.803113425922</v>
      </c>
      <c r="N1050" t="b">
        <v>0</v>
      </c>
      <c r="O1050">
        <v>4</v>
      </c>
      <c r="P1050" t="b">
        <v>0</v>
      </c>
      <c r="Q1050" t="s">
        <v>8281</v>
      </c>
      <c r="R1050" s="10">
        <f t="shared" si="98"/>
        <v>1.4133333333333333</v>
      </c>
      <c r="S1050">
        <f t="shared" si="99"/>
        <v>53</v>
      </c>
      <c r="T1050" t="str">
        <f t="shared" si="100"/>
        <v>journalism</v>
      </c>
      <c r="U1050" t="str">
        <f t="shared" si="101"/>
        <v>audio</v>
      </c>
    </row>
    <row r="1051" spans="1:21" hidden="1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tr">
        <f>Data[[#This Row],[state]]</f>
        <v>canceled</v>
      </c>
      <c r="H1051" t="s">
        <v>8224</v>
      </c>
      <c r="I1051" t="s">
        <v>8246</v>
      </c>
      <c r="J1051">
        <v>1455272445</v>
      </c>
      <c r="K1051" s="11">
        <f t="shared" si="96"/>
        <v>42412.181076388893</v>
      </c>
      <c r="L1051">
        <v>1452680445</v>
      </c>
      <c r="M1051" s="11">
        <f t="shared" si="97"/>
        <v>42382.181076388893</v>
      </c>
      <c r="N1051" t="b">
        <v>0</v>
      </c>
      <c r="O1051">
        <v>0</v>
      </c>
      <c r="P1051" t="b">
        <v>0</v>
      </c>
      <c r="Q1051" t="s">
        <v>8281</v>
      </c>
      <c r="R1051" s="10">
        <f t="shared" si="98"/>
        <v>0</v>
      </c>
      <c r="S1051" t="e">
        <f t="shared" si="99"/>
        <v>#DIV/0!</v>
      </c>
      <c r="T1051" t="str">
        <f t="shared" si="100"/>
        <v>journalism</v>
      </c>
      <c r="U1051" t="str">
        <f t="shared" si="101"/>
        <v>audio</v>
      </c>
    </row>
    <row r="1052" spans="1:21" ht="29.5" hidden="1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tr">
        <f>Data[[#This Row],[state]]</f>
        <v>canceled</v>
      </c>
      <c r="H1052" t="s">
        <v>8224</v>
      </c>
      <c r="I1052" t="s">
        <v>8246</v>
      </c>
      <c r="J1052">
        <v>1442257677</v>
      </c>
      <c r="K1052" s="11">
        <f t="shared" si="96"/>
        <v>42261.5471875</v>
      </c>
      <c r="L1052">
        <v>1439665677</v>
      </c>
      <c r="M1052" s="11">
        <f t="shared" si="97"/>
        <v>42231.5471875</v>
      </c>
      <c r="N1052" t="b">
        <v>0</v>
      </c>
      <c r="O1052">
        <v>0</v>
      </c>
      <c r="P1052" t="b">
        <v>0</v>
      </c>
      <c r="Q1052" t="s">
        <v>8281</v>
      </c>
      <c r="R1052" s="10">
        <f t="shared" si="98"/>
        <v>0</v>
      </c>
      <c r="S1052" t="e">
        <f t="shared" si="99"/>
        <v>#DIV/0!</v>
      </c>
      <c r="T1052" t="str">
        <f t="shared" si="100"/>
        <v>journalism</v>
      </c>
      <c r="U1052" t="str">
        <f t="shared" si="101"/>
        <v>audio</v>
      </c>
    </row>
    <row r="1053" spans="1:21" ht="44.25" hidden="1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tr">
        <f>Data[[#This Row],[state]]</f>
        <v>canceled</v>
      </c>
      <c r="H1053" t="s">
        <v>8224</v>
      </c>
      <c r="I1053" t="s">
        <v>8246</v>
      </c>
      <c r="J1053">
        <v>1409098825</v>
      </c>
      <c r="K1053" s="11">
        <f t="shared" si="96"/>
        <v>41877.764178240745</v>
      </c>
      <c r="L1053">
        <v>1406679625</v>
      </c>
      <c r="M1053" s="11">
        <f t="shared" si="97"/>
        <v>41849.764178240745</v>
      </c>
      <c r="N1053" t="b">
        <v>0</v>
      </c>
      <c r="O1053">
        <v>0</v>
      </c>
      <c r="P1053" t="b">
        <v>0</v>
      </c>
      <c r="Q1053" t="s">
        <v>8281</v>
      </c>
      <c r="R1053" s="10">
        <f t="shared" si="98"/>
        <v>0</v>
      </c>
      <c r="S1053" t="e">
        <f t="shared" si="99"/>
        <v>#DIV/0!</v>
      </c>
      <c r="T1053" t="str">
        <f t="shared" si="100"/>
        <v>journalism</v>
      </c>
      <c r="U1053" t="str">
        <f t="shared" si="101"/>
        <v>audio</v>
      </c>
    </row>
    <row r="1054" spans="1:21" ht="59" hidden="1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tr">
        <f>Data[[#This Row],[state]]</f>
        <v>canceled</v>
      </c>
      <c r="H1054" t="s">
        <v>8224</v>
      </c>
      <c r="I1054" t="s">
        <v>8246</v>
      </c>
      <c r="J1054">
        <v>1465243740</v>
      </c>
      <c r="K1054" s="11">
        <f t="shared" si="96"/>
        <v>42527.589583333334</v>
      </c>
      <c r="L1054">
        <v>1461438495</v>
      </c>
      <c r="M1054" s="11">
        <f t="shared" si="97"/>
        <v>42483.547395833331</v>
      </c>
      <c r="N1054" t="b">
        <v>0</v>
      </c>
      <c r="O1054">
        <v>0</v>
      </c>
      <c r="P1054" t="b">
        <v>0</v>
      </c>
      <c r="Q1054" t="s">
        <v>8281</v>
      </c>
      <c r="R1054" s="10">
        <f t="shared" si="98"/>
        <v>0</v>
      </c>
      <c r="S1054" t="e">
        <f t="shared" si="99"/>
        <v>#DIV/0!</v>
      </c>
      <c r="T1054" t="str">
        <f t="shared" si="100"/>
        <v>journalism</v>
      </c>
      <c r="U1054" t="str">
        <f t="shared" si="101"/>
        <v>audio</v>
      </c>
    </row>
    <row r="1055" spans="1:21" ht="44.25" hidden="1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tr">
        <f>Data[[#This Row],[state]]</f>
        <v>canceled</v>
      </c>
      <c r="H1055" t="s">
        <v>8224</v>
      </c>
      <c r="I1055" t="s">
        <v>8246</v>
      </c>
      <c r="J1055">
        <v>1488773332</v>
      </c>
      <c r="K1055" s="11">
        <f t="shared" si="96"/>
        <v>42799.922824074078</v>
      </c>
      <c r="L1055">
        <v>1486613332</v>
      </c>
      <c r="M1055" s="11">
        <f t="shared" si="97"/>
        <v>42774.922824074078</v>
      </c>
      <c r="N1055" t="b">
        <v>0</v>
      </c>
      <c r="O1055">
        <v>1</v>
      </c>
      <c r="P1055" t="b">
        <v>0</v>
      </c>
      <c r="Q1055" t="s">
        <v>8281</v>
      </c>
      <c r="R1055" s="10">
        <f t="shared" si="98"/>
        <v>1</v>
      </c>
      <c r="S1055">
        <f t="shared" si="99"/>
        <v>15</v>
      </c>
      <c r="T1055" t="str">
        <f t="shared" si="100"/>
        <v>journalism</v>
      </c>
      <c r="U1055" t="str">
        <f t="shared" si="101"/>
        <v>audio</v>
      </c>
    </row>
    <row r="1056" spans="1:21" ht="59" hidden="1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tr">
        <f>Data[[#This Row],[state]]</f>
        <v>canceled</v>
      </c>
      <c r="H1056" t="s">
        <v>8224</v>
      </c>
      <c r="I1056" t="s">
        <v>8246</v>
      </c>
      <c r="J1056">
        <v>1407708000</v>
      </c>
      <c r="K1056" s="11">
        <f t="shared" si="96"/>
        <v>41861.666666666664</v>
      </c>
      <c r="L1056">
        <v>1405110399</v>
      </c>
      <c r="M1056" s="11">
        <f t="shared" si="97"/>
        <v>41831.601840277777</v>
      </c>
      <c r="N1056" t="b">
        <v>0</v>
      </c>
      <c r="O1056">
        <v>0</v>
      </c>
      <c r="P1056" t="b">
        <v>0</v>
      </c>
      <c r="Q1056" t="s">
        <v>8281</v>
      </c>
      <c r="R1056" s="10">
        <f t="shared" si="98"/>
        <v>0</v>
      </c>
      <c r="S1056" t="e">
        <f t="shared" si="99"/>
        <v>#DIV/0!</v>
      </c>
      <c r="T1056" t="str">
        <f t="shared" si="100"/>
        <v>journalism</v>
      </c>
      <c r="U1056" t="str">
        <f t="shared" si="101"/>
        <v>audio</v>
      </c>
    </row>
    <row r="1057" spans="1:21" ht="44.25" hidden="1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tr">
        <f>Data[[#This Row],[state]]</f>
        <v>canceled</v>
      </c>
      <c r="H1057" t="s">
        <v>8224</v>
      </c>
      <c r="I1057" t="s">
        <v>8246</v>
      </c>
      <c r="J1057">
        <v>1457394545</v>
      </c>
      <c r="K1057" s="11">
        <f t="shared" si="96"/>
        <v>42436.742418981477</v>
      </c>
      <c r="L1057">
        <v>1454802545</v>
      </c>
      <c r="M1057" s="11">
        <f t="shared" si="97"/>
        <v>42406.742418981477</v>
      </c>
      <c r="N1057" t="b">
        <v>0</v>
      </c>
      <c r="O1057">
        <v>0</v>
      </c>
      <c r="P1057" t="b">
        <v>0</v>
      </c>
      <c r="Q1057" t="s">
        <v>8281</v>
      </c>
      <c r="R1057" s="10">
        <f t="shared" si="98"/>
        <v>0</v>
      </c>
      <c r="S1057" t="e">
        <f t="shared" si="99"/>
        <v>#DIV/0!</v>
      </c>
      <c r="T1057" t="str">
        <f t="shared" si="100"/>
        <v>journalism</v>
      </c>
      <c r="U1057" t="str">
        <f t="shared" si="101"/>
        <v>audio</v>
      </c>
    </row>
    <row r="1058" spans="1:21" ht="59" hidden="1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tr">
        <f>Data[[#This Row],[state]]</f>
        <v>canceled</v>
      </c>
      <c r="H1058" t="s">
        <v>8224</v>
      </c>
      <c r="I1058" t="s">
        <v>8246</v>
      </c>
      <c r="J1058">
        <v>1429892177</v>
      </c>
      <c r="K1058" s="11">
        <f t="shared" si="96"/>
        <v>42118.427974537044</v>
      </c>
      <c r="L1058">
        <v>1424711777</v>
      </c>
      <c r="M1058" s="11">
        <f t="shared" si="97"/>
        <v>42058.469641203701</v>
      </c>
      <c r="N1058" t="b">
        <v>0</v>
      </c>
      <c r="O1058">
        <v>0</v>
      </c>
      <c r="P1058" t="b">
        <v>0</v>
      </c>
      <c r="Q1058" t="s">
        <v>8281</v>
      </c>
      <c r="R1058" s="10">
        <f t="shared" si="98"/>
        <v>0</v>
      </c>
      <c r="S1058" t="e">
        <f t="shared" si="99"/>
        <v>#DIV/0!</v>
      </c>
      <c r="T1058" t="str">
        <f t="shared" si="100"/>
        <v>journalism</v>
      </c>
      <c r="U1058" t="str">
        <f t="shared" si="101"/>
        <v>audio</v>
      </c>
    </row>
    <row r="1059" spans="1:21" ht="44.25" hidden="1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tr">
        <f>Data[[#This Row],[state]]</f>
        <v>canceled</v>
      </c>
      <c r="H1059" t="s">
        <v>8224</v>
      </c>
      <c r="I1059" t="s">
        <v>8246</v>
      </c>
      <c r="J1059">
        <v>1480888483</v>
      </c>
      <c r="K1059" s="11">
        <f t="shared" si="96"/>
        <v>42708.662997685184</v>
      </c>
      <c r="L1059">
        <v>1478292883</v>
      </c>
      <c r="M1059" s="11">
        <f t="shared" si="97"/>
        <v>42678.621331018512</v>
      </c>
      <c r="N1059" t="b">
        <v>0</v>
      </c>
      <c r="O1059">
        <v>0</v>
      </c>
      <c r="P1059" t="b">
        <v>0</v>
      </c>
      <c r="Q1059" t="s">
        <v>8281</v>
      </c>
      <c r="R1059" s="10">
        <f t="shared" si="98"/>
        <v>0</v>
      </c>
      <c r="S1059" t="e">
        <f t="shared" si="99"/>
        <v>#DIV/0!</v>
      </c>
      <c r="T1059" t="str">
        <f t="shared" si="100"/>
        <v>journalism</v>
      </c>
      <c r="U1059" t="str">
        <f t="shared" si="101"/>
        <v>audio</v>
      </c>
    </row>
    <row r="1060" spans="1:21" ht="44.25" hidden="1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tr">
        <f>Data[[#This Row],[state]]</f>
        <v>canceled</v>
      </c>
      <c r="H1060" t="s">
        <v>8224</v>
      </c>
      <c r="I1060" t="s">
        <v>8246</v>
      </c>
      <c r="J1060">
        <v>1427328000</v>
      </c>
      <c r="K1060" s="11">
        <f t="shared" si="96"/>
        <v>42088.75</v>
      </c>
      <c r="L1060">
        <v>1423777043</v>
      </c>
      <c r="M1060" s="11">
        <f t="shared" si="97"/>
        <v>42047.650960648149</v>
      </c>
      <c r="N1060" t="b">
        <v>0</v>
      </c>
      <c r="O1060">
        <v>0</v>
      </c>
      <c r="P1060" t="b">
        <v>0</v>
      </c>
      <c r="Q1060" t="s">
        <v>8281</v>
      </c>
      <c r="R1060" s="10">
        <f t="shared" si="98"/>
        <v>0</v>
      </c>
      <c r="S1060" t="e">
        <f t="shared" si="99"/>
        <v>#DIV/0!</v>
      </c>
      <c r="T1060" t="str">
        <f t="shared" si="100"/>
        <v>journalism</v>
      </c>
      <c r="U1060" t="str">
        <f t="shared" si="101"/>
        <v>audio</v>
      </c>
    </row>
    <row r="1061" spans="1:21" hidden="1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tr">
        <f>Data[[#This Row],[state]]</f>
        <v>canceled</v>
      </c>
      <c r="H1061" t="s">
        <v>8224</v>
      </c>
      <c r="I1061" t="s">
        <v>8246</v>
      </c>
      <c r="J1061">
        <v>1426269456</v>
      </c>
      <c r="K1061" s="11">
        <f t="shared" si="96"/>
        <v>42076.498333333337</v>
      </c>
      <c r="L1061">
        <v>1423681056</v>
      </c>
      <c r="M1061" s="11">
        <f t="shared" si="97"/>
        <v>42046.54</v>
      </c>
      <c r="N1061" t="b">
        <v>0</v>
      </c>
      <c r="O1061">
        <v>0</v>
      </c>
      <c r="P1061" t="b">
        <v>0</v>
      </c>
      <c r="Q1061" t="s">
        <v>8281</v>
      </c>
      <c r="R1061" s="10">
        <f t="shared" si="98"/>
        <v>0</v>
      </c>
      <c r="S1061" t="e">
        <f t="shared" si="99"/>
        <v>#DIV/0!</v>
      </c>
      <c r="T1061" t="str">
        <f t="shared" si="100"/>
        <v>journalism</v>
      </c>
      <c r="U1061" t="str">
        <f t="shared" si="101"/>
        <v>audio</v>
      </c>
    </row>
    <row r="1062" spans="1:21" ht="44.25" hidden="1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tr">
        <f>Data[[#This Row],[state]]</f>
        <v>canceled</v>
      </c>
      <c r="H1062" t="s">
        <v>8224</v>
      </c>
      <c r="I1062" t="s">
        <v>8246</v>
      </c>
      <c r="J1062">
        <v>1429134893</v>
      </c>
      <c r="K1062" s="11">
        <f t="shared" si="96"/>
        <v>42109.663113425922</v>
      </c>
      <c r="L1062">
        <v>1426542893</v>
      </c>
      <c r="M1062" s="11">
        <f t="shared" si="97"/>
        <v>42079.663113425922</v>
      </c>
      <c r="N1062" t="b">
        <v>0</v>
      </c>
      <c r="O1062">
        <v>1</v>
      </c>
      <c r="P1062" t="b">
        <v>0</v>
      </c>
      <c r="Q1062" t="s">
        <v>8281</v>
      </c>
      <c r="R1062" s="10">
        <f t="shared" si="98"/>
        <v>1</v>
      </c>
      <c r="S1062">
        <f t="shared" si="99"/>
        <v>50</v>
      </c>
      <c r="T1062" t="str">
        <f t="shared" si="100"/>
        <v>journalism</v>
      </c>
      <c r="U1062" t="str">
        <f t="shared" si="101"/>
        <v>audio</v>
      </c>
    </row>
    <row r="1063" spans="1:21" ht="29.5" hidden="1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tr">
        <f>Data[[#This Row],[state]]</f>
        <v>canceled</v>
      </c>
      <c r="H1063" t="s">
        <v>8224</v>
      </c>
      <c r="I1063" t="s">
        <v>8246</v>
      </c>
      <c r="J1063">
        <v>1462150800</v>
      </c>
      <c r="K1063" s="11">
        <f t="shared" si="96"/>
        <v>42491.791666666672</v>
      </c>
      <c r="L1063">
        <v>1456987108</v>
      </c>
      <c r="M1063" s="11">
        <f t="shared" si="97"/>
        <v>42432.026712962965</v>
      </c>
      <c r="N1063" t="b">
        <v>0</v>
      </c>
      <c r="O1063">
        <v>0</v>
      </c>
      <c r="P1063" t="b">
        <v>0</v>
      </c>
      <c r="Q1063" t="s">
        <v>8281</v>
      </c>
      <c r="R1063" s="10">
        <f t="shared" si="98"/>
        <v>0</v>
      </c>
      <c r="S1063" t="e">
        <f t="shared" si="99"/>
        <v>#DIV/0!</v>
      </c>
      <c r="T1063" t="str">
        <f t="shared" si="100"/>
        <v>journalism</v>
      </c>
      <c r="U1063" t="str">
        <f t="shared" si="101"/>
        <v>audio</v>
      </c>
    </row>
    <row r="1064" spans="1:21" hidden="1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tr">
        <f>Data[[#This Row],[state]]</f>
        <v>canceled</v>
      </c>
      <c r="H1064" t="s">
        <v>8224</v>
      </c>
      <c r="I1064" t="s">
        <v>8246</v>
      </c>
      <c r="J1064">
        <v>1468351341</v>
      </c>
      <c r="K1064" s="11">
        <f t="shared" si="96"/>
        <v>42563.557187500002</v>
      </c>
      <c r="L1064">
        <v>1467746541</v>
      </c>
      <c r="M1064" s="11">
        <f t="shared" si="97"/>
        <v>42556.557187500002</v>
      </c>
      <c r="N1064" t="b">
        <v>0</v>
      </c>
      <c r="O1064">
        <v>4</v>
      </c>
      <c r="P1064" t="b">
        <v>0</v>
      </c>
      <c r="Q1064" t="s">
        <v>8281</v>
      </c>
      <c r="R1064" s="10">
        <f t="shared" si="98"/>
        <v>95.477386934673376</v>
      </c>
      <c r="S1064">
        <f t="shared" si="99"/>
        <v>47.5</v>
      </c>
      <c r="T1064" t="str">
        <f t="shared" si="100"/>
        <v>journalism</v>
      </c>
      <c r="U1064" t="str">
        <f t="shared" si="101"/>
        <v>audio</v>
      </c>
    </row>
    <row r="1065" spans="1:21" ht="44.25" hidden="1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tr">
        <f>Data[[#This Row],[state]]</f>
        <v>canceled</v>
      </c>
      <c r="H1065" t="s">
        <v>8224</v>
      </c>
      <c r="I1065" t="s">
        <v>8246</v>
      </c>
      <c r="J1065">
        <v>1472604262</v>
      </c>
      <c r="K1065" s="11">
        <f t="shared" si="96"/>
        <v>42612.780810185184</v>
      </c>
      <c r="L1065">
        <v>1470012262</v>
      </c>
      <c r="M1065" s="11">
        <f t="shared" si="97"/>
        <v>42582.780810185184</v>
      </c>
      <c r="N1065" t="b">
        <v>0</v>
      </c>
      <c r="O1065">
        <v>0</v>
      </c>
      <c r="P1065" t="b">
        <v>0</v>
      </c>
      <c r="Q1065" t="s">
        <v>8281</v>
      </c>
      <c r="R1065" s="10">
        <f t="shared" si="98"/>
        <v>0</v>
      </c>
      <c r="S1065" t="e">
        <f t="shared" si="99"/>
        <v>#DIV/0!</v>
      </c>
      <c r="T1065" t="str">
        <f t="shared" si="100"/>
        <v>journalism</v>
      </c>
      <c r="U1065" t="str">
        <f t="shared" si="101"/>
        <v>audio</v>
      </c>
    </row>
    <row r="1066" spans="1:21" ht="44.25" hidden="1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tr">
        <f>Data[[#This Row],[state]]</f>
        <v>failed</v>
      </c>
      <c r="H1066" t="s">
        <v>8224</v>
      </c>
      <c r="I1066" t="s">
        <v>8246</v>
      </c>
      <c r="J1066">
        <v>1373174903</v>
      </c>
      <c r="K1066" s="11">
        <f t="shared" si="96"/>
        <v>41461.978043981479</v>
      </c>
      <c r="L1066">
        <v>1369286903</v>
      </c>
      <c r="M1066" s="11">
        <f t="shared" si="97"/>
        <v>41416.978043981479</v>
      </c>
      <c r="N1066" t="b">
        <v>0</v>
      </c>
      <c r="O1066">
        <v>123</v>
      </c>
      <c r="P1066" t="b">
        <v>0</v>
      </c>
      <c r="Q1066" t="s">
        <v>8282</v>
      </c>
      <c r="R1066" s="10">
        <f t="shared" si="98"/>
        <v>8.974444444444444</v>
      </c>
      <c r="S1066">
        <f t="shared" si="99"/>
        <v>65.666666666666671</v>
      </c>
      <c r="T1066" t="str">
        <f t="shared" si="100"/>
        <v>games</v>
      </c>
      <c r="U1066" t="str">
        <f t="shared" si="101"/>
        <v>video games</v>
      </c>
    </row>
    <row r="1067" spans="1:21" ht="44.25" hidden="1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tr">
        <f>Data[[#This Row],[state]]</f>
        <v>failed</v>
      </c>
      <c r="H1067" t="s">
        <v>8226</v>
      </c>
      <c r="I1067" t="s">
        <v>8248</v>
      </c>
      <c r="J1067">
        <v>1392800922</v>
      </c>
      <c r="K1067" s="11">
        <f t="shared" si="96"/>
        <v>41689.131041666667</v>
      </c>
      <c r="L1067">
        <v>1390381722</v>
      </c>
      <c r="M1067" s="11">
        <f t="shared" si="97"/>
        <v>41661.131041666667</v>
      </c>
      <c r="N1067" t="b">
        <v>0</v>
      </c>
      <c r="O1067">
        <v>5</v>
      </c>
      <c r="P1067" t="b">
        <v>0</v>
      </c>
      <c r="Q1067" t="s">
        <v>8282</v>
      </c>
      <c r="R1067" s="10">
        <f t="shared" si="98"/>
        <v>2.7</v>
      </c>
      <c r="S1067">
        <f t="shared" si="99"/>
        <v>16.2</v>
      </c>
      <c r="T1067" t="str">
        <f t="shared" si="100"/>
        <v>games</v>
      </c>
      <c r="U1067" t="str">
        <f t="shared" si="101"/>
        <v>video games</v>
      </c>
    </row>
    <row r="1068" spans="1:21" ht="44.25" hidden="1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tr">
        <f>Data[[#This Row],[state]]</f>
        <v>failed</v>
      </c>
      <c r="H1068" t="s">
        <v>8224</v>
      </c>
      <c r="I1068" t="s">
        <v>8246</v>
      </c>
      <c r="J1068">
        <v>1375657582</v>
      </c>
      <c r="K1068" s="11">
        <f t="shared" si="96"/>
        <v>41490.712754629632</v>
      </c>
      <c r="L1068">
        <v>1371769582</v>
      </c>
      <c r="M1068" s="11">
        <f t="shared" si="97"/>
        <v>41445.712754629632</v>
      </c>
      <c r="N1068" t="b">
        <v>0</v>
      </c>
      <c r="O1068">
        <v>148</v>
      </c>
      <c r="P1068" t="b">
        <v>0</v>
      </c>
      <c r="Q1068" t="s">
        <v>8282</v>
      </c>
      <c r="R1068" s="10">
        <f t="shared" si="98"/>
        <v>3.3673333333333333</v>
      </c>
      <c r="S1068">
        <f t="shared" si="99"/>
        <v>34.128378378378379</v>
      </c>
      <c r="T1068" t="str">
        <f t="shared" si="100"/>
        <v>games</v>
      </c>
      <c r="U1068" t="str">
        <f t="shared" si="101"/>
        <v>video games</v>
      </c>
    </row>
    <row r="1069" spans="1:21" ht="44.25" hidden="1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tr">
        <f>Data[[#This Row],[state]]</f>
        <v>failed</v>
      </c>
      <c r="H1069" t="s">
        <v>8224</v>
      </c>
      <c r="I1069" t="s">
        <v>8246</v>
      </c>
      <c r="J1069">
        <v>1387657931</v>
      </c>
      <c r="K1069" s="11">
        <f t="shared" si="96"/>
        <v>41629.605682870373</v>
      </c>
      <c r="L1069">
        <v>1385065931</v>
      </c>
      <c r="M1069" s="11">
        <f t="shared" si="97"/>
        <v>41599.605682870373</v>
      </c>
      <c r="N1069" t="b">
        <v>0</v>
      </c>
      <c r="O1069">
        <v>10</v>
      </c>
      <c r="P1069" t="b">
        <v>0</v>
      </c>
      <c r="Q1069" t="s">
        <v>8282</v>
      </c>
      <c r="R1069" s="10">
        <f t="shared" si="98"/>
        <v>26</v>
      </c>
      <c r="S1069">
        <f t="shared" si="99"/>
        <v>13</v>
      </c>
      <c r="T1069" t="str">
        <f t="shared" si="100"/>
        <v>games</v>
      </c>
      <c r="U1069" t="str">
        <f t="shared" si="101"/>
        <v>video games</v>
      </c>
    </row>
    <row r="1070" spans="1:21" ht="59" hidden="1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tr">
        <f>Data[[#This Row],[state]]</f>
        <v>failed</v>
      </c>
      <c r="H1070" t="s">
        <v>8224</v>
      </c>
      <c r="I1070" t="s">
        <v>8246</v>
      </c>
      <c r="J1070">
        <v>1460274864</v>
      </c>
      <c r="K1070" s="11">
        <f t="shared" si="96"/>
        <v>42470.079444444447</v>
      </c>
      <c r="L1070">
        <v>1457686464</v>
      </c>
      <c r="M1070" s="11">
        <f t="shared" si="97"/>
        <v>42440.121111111104</v>
      </c>
      <c r="N1070" t="b">
        <v>0</v>
      </c>
      <c r="O1070">
        <v>4</v>
      </c>
      <c r="P1070" t="b">
        <v>0</v>
      </c>
      <c r="Q1070" t="s">
        <v>8282</v>
      </c>
      <c r="R1070" s="10">
        <f t="shared" si="98"/>
        <v>0.15</v>
      </c>
      <c r="S1070">
        <f t="shared" si="99"/>
        <v>11.25</v>
      </c>
      <c r="T1070" t="str">
        <f t="shared" si="100"/>
        <v>games</v>
      </c>
      <c r="U1070" t="str">
        <f t="shared" si="101"/>
        <v>video games</v>
      </c>
    </row>
    <row r="1071" spans="1:21" ht="44.25" hidden="1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tr">
        <f>Data[[#This Row],[state]]</f>
        <v>failed</v>
      </c>
      <c r="H1071" t="s">
        <v>8224</v>
      </c>
      <c r="I1071" t="s">
        <v>8246</v>
      </c>
      <c r="J1071">
        <v>1385447459</v>
      </c>
      <c r="K1071" s="11">
        <f t="shared" si="96"/>
        <v>41604.021516203706</v>
      </c>
      <c r="L1071">
        <v>1382679059</v>
      </c>
      <c r="M1071" s="11">
        <f t="shared" si="97"/>
        <v>41571.979849537034</v>
      </c>
      <c r="N1071" t="b">
        <v>0</v>
      </c>
      <c r="O1071">
        <v>21</v>
      </c>
      <c r="P1071" t="b">
        <v>0</v>
      </c>
      <c r="Q1071" t="s">
        <v>8282</v>
      </c>
      <c r="R1071" s="10">
        <f t="shared" si="98"/>
        <v>38.636363636363633</v>
      </c>
      <c r="S1071">
        <f t="shared" si="99"/>
        <v>40.476190476190474</v>
      </c>
      <c r="T1071" t="str">
        <f t="shared" si="100"/>
        <v>games</v>
      </c>
      <c r="U1071" t="str">
        <f t="shared" si="101"/>
        <v>video games</v>
      </c>
    </row>
    <row r="1072" spans="1:21" ht="44.25" hidden="1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tr">
        <f>Data[[#This Row],[state]]</f>
        <v>failed</v>
      </c>
      <c r="H1072" t="s">
        <v>8224</v>
      </c>
      <c r="I1072" t="s">
        <v>8246</v>
      </c>
      <c r="J1072">
        <v>1349050622</v>
      </c>
      <c r="K1072" s="11">
        <f t="shared" si="96"/>
        <v>41182.761828703704</v>
      </c>
      <c r="L1072">
        <v>1347322622</v>
      </c>
      <c r="M1072" s="11">
        <f t="shared" si="97"/>
        <v>41162.761828703704</v>
      </c>
      <c r="N1072" t="b">
        <v>0</v>
      </c>
      <c r="O1072">
        <v>2</v>
      </c>
      <c r="P1072" t="b">
        <v>0</v>
      </c>
      <c r="Q1072" t="s">
        <v>8282</v>
      </c>
      <c r="R1072" s="10">
        <f t="shared" si="98"/>
        <v>0.70000000000000007</v>
      </c>
      <c r="S1072">
        <f t="shared" si="99"/>
        <v>35</v>
      </c>
      <c r="T1072" t="str">
        <f t="shared" si="100"/>
        <v>games</v>
      </c>
      <c r="U1072" t="str">
        <f t="shared" si="101"/>
        <v>video games</v>
      </c>
    </row>
    <row r="1073" spans="1:21" ht="44.25" hidden="1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tr">
        <f>Data[[#This Row],[state]]</f>
        <v>failed</v>
      </c>
      <c r="H1073" t="s">
        <v>8234</v>
      </c>
      <c r="I1073" t="s">
        <v>8254</v>
      </c>
      <c r="J1073">
        <v>1447787093</v>
      </c>
      <c r="K1073" s="11">
        <f t="shared" si="96"/>
        <v>42325.545057870375</v>
      </c>
      <c r="L1073">
        <v>1445191493</v>
      </c>
      <c r="M1073" s="11">
        <f t="shared" si="97"/>
        <v>42295.503391203703</v>
      </c>
      <c r="N1073" t="b">
        <v>0</v>
      </c>
      <c r="O1073">
        <v>0</v>
      </c>
      <c r="P1073" t="b">
        <v>0</v>
      </c>
      <c r="Q1073" t="s">
        <v>8282</v>
      </c>
      <c r="R1073" s="10">
        <f t="shared" si="98"/>
        <v>0</v>
      </c>
      <c r="S1073" t="e">
        <f t="shared" si="99"/>
        <v>#DIV/0!</v>
      </c>
      <c r="T1073" t="str">
        <f t="shared" si="100"/>
        <v>games</v>
      </c>
      <c r="U1073" t="str">
        <f t="shared" si="101"/>
        <v>video games</v>
      </c>
    </row>
    <row r="1074" spans="1:21" ht="44.25" hidden="1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tr">
        <f>Data[[#This Row],[state]]</f>
        <v>failed</v>
      </c>
      <c r="H1074" t="s">
        <v>8224</v>
      </c>
      <c r="I1074" t="s">
        <v>8246</v>
      </c>
      <c r="J1074">
        <v>1391630297</v>
      </c>
      <c r="K1074" s="11">
        <f t="shared" si="96"/>
        <v>41675.582141203704</v>
      </c>
      <c r="L1074">
        <v>1389038297</v>
      </c>
      <c r="M1074" s="11">
        <f t="shared" si="97"/>
        <v>41645.582141203704</v>
      </c>
      <c r="N1074" t="b">
        <v>0</v>
      </c>
      <c r="O1074">
        <v>4</v>
      </c>
      <c r="P1074" t="b">
        <v>0</v>
      </c>
      <c r="Q1074" t="s">
        <v>8282</v>
      </c>
      <c r="R1074" s="10">
        <f t="shared" si="98"/>
        <v>6.8000000000000005E-2</v>
      </c>
      <c r="S1074">
        <f t="shared" si="99"/>
        <v>12.75</v>
      </c>
      <c r="T1074" t="str">
        <f t="shared" si="100"/>
        <v>games</v>
      </c>
      <c r="U1074" t="str">
        <f t="shared" si="101"/>
        <v>video games</v>
      </c>
    </row>
    <row r="1075" spans="1:21" ht="29.5" hidden="1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tr">
        <f>Data[[#This Row],[state]]</f>
        <v>failed</v>
      </c>
      <c r="H1075" t="s">
        <v>8224</v>
      </c>
      <c r="I1075" t="s">
        <v>8246</v>
      </c>
      <c r="J1075">
        <v>1318806541</v>
      </c>
      <c r="K1075" s="11">
        <f t="shared" si="96"/>
        <v>40832.714594907404</v>
      </c>
      <c r="L1075">
        <v>1316214541</v>
      </c>
      <c r="M1075" s="11">
        <f t="shared" si="97"/>
        <v>40802.714594907404</v>
      </c>
      <c r="N1075" t="b">
        <v>0</v>
      </c>
      <c r="O1075">
        <v>1</v>
      </c>
      <c r="P1075" t="b">
        <v>0</v>
      </c>
      <c r="Q1075" t="s">
        <v>8282</v>
      </c>
      <c r="R1075" s="10">
        <f t="shared" si="98"/>
        <v>1.3333333333333335</v>
      </c>
      <c r="S1075">
        <f t="shared" si="99"/>
        <v>10</v>
      </c>
      <c r="T1075" t="str">
        <f t="shared" si="100"/>
        <v>games</v>
      </c>
      <c r="U1075" t="str">
        <f t="shared" si="101"/>
        <v>video games</v>
      </c>
    </row>
    <row r="1076" spans="1:21" ht="59" hidden="1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tr">
        <f>Data[[#This Row],[state]]</f>
        <v>failed</v>
      </c>
      <c r="H1076" t="s">
        <v>8224</v>
      </c>
      <c r="I1076" t="s">
        <v>8246</v>
      </c>
      <c r="J1076">
        <v>1388808545</v>
      </c>
      <c r="K1076" s="11">
        <f t="shared" si="96"/>
        <v>41642.922974537039</v>
      </c>
      <c r="L1076">
        <v>1386216545</v>
      </c>
      <c r="M1076" s="11">
        <f t="shared" si="97"/>
        <v>41612.922974537039</v>
      </c>
      <c r="N1076" t="b">
        <v>0</v>
      </c>
      <c r="O1076">
        <v>30</v>
      </c>
      <c r="P1076" t="b">
        <v>0</v>
      </c>
      <c r="Q1076" t="s">
        <v>8282</v>
      </c>
      <c r="R1076" s="10">
        <f t="shared" si="98"/>
        <v>6.3092592592592585</v>
      </c>
      <c r="S1076">
        <f t="shared" si="99"/>
        <v>113.56666666666666</v>
      </c>
      <c r="T1076" t="str">
        <f t="shared" si="100"/>
        <v>games</v>
      </c>
      <c r="U1076" t="str">
        <f t="shared" si="101"/>
        <v>video games</v>
      </c>
    </row>
    <row r="1077" spans="1:21" ht="29.5" hidden="1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tr">
        <f>Data[[#This Row],[state]]</f>
        <v>failed</v>
      </c>
      <c r="H1077" t="s">
        <v>8224</v>
      </c>
      <c r="I1077" t="s">
        <v>8246</v>
      </c>
      <c r="J1077">
        <v>1336340516</v>
      </c>
      <c r="K1077" s="11">
        <f t="shared" si="96"/>
        <v>41035.654120370367</v>
      </c>
      <c r="L1077">
        <v>1333748516</v>
      </c>
      <c r="M1077" s="11">
        <f t="shared" si="97"/>
        <v>41005.654120370367</v>
      </c>
      <c r="N1077" t="b">
        <v>0</v>
      </c>
      <c r="O1077">
        <v>3</v>
      </c>
      <c r="P1077" t="b">
        <v>0</v>
      </c>
      <c r="Q1077" t="s">
        <v>8282</v>
      </c>
      <c r="R1077" s="10">
        <f t="shared" si="98"/>
        <v>4.5</v>
      </c>
      <c r="S1077">
        <f t="shared" si="99"/>
        <v>15</v>
      </c>
      <c r="T1077" t="str">
        <f t="shared" si="100"/>
        <v>games</v>
      </c>
      <c r="U1077" t="str">
        <f t="shared" si="101"/>
        <v>video games</v>
      </c>
    </row>
    <row r="1078" spans="1:21" ht="44.25" hidden="1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tr">
        <f>Data[[#This Row],[state]]</f>
        <v>failed</v>
      </c>
      <c r="H1078" t="s">
        <v>8224</v>
      </c>
      <c r="I1078" t="s">
        <v>8246</v>
      </c>
      <c r="J1078">
        <v>1410426250</v>
      </c>
      <c r="K1078" s="11">
        <f t="shared" si="96"/>
        <v>41893.127893518518</v>
      </c>
      <c r="L1078">
        <v>1405674250</v>
      </c>
      <c r="M1078" s="11">
        <f t="shared" si="97"/>
        <v>41838.127893518518</v>
      </c>
      <c r="N1078" t="b">
        <v>0</v>
      </c>
      <c r="O1078">
        <v>975</v>
      </c>
      <c r="P1078" t="b">
        <v>0</v>
      </c>
      <c r="Q1078" t="s">
        <v>8282</v>
      </c>
      <c r="R1078" s="10">
        <f t="shared" si="98"/>
        <v>62.765333333333331</v>
      </c>
      <c r="S1078">
        <f t="shared" si="99"/>
        <v>48.281025641025643</v>
      </c>
      <c r="T1078" t="str">
        <f t="shared" si="100"/>
        <v>games</v>
      </c>
      <c r="U1078" t="str">
        <f t="shared" si="101"/>
        <v>video games</v>
      </c>
    </row>
    <row r="1079" spans="1:21" ht="44.25" hidden="1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tr">
        <f>Data[[#This Row],[state]]</f>
        <v>failed</v>
      </c>
      <c r="H1079" t="s">
        <v>8224</v>
      </c>
      <c r="I1079" t="s">
        <v>8246</v>
      </c>
      <c r="J1079">
        <v>1452744011</v>
      </c>
      <c r="K1079" s="11">
        <f t="shared" si="96"/>
        <v>42382.91679398148</v>
      </c>
      <c r="L1079">
        <v>1450152011</v>
      </c>
      <c r="M1079" s="11">
        <f t="shared" si="97"/>
        <v>42352.91679398148</v>
      </c>
      <c r="N1079" t="b">
        <v>0</v>
      </c>
      <c r="O1079">
        <v>167</v>
      </c>
      <c r="P1079" t="b">
        <v>0</v>
      </c>
      <c r="Q1079" t="s">
        <v>8282</v>
      </c>
      <c r="R1079" s="10">
        <f t="shared" si="98"/>
        <v>29.376000000000001</v>
      </c>
      <c r="S1079">
        <f t="shared" si="99"/>
        <v>43.976047904191617</v>
      </c>
      <c r="T1079" t="str">
        <f t="shared" si="100"/>
        <v>games</v>
      </c>
      <c r="U1079" t="str">
        <f t="shared" si="101"/>
        <v>video games</v>
      </c>
    </row>
    <row r="1080" spans="1:21" ht="59" hidden="1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tr">
        <f>Data[[#This Row],[state]]</f>
        <v>failed</v>
      </c>
      <c r="H1080" t="s">
        <v>8224</v>
      </c>
      <c r="I1080" t="s">
        <v>8246</v>
      </c>
      <c r="J1080">
        <v>1311309721</v>
      </c>
      <c r="K1080" s="11">
        <f t="shared" si="96"/>
        <v>40745.945844907408</v>
      </c>
      <c r="L1080">
        <v>1307421721</v>
      </c>
      <c r="M1080" s="11">
        <f t="shared" si="97"/>
        <v>40700.945844907408</v>
      </c>
      <c r="N1080" t="b">
        <v>0</v>
      </c>
      <c r="O1080">
        <v>5</v>
      </c>
      <c r="P1080" t="b">
        <v>0</v>
      </c>
      <c r="Q1080" t="s">
        <v>8282</v>
      </c>
      <c r="R1080" s="10">
        <f t="shared" si="98"/>
        <v>7.5</v>
      </c>
      <c r="S1080">
        <f t="shared" si="99"/>
        <v>9</v>
      </c>
      <c r="T1080" t="str">
        <f t="shared" si="100"/>
        <v>games</v>
      </c>
      <c r="U1080" t="str">
        <f t="shared" si="101"/>
        <v>video games</v>
      </c>
    </row>
    <row r="1081" spans="1:21" ht="44.25" hidden="1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tr">
        <f>Data[[#This Row],[state]]</f>
        <v>failed</v>
      </c>
      <c r="H1081" t="s">
        <v>8236</v>
      </c>
      <c r="I1081" t="s">
        <v>8249</v>
      </c>
      <c r="J1081">
        <v>1463232936</v>
      </c>
      <c r="K1081" s="11">
        <f t="shared" si="96"/>
        <v>42504.316388888896</v>
      </c>
      <c r="L1081">
        <v>1461072936</v>
      </c>
      <c r="M1081" s="11">
        <f t="shared" si="97"/>
        <v>42479.316388888896</v>
      </c>
      <c r="N1081" t="b">
        <v>0</v>
      </c>
      <c r="O1081">
        <v>18</v>
      </c>
      <c r="P1081" t="b">
        <v>0</v>
      </c>
      <c r="Q1081" t="s">
        <v>8282</v>
      </c>
      <c r="R1081" s="10">
        <f t="shared" si="98"/>
        <v>2.6076923076923078</v>
      </c>
      <c r="S1081">
        <f t="shared" si="99"/>
        <v>37.666666666666664</v>
      </c>
      <c r="T1081" t="str">
        <f t="shared" si="100"/>
        <v>games</v>
      </c>
      <c r="U1081" t="str">
        <f t="shared" si="101"/>
        <v>video games</v>
      </c>
    </row>
    <row r="1082" spans="1:21" ht="44.25" hidden="1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tr">
        <f>Data[[#This Row],[state]]</f>
        <v>failed</v>
      </c>
      <c r="H1082" t="s">
        <v>8224</v>
      </c>
      <c r="I1082" t="s">
        <v>8246</v>
      </c>
      <c r="J1082">
        <v>1399778333</v>
      </c>
      <c r="K1082" s="11">
        <f t="shared" si="96"/>
        <v>41769.888113425928</v>
      </c>
      <c r="L1082">
        <v>1397186333</v>
      </c>
      <c r="M1082" s="11">
        <f t="shared" si="97"/>
        <v>41739.888113425928</v>
      </c>
      <c r="N1082" t="b">
        <v>0</v>
      </c>
      <c r="O1082">
        <v>98</v>
      </c>
      <c r="P1082" t="b">
        <v>0</v>
      </c>
      <c r="Q1082" t="s">
        <v>8282</v>
      </c>
      <c r="R1082" s="10">
        <f t="shared" si="98"/>
        <v>9.1050000000000004</v>
      </c>
      <c r="S1082">
        <f t="shared" si="99"/>
        <v>18.581632653061224</v>
      </c>
      <c r="T1082" t="str">
        <f t="shared" si="100"/>
        <v>games</v>
      </c>
      <c r="U1082" t="str">
        <f t="shared" si="101"/>
        <v>video games</v>
      </c>
    </row>
    <row r="1083" spans="1:21" ht="44.25" hidden="1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tr">
        <f>Data[[#This Row],[state]]</f>
        <v>failed</v>
      </c>
      <c r="H1083" t="s">
        <v>8224</v>
      </c>
      <c r="I1083" t="s">
        <v>8246</v>
      </c>
      <c r="J1083">
        <v>1422483292</v>
      </c>
      <c r="K1083" s="11">
        <f t="shared" si="96"/>
        <v>42032.676990740743</v>
      </c>
      <c r="L1083">
        <v>1419891292</v>
      </c>
      <c r="M1083" s="11">
        <f t="shared" si="97"/>
        <v>42002.676990740743</v>
      </c>
      <c r="N1083" t="b">
        <v>0</v>
      </c>
      <c r="O1083">
        <v>4</v>
      </c>
      <c r="P1083" t="b">
        <v>0</v>
      </c>
      <c r="Q1083" t="s">
        <v>8282</v>
      </c>
      <c r="R1083" s="10">
        <f t="shared" si="98"/>
        <v>1.7647058823529412E-2</v>
      </c>
      <c r="S1083">
        <f t="shared" si="99"/>
        <v>3</v>
      </c>
      <c r="T1083" t="str">
        <f t="shared" si="100"/>
        <v>games</v>
      </c>
      <c r="U1083" t="str">
        <f t="shared" si="101"/>
        <v>video games</v>
      </c>
    </row>
    <row r="1084" spans="1:21" ht="44.25" hidden="1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tr">
        <f>Data[[#This Row],[state]]</f>
        <v>failed</v>
      </c>
      <c r="H1084" t="s">
        <v>8224</v>
      </c>
      <c r="I1084" t="s">
        <v>8246</v>
      </c>
      <c r="J1084">
        <v>1344635088</v>
      </c>
      <c r="K1084" s="11">
        <f t="shared" si="96"/>
        <v>41131.656111111115</v>
      </c>
      <c r="L1084">
        <v>1342043088</v>
      </c>
      <c r="M1084" s="11">
        <f t="shared" si="97"/>
        <v>41101.656111111115</v>
      </c>
      <c r="N1084" t="b">
        <v>0</v>
      </c>
      <c r="O1084">
        <v>3</v>
      </c>
      <c r="P1084" t="b">
        <v>0</v>
      </c>
      <c r="Q1084" t="s">
        <v>8282</v>
      </c>
      <c r="R1084" s="10">
        <f t="shared" si="98"/>
        <v>0.55999999999999994</v>
      </c>
      <c r="S1084">
        <f t="shared" si="99"/>
        <v>18.666666666666668</v>
      </c>
      <c r="T1084" t="str">
        <f t="shared" si="100"/>
        <v>games</v>
      </c>
      <c r="U1084" t="str">
        <f t="shared" si="101"/>
        <v>video games</v>
      </c>
    </row>
    <row r="1085" spans="1:21" ht="59" hidden="1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tr">
        <f>Data[[#This Row],[state]]</f>
        <v>failed</v>
      </c>
      <c r="H1085" t="s">
        <v>8229</v>
      </c>
      <c r="I1085" t="s">
        <v>8251</v>
      </c>
      <c r="J1085">
        <v>1406994583</v>
      </c>
      <c r="K1085" s="11">
        <f t="shared" si="96"/>
        <v>41853.409525462965</v>
      </c>
      <c r="L1085">
        <v>1401810583</v>
      </c>
      <c r="M1085" s="11">
        <f t="shared" si="97"/>
        <v>41793.409525462965</v>
      </c>
      <c r="N1085" t="b">
        <v>0</v>
      </c>
      <c r="O1085">
        <v>1</v>
      </c>
      <c r="P1085" t="b">
        <v>0</v>
      </c>
      <c r="Q1085" t="s">
        <v>8282</v>
      </c>
      <c r="R1085" s="10">
        <f t="shared" si="98"/>
        <v>0.82000000000000006</v>
      </c>
      <c r="S1085">
        <f t="shared" si="99"/>
        <v>410</v>
      </c>
      <c r="T1085" t="str">
        <f t="shared" si="100"/>
        <v>games</v>
      </c>
      <c r="U1085" t="str">
        <f t="shared" si="101"/>
        <v>video games</v>
      </c>
    </row>
    <row r="1086" spans="1:21" hidden="1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tr">
        <f>Data[[#This Row],[state]]</f>
        <v>failed</v>
      </c>
      <c r="H1086" t="s">
        <v>8224</v>
      </c>
      <c r="I1086" t="s">
        <v>8246</v>
      </c>
      <c r="J1086">
        <v>1407534804</v>
      </c>
      <c r="K1086" s="11">
        <f t="shared" si="96"/>
        <v>41859.662083333329</v>
      </c>
      <c r="L1086">
        <v>1404942804</v>
      </c>
      <c r="M1086" s="11">
        <f t="shared" si="97"/>
        <v>41829.662083333329</v>
      </c>
      <c r="N1086" t="b">
        <v>0</v>
      </c>
      <c r="O1086">
        <v>0</v>
      </c>
      <c r="P1086" t="b">
        <v>0</v>
      </c>
      <c r="Q1086" t="s">
        <v>8282</v>
      </c>
      <c r="R1086" s="10">
        <f t="shared" si="98"/>
        <v>0</v>
      </c>
      <c r="S1086" t="e">
        <f t="shared" si="99"/>
        <v>#DIV/0!</v>
      </c>
      <c r="T1086" t="str">
        <f t="shared" si="100"/>
        <v>games</v>
      </c>
      <c r="U1086" t="str">
        <f t="shared" si="101"/>
        <v>video games</v>
      </c>
    </row>
    <row r="1087" spans="1:21" ht="44.25" hidden="1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tr">
        <f>Data[[#This Row],[state]]</f>
        <v>failed</v>
      </c>
      <c r="H1087" t="s">
        <v>8229</v>
      </c>
      <c r="I1087" t="s">
        <v>8251</v>
      </c>
      <c r="J1087">
        <v>1457967975</v>
      </c>
      <c r="K1087" s="11">
        <f t="shared" si="96"/>
        <v>42443.379340277781</v>
      </c>
      <c r="L1087">
        <v>1455379575</v>
      </c>
      <c r="M1087" s="11">
        <f t="shared" si="97"/>
        <v>42413.421006944445</v>
      </c>
      <c r="N1087" t="b">
        <v>0</v>
      </c>
      <c r="O1087">
        <v>9</v>
      </c>
      <c r="P1087" t="b">
        <v>0</v>
      </c>
      <c r="Q1087" t="s">
        <v>8282</v>
      </c>
      <c r="R1087" s="10">
        <f t="shared" si="98"/>
        <v>3.42</v>
      </c>
      <c r="S1087">
        <f t="shared" si="99"/>
        <v>114</v>
      </c>
      <c r="T1087" t="str">
        <f t="shared" si="100"/>
        <v>games</v>
      </c>
      <c r="U1087" t="str">
        <f t="shared" si="101"/>
        <v>video games</v>
      </c>
    </row>
    <row r="1088" spans="1:21" hidden="1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tr">
        <f>Data[[#This Row],[state]]</f>
        <v>failed</v>
      </c>
      <c r="H1088" t="s">
        <v>8224</v>
      </c>
      <c r="I1088" t="s">
        <v>8246</v>
      </c>
      <c r="J1088">
        <v>1408913291</v>
      </c>
      <c r="K1088" s="11">
        <f t="shared" si="96"/>
        <v>41875.616793981484</v>
      </c>
      <c r="L1088">
        <v>1406321291</v>
      </c>
      <c r="M1088" s="11">
        <f t="shared" si="97"/>
        <v>41845.616793981484</v>
      </c>
      <c r="N1088" t="b">
        <v>0</v>
      </c>
      <c r="O1088">
        <v>2</v>
      </c>
      <c r="P1088" t="b">
        <v>0</v>
      </c>
      <c r="Q1088" t="s">
        <v>8282</v>
      </c>
      <c r="R1088" s="10">
        <f t="shared" si="98"/>
        <v>8.3333333333333343E-2</v>
      </c>
      <c r="S1088">
        <f t="shared" si="99"/>
        <v>7.5</v>
      </c>
      <c r="T1088" t="str">
        <f t="shared" si="100"/>
        <v>games</v>
      </c>
      <c r="U1088" t="str">
        <f t="shared" si="101"/>
        <v>video games</v>
      </c>
    </row>
    <row r="1089" spans="1:21" ht="44.25" hidden="1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tr">
        <f>Data[[#This Row],[state]]</f>
        <v>failed</v>
      </c>
      <c r="H1089" t="s">
        <v>8224</v>
      </c>
      <c r="I1089" t="s">
        <v>8246</v>
      </c>
      <c r="J1089">
        <v>1402852087</v>
      </c>
      <c r="K1089" s="11">
        <f t="shared" si="96"/>
        <v>41805.463969907411</v>
      </c>
      <c r="L1089">
        <v>1400260087</v>
      </c>
      <c r="M1089" s="11">
        <f t="shared" si="97"/>
        <v>41775.463969907411</v>
      </c>
      <c r="N1089" t="b">
        <v>0</v>
      </c>
      <c r="O1089">
        <v>0</v>
      </c>
      <c r="P1089" t="b">
        <v>0</v>
      </c>
      <c r="Q1089" t="s">
        <v>8282</v>
      </c>
      <c r="R1089" s="10">
        <f t="shared" si="98"/>
        <v>0</v>
      </c>
      <c r="S1089" t="e">
        <f t="shared" si="99"/>
        <v>#DIV/0!</v>
      </c>
      <c r="T1089" t="str">
        <f t="shared" si="100"/>
        <v>games</v>
      </c>
      <c r="U1089" t="str">
        <f t="shared" si="101"/>
        <v>video games</v>
      </c>
    </row>
    <row r="1090" spans="1:21" ht="29.5" hidden="1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tr">
        <f>Data[[#This Row],[state]]</f>
        <v>failed</v>
      </c>
      <c r="H1090" t="s">
        <v>8224</v>
      </c>
      <c r="I1090" t="s">
        <v>8246</v>
      </c>
      <c r="J1090">
        <v>1398366667</v>
      </c>
      <c r="K1090" s="11">
        <f t="shared" ref="K1090:K1153" si="102">(((J1090/60)/60)/24)+DATE(1970,1,1)+(-6/24)</f>
        <v>41753.549386574072</v>
      </c>
      <c r="L1090">
        <v>1395774667</v>
      </c>
      <c r="M1090" s="11">
        <f t="shared" ref="M1090:M1153" si="103">(((L1090/60)/60)/24)+DATE(1970,1,1)+(-6/24)</f>
        <v>41723.549386574072</v>
      </c>
      <c r="N1090" t="b">
        <v>0</v>
      </c>
      <c r="O1090">
        <v>147</v>
      </c>
      <c r="P1090" t="b">
        <v>0</v>
      </c>
      <c r="Q1090" t="s">
        <v>8282</v>
      </c>
      <c r="R1090" s="10">
        <f t="shared" ref="R1090:R1153" si="104">(E1090/D1090)*100</f>
        <v>14.182977777777777</v>
      </c>
      <c r="S1090">
        <f t="shared" si="99"/>
        <v>43.41727891156463</v>
      </c>
      <c r="T1090" t="str">
        <f t="shared" si="100"/>
        <v>games</v>
      </c>
      <c r="U1090" t="str">
        <f t="shared" si="101"/>
        <v>video games</v>
      </c>
    </row>
    <row r="1091" spans="1:21" ht="29.5" hidden="1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tr">
        <f>Data[[#This Row],[state]]</f>
        <v>failed</v>
      </c>
      <c r="H1091" t="s">
        <v>8230</v>
      </c>
      <c r="I1091" t="s">
        <v>8249</v>
      </c>
      <c r="J1091">
        <v>1435293175</v>
      </c>
      <c r="K1091" s="11">
        <f t="shared" si="102"/>
        <v>42180.939525462964</v>
      </c>
      <c r="L1091">
        <v>1432701175</v>
      </c>
      <c r="M1091" s="11">
        <f t="shared" si="103"/>
        <v>42150.939525462964</v>
      </c>
      <c r="N1091" t="b">
        <v>0</v>
      </c>
      <c r="O1091">
        <v>49</v>
      </c>
      <c r="P1091" t="b">
        <v>0</v>
      </c>
      <c r="Q1091" t="s">
        <v>8282</v>
      </c>
      <c r="R1091" s="10">
        <f t="shared" si="104"/>
        <v>7.8266666666666662</v>
      </c>
      <c r="S1091">
        <f t="shared" ref="S1091:S1154" si="105">E1091/O1091</f>
        <v>23.959183673469386</v>
      </c>
      <c r="T1091" t="str">
        <f t="shared" ref="T1091:T1154" si="106">LEFT(Q1091,FIND("/",Q1091)-1)</f>
        <v>games</v>
      </c>
      <c r="U1091" t="str">
        <f t="shared" ref="U1091:U1154" si="107">RIGHT(Q1091,LEN(Q1091)-FIND("/",Q1091))</f>
        <v>video games</v>
      </c>
    </row>
    <row r="1092" spans="1:21" ht="44.25" hidden="1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tr">
        <f>Data[[#This Row],[state]]</f>
        <v>failed</v>
      </c>
      <c r="H1092" t="s">
        <v>8226</v>
      </c>
      <c r="I1092" t="s">
        <v>8248</v>
      </c>
      <c r="J1092">
        <v>1432873653</v>
      </c>
      <c r="K1092" s="11">
        <f t="shared" si="102"/>
        <v>42152.935798611114</v>
      </c>
      <c r="L1092">
        <v>1430281653</v>
      </c>
      <c r="M1092" s="11">
        <f t="shared" si="103"/>
        <v>42122.935798611114</v>
      </c>
      <c r="N1092" t="b">
        <v>0</v>
      </c>
      <c r="O1092">
        <v>1</v>
      </c>
      <c r="P1092" t="b">
        <v>0</v>
      </c>
      <c r="Q1092" t="s">
        <v>8282</v>
      </c>
      <c r="R1092" s="10">
        <f t="shared" si="104"/>
        <v>3.8464497269020695E-2</v>
      </c>
      <c r="S1092">
        <f t="shared" si="105"/>
        <v>5</v>
      </c>
      <c r="T1092" t="str">
        <f t="shared" si="106"/>
        <v>games</v>
      </c>
      <c r="U1092" t="str">
        <f t="shared" si="107"/>
        <v>video games</v>
      </c>
    </row>
    <row r="1093" spans="1:21" ht="44.25" hidden="1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tr">
        <f>Data[[#This Row],[state]]</f>
        <v>failed</v>
      </c>
      <c r="H1093" t="s">
        <v>8225</v>
      </c>
      <c r="I1093" t="s">
        <v>8247</v>
      </c>
      <c r="J1093">
        <v>1460313672</v>
      </c>
      <c r="K1093" s="11">
        <f t="shared" si="102"/>
        <v>42470.528611111105</v>
      </c>
      <c r="L1093">
        <v>1457725272</v>
      </c>
      <c r="M1093" s="11">
        <f t="shared" si="103"/>
        <v>42440.570277777777</v>
      </c>
      <c r="N1093" t="b">
        <v>0</v>
      </c>
      <c r="O1093">
        <v>2</v>
      </c>
      <c r="P1093" t="b">
        <v>0</v>
      </c>
      <c r="Q1093" t="s">
        <v>8282</v>
      </c>
      <c r="R1093" s="10">
        <f t="shared" si="104"/>
        <v>12.5</v>
      </c>
      <c r="S1093">
        <f t="shared" si="105"/>
        <v>12.5</v>
      </c>
      <c r="T1093" t="str">
        <f t="shared" si="106"/>
        <v>games</v>
      </c>
      <c r="U1093" t="str">
        <f t="shared" si="107"/>
        <v>video games</v>
      </c>
    </row>
    <row r="1094" spans="1:21" ht="59" hidden="1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tr">
        <f>Data[[#This Row],[state]]</f>
        <v>failed</v>
      </c>
      <c r="H1094" t="s">
        <v>8224</v>
      </c>
      <c r="I1094" t="s">
        <v>8246</v>
      </c>
      <c r="J1094">
        <v>1357432638</v>
      </c>
      <c r="K1094" s="11">
        <f t="shared" si="102"/>
        <v>41279.775902777779</v>
      </c>
      <c r="L1094">
        <v>1354840638</v>
      </c>
      <c r="M1094" s="11">
        <f t="shared" si="103"/>
        <v>41249.775902777779</v>
      </c>
      <c r="N1094" t="b">
        <v>0</v>
      </c>
      <c r="O1094">
        <v>7</v>
      </c>
      <c r="P1094" t="b">
        <v>0</v>
      </c>
      <c r="Q1094" t="s">
        <v>8282</v>
      </c>
      <c r="R1094" s="10">
        <f t="shared" si="104"/>
        <v>1.05</v>
      </c>
      <c r="S1094">
        <f t="shared" si="105"/>
        <v>3</v>
      </c>
      <c r="T1094" t="str">
        <f t="shared" si="106"/>
        <v>games</v>
      </c>
      <c r="U1094" t="str">
        <f t="shared" si="107"/>
        <v>video games</v>
      </c>
    </row>
    <row r="1095" spans="1:21" ht="44.25" hidden="1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tr">
        <f>Data[[#This Row],[state]]</f>
        <v>failed</v>
      </c>
      <c r="H1095" t="s">
        <v>8229</v>
      </c>
      <c r="I1095" t="s">
        <v>8251</v>
      </c>
      <c r="J1095">
        <v>1455232937</v>
      </c>
      <c r="K1095" s="11">
        <f t="shared" si="102"/>
        <v>42411.723807870367</v>
      </c>
      <c r="L1095">
        <v>1453936937</v>
      </c>
      <c r="M1095" s="11">
        <f t="shared" si="103"/>
        <v>42396.723807870367</v>
      </c>
      <c r="N1095" t="b">
        <v>0</v>
      </c>
      <c r="O1095">
        <v>4</v>
      </c>
      <c r="P1095" t="b">
        <v>0</v>
      </c>
      <c r="Q1095" t="s">
        <v>8282</v>
      </c>
      <c r="R1095" s="10">
        <f t="shared" si="104"/>
        <v>14.083333333333334</v>
      </c>
      <c r="S1095">
        <f t="shared" si="105"/>
        <v>10.5625</v>
      </c>
      <c r="T1095" t="str">
        <f t="shared" si="106"/>
        <v>games</v>
      </c>
      <c r="U1095" t="str">
        <f t="shared" si="107"/>
        <v>video games</v>
      </c>
    </row>
    <row r="1096" spans="1:21" ht="44.25" hidden="1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tr">
        <f>Data[[#This Row],[state]]</f>
        <v>failed</v>
      </c>
      <c r="H1096" t="s">
        <v>8224</v>
      </c>
      <c r="I1096" t="s">
        <v>8246</v>
      </c>
      <c r="J1096">
        <v>1318180033</v>
      </c>
      <c r="K1096" s="11">
        <f t="shared" si="102"/>
        <v>40825.463344907403</v>
      </c>
      <c r="L1096">
        <v>1315588033</v>
      </c>
      <c r="M1096" s="11">
        <f t="shared" si="103"/>
        <v>40795.463344907403</v>
      </c>
      <c r="N1096" t="b">
        <v>0</v>
      </c>
      <c r="O1096">
        <v>27</v>
      </c>
      <c r="P1096" t="b">
        <v>0</v>
      </c>
      <c r="Q1096" t="s">
        <v>8282</v>
      </c>
      <c r="R1096" s="10">
        <f t="shared" si="104"/>
        <v>18.300055555555556</v>
      </c>
      <c r="S1096">
        <f t="shared" si="105"/>
        <v>122.00037037037038</v>
      </c>
      <c r="T1096" t="str">
        <f t="shared" si="106"/>
        <v>games</v>
      </c>
      <c r="U1096" t="str">
        <f t="shared" si="107"/>
        <v>video games</v>
      </c>
    </row>
    <row r="1097" spans="1:21" ht="44.25" hidden="1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tr">
        <f>Data[[#This Row],[state]]</f>
        <v>failed</v>
      </c>
      <c r="H1097" t="s">
        <v>8224</v>
      </c>
      <c r="I1097" t="s">
        <v>8246</v>
      </c>
      <c r="J1097">
        <v>1377867220</v>
      </c>
      <c r="K1097" s="11">
        <f t="shared" si="102"/>
        <v>41516.287268518521</v>
      </c>
      <c r="L1097">
        <v>1375275220</v>
      </c>
      <c r="M1097" s="11">
        <f t="shared" si="103"/>
        <v>41486.287268518521</v>
      </c>
      <c r="N1097" t="b">
        <v>0</v>
      </c>
      <c r="O1097">
        <v>94</v>
      </c>
      <c r="P1097" t="b">
        <v>0</v>
      </c>
      <c r="Q1097" t="s">
        <v>8282</v>
      </c>
      <c r="R1097" s="10">
        <f t="shared" si="104"/>
        <v>5.0347999999999997</v>
      </c>
      <c r="S1097">
        <f t="shared" si="105"/>
        <v>267.80851063829789</v>
      </c>
      <c r="T1097" t="str">
        <f t="shared" si="106"/>
        <v>games</v>
      </c>
      <c r="U1097" t="str">
        <f t="shared" si="107"/>
        <v>video games</v>
      </c>
    </row>
    <row r="1098" spans="1:21" ht="44.25" hidden="1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tr">
        <f>Data[[#This Row],[state]]</f>
        <v>failed</v>
      </c>
      <c r="H1098" t="s">
        <v>8224</v>
      </c>
      <c r="I1098" t="s">
        <v>8246</v>
      </c>
      <c r="J1098">
        <v>1412393400</v>
      </c>
      <c r="K1098" s="11">
        <f t="shared" si="102"/>
        <v>41915.895833333336</v>
      </c>
      <c r="L1098">
        <v>1409747154</v>
      </c>
      <c r="M1098" s="11">
        <f t="shared" si="103"/>
        <v>41885.26798611111</v>
      </c>
      <c r="N1098" t="b">
        <v>0</v>
      </c>
      <c r="O1098">
        <v>29</v>
      </c>
      <c r="P1098" t="b">
        <v>0</v>
      </c>
      <c r="Q1098" t="s">
        <v>8282</v>
      </c>
      <c r="R1098" s="10">
        <f t="shared" si="104"/>
        <v>17.933333333333334</v>
      </c>
      <c r="S1098">
        <f t="shared" si="105"/>
        <v>74.206896551724142</v>
      </c>
      <c r="T1098" t="str">
        <f t="shared" si="106"/>
        <v>games</v>
      </c>
      <c r="U1098" t="str">
        <f t="shared" si="107"/>
        <v>video games</v>
      </c>
    </row>
    <row r="1099" spans="1:21" ht="44.25" hidden="1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tr">
        <f>Data[[#This Row],[state]]</f>
        <v>failed</v>
      </c>
      <c r="H1099" t="s">
        <v>8224</v>
      </c>
      <c r="I1099" t="s">
        <v>8246</v>
      </c>
      <c r="J1099">
        <v>1393786877</v>
      </c>
      <c r="K1099" s="11">
        <f t="shared" si="102"/>
        <v>41700.542557870373</v>
      </c>
      <c r="L1099">
        <v>1390330877</v>
      </c>
      <c r="M1099" s="11">
        <f t="shared" si="103"/>
        <v>41660.542557870373</v>
      </c>
      <c r="N1099" t="b">
        <v>0</v>
      </c>
      <c r="O1099">
        <v>7</v>
      </c>
      <c r="P1099" t="b">
        <v>0</v>
      </c>
      <c r="Q1099" t="s">
        <v>8282</v>
      </c>
      <c r="R1099" s="10">
        <f t="shared" si="104"/>
        <v>4.7E-2</v>
      </c>
      <c r="S1099">
        <f t="shared" si="105"/>
        <v>6.7142857142857144</v>
      </c>
      <c r="T1099" t="str">
        <f t="shared" si="106"/>
        <v>games</v>
      </c>
      <c r="U1099" t="str">
        <f t="shared" si="107"/>
        <v>video games</v>
      </c>
    </row>
    <row r="1100" spans="1:21" ht="29.5" hidden="1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tr">
        <f>Data[[#This Row],[state]]</f>
        <v>failed</v>
      </c>
      <c r="H1100" t="s">
        <v>8224</v>
      </c>
      <c r="I1100" t="s">
        <v>8246</v>
      </c>
      <c r="J1100">
        <v>1397413095</v>
      </c>
      <c r="K1100" s="11">
        <f t="shared" si="102"/>
        <v>41742.512673611112</v>
      </c>
      <c r="L1100">
        <v>1394821095</v>
      </c>
      <c r="M1100" s="11">
        <f t="shared" si="103"/>
        <v>41712.512673611112</v>
      </c>
      <c r="N1100" t="b">
        <v>0</v>
      </c>
      <c r="O1100">
        <v>22</v>
      </c>
      <c r="P1100" t="b">
        <v>0</v>
      </c>
      <c r="Q1100" t="s">
        <v>8282</v>
      </c>
      <c r="R1100" s="10">
        <f t="shared" si="104"/>
        <v>7.2120000000000006</v>
      </c>
      <c r="S1100">
        <f t="shared" si="105"/>
        <v>81.954545454545453</v>
      </c>
      <c r="T1100" t="str">
        <f t="shared" si="106"/>
        <v>games</v>
      </c>
      <c r="U1100" t="str">
        <f t="shared" si="107"/>
        <v>video games</v>
      </c>
    </row>
    <row r="1101" spans="1:21" ht="59" hidden="1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tr">
        <f>Data[[#This Row],[state]]</f>
        <v>failed</v>
      </c>
      <c r="H1101" t="s">
        <v>8225</v>
      </c>
      <c r="I1101" t="s">
        <v>8247</v>
      </c>
      <c r="J1101">
        <v>1431547468</v>
      </c>
      <c r="K1101" s="11">
        <f t="shared" si="102"/>
        <v>42137.586435185185</v>
      </c>
      <c r="L1101">
        <v>1428955468</v>
      </c>
      <c r="M1101" s="11">
        <f t="shared" si="103"/>
        <v>42107.586435185185</v>
      </c>
      <c r="N1101" t="b">
        <v>0</v>
      </c>
      <c r="O1101">
        <v>1</v>
      </c>
      <c r="P1101" t="b">
        <v>0</v>
      </c>
      <c r="Q1101" t="s">
        <v>8282</v>
      </c>
      <c r="R1101" s="10">
        <f t="shared" si="104"/>
        <v>0.5</v>
      </c>
      <c r="S1101">
        <f t="shared" si="105"/>
        <v>25</v>
      </c>
      <c r="T1101" t="str">
        <f t="shared" si="106"/>
        <v>games</v>
      </c>
      <c r="U1101" t="str">
        <f t="shared" si="107"/>
        <v>video games</v>
      </c>
    </row>
    <row r="1102" spans="1:21" ht="44.25" hidden="1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tr">
        <f>Data[[#This Row],[state]]</f>
        <v>failed</v>
      </c>
      <c r="H1102" t="s">
        <v>8236</v>
      </c>
      <c r="I1102" t="s">
        <v>8249</v>
      </c>
      <c r="J1102">
        <v>1455417571</v>
      </c>
      <c r="K1102" s="11">
        <f t="shared" si="102"/>
        <v>42413.860775462963</v>
      </c>
      <c r="L1102">
        <v>1452825571</v>
      </c>
      <c r="M1102" s="11">
        <f t="shared" si="103"/>
        <v>42383.860775462963</v>
      </c>
      <c r="N1102" t="b">
        <v>0</v>
      </c>
      <c r="O1102">
        <v>10</v>
      </c>
      <c r="P1102" t="b">
        <v>0</v>
      </c>
      <c r="Q1102" t="s">
        <v>8282</v>
      </c>
      <c r="R1102" s="10">
        <f t="shared" si="104"/>
        <v>2.5</v>
      </c>
      <c r="S1102">
        <f t="shared" si="105"/>
        <v>10</v>
      </c>
      <c r="T1102" t="str">
        <f t="shared" si="106"/>
        <v>games</v>
      </c>
      <c r="U1102" t="str">
        <f t="shared" si="107"/>
        <v>video games</v>
      </c>
    </row>
    <row r="1103" spans="1:21" ht="29.5" hidden="1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tr">
        <f>Data[[#This Row],[state]]</f>
        <v>failed</v>
      </c>
      <c r="H1103" t="s">
        <v>8224</v>
      </c>
      <c r="I1103" t="s">
        <v>8246</v>
      </c>
      <c r="J1103">
        <v>1468519920</v>
      </c>
      <c r="K1103" s="11">
        <f t="shared" si="102"/>
        <v>42565.508333333331</v>
      </c>
      <c r="L1103">
        <v>1466188338</v>
      </c>
      <c r="M1103" s="11">
        <f t="shared" si="103"/>
        <v>42538.52243055556</v>
      </c>
      <c r="N1103" t="b">
        <v>0</v>
      </c>
      <c r="O1103">
        <v>6</v>
      </c>
      <c r="P1103" t="b">
        <v>0</v>
      </c>
      <c r="Q1103" t="s">
        <v>8282</v>
      </c>
      <c r="R1103" s="10">
        <f t="shared" si="104"/>
        <v>4.1000000000000002E-2</v>
      </c>
      <c r="S1103">
        <f t="shared" si="105"/>
        <v>6.833333333333333</v>
      </c>
      <c r="T1103" t="str">
        <f t="shared" si="106"/>
        <v>games</v>
      </c>
      <c r="U1103" t="str">
        <f t="shared" si="107"/>
        <v>video games</v>
      </c>
    </row>
    <row r="1104" spans="1:21" ht="44.25" hidden="1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tr">
        <f>Data[[#This Row],[state]]</f>
        <v>failed</v>
      </c>
      <c r="H1104" t="s">
        <v>8224</v>
      </c>
      <c r="I1104" t="s">
        <v>8246</v>
      </c>
      <c r="J1104">
        <v>1386568740</v>
      </c>
      <c r="K1104" s="11">
        <f t="shared" si="102"/>
        <v>41616.999305555553</v>
      </c>
      <c r="L1104">
        <v>1383095125</v>
      </c>
      <c r="M1104" s="11">
        <f t="shared" si="103"/>
        <v>41576.795428240745</v>
      </c>
      <c r="N1104" t="b">
        <v>0</v>
      </c>
      <c r="O1104">
        <v>24</v>
      </c>
      <c r="P1104" t="b">
        <v>0</v>
      </c>
      <c r="Q1104" t="s">
        <v>8282</v>
      </c>
      <c r="R1104" s="10">
        <f t="shared" si="104"/>
        <v>5.3125</v>
      </c>
      <c r="S1104">
        <f t="shared" si="105"/>
        <v>17.708333333333332</v>
      </c>
      <c r="T1104" t="str">
        <f t="shared" si="106"/>
        <v>games</v>
      </c>
      <c r="U1104" t="str">
        <f t="shared" si="107"/>
        <v>video games</v>
      </c>
    </row>
    <row r="1105" spans="1:21" ht="44.25" hidden="1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tr">
        <f>Data[[#This Row],[state]]</f>
        <v>failed</v>
      </c>
      <c r="H1105" t="s">
        <v>8224</v>
      </c>
      <c r="I1105" t="s">
        <v>8246</v>
      </c>
      <c r="J1105">
        <v>1466227190</v>
      </c>
      <c r="K1105" s="11">
        <f t="shared" si="102"/>
        <v>42538.97210648148</v>
      </c>
      <c r="L1105">
        <v>1461043190</v>
      </c>
      <c r="M1105" s="11">
        <f t="shared" si="103"/>
        <v>42478.97210648148</v>
      </c>
      <c r="N1105" t="b">
        <v>0</v>
      </c>
      <c r="O1105">
        <v>15</v>
      </c>
      <c r="P1105" t="b">
        <v>0</v>
      </c>
      <c r="Q1105" t="s">
        <v>8282</v>
      </c>
      <c r="R1105" s="10">
        <f t="shared" si="104"/>
        <v>1.6199999999999999</v>
      </c>
      <c r="S1105">
        <f t="shared" si="105"/>
        <v>16.2</v>
      </c>
      <c r="T1105" t="str">
        <f t="shared" si="106"/>
        <v>games</v>
      </c>
      <c r="U1105" t="str">
        <f t="shared" si="107"/>
        <v>video games</v>
      </c>
    </row>
    <row r="1106" spans="1:21" ht="44.25" hidden="1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tr">
        <f>Data[[#This Row],[state]]</f>
        <v>failed</v>
      </c>
      <c r="H1106" t="s">
        <v>8225</v>
      </c>
      <c r="I1106" t="s">
        <v>8247</v>
      </c>
      <c r="J1106">
        <v>1402480221</v>
      </c>
      <c r="K1106" s="11">
        <f t="shared" si="102"/>
        <v>41801.15996527778</v>
      </c>
      <c r="L1106">
        <v>1399888221</v>
      </c>
      <c r="M1106" s="11">
        <f t="shared" si="103"/>
        <v>41771.15996527778</v>
      </c>
      <c r="N1106" t="b">
        <v>0</v>
      </c>
      <c r="O1106">
        <v>37</v>
      </c>
      <c r="P1106" t="b">
        <v>0</v>
      </c>
      <c r="Q1106" t="s">
        <v>8282</v>
      </c>
      <c r="R1106" s="10">
        <f t="shared" si="104"/>
        <v>4.9516666666666671</v>
      </c>
      <c r="S1106">
        <f t="shared" si="105"/>
        <v>80.297297297297291</v>
      </c>
      <c r="T1106" t="str">
        <f t="shared" si="106"/>
        <v>games</v>
      </c>
      <c r="U1106" t="str">
        <f t="shared" si="107"/>
        <v>video games</v>
      </c>
    </row>
    <row r="1107" spans="1:21" ht="59" hidden="1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tr">
        <f>Data[[#This Row],[state]]</f>
        <v>failed</v>
      </c>
      <c r="H1107" t="s">
        <v>8224</v>
      </c>
      <c r="I1107" t="s">
        <v>8246</v>
      </c>
      <c r="J1107">
        <v>1395627327</v>
      </c>
      <c r="K1107" s="11">
        <f t="shared" si="102"/>
        <v>41721.8440625</v>
      </c>
      <c r="L1107">
        <v>1393038927</v>
      </c>
      <c r="M1107" s="11">
        <f t="shared" si="103"/>
        <v>41691.885729166665</v>
      </c>
      <c r="N1107" t="b">
        <v>0</v>
      </c>
      <c r="O1107">
        <v>20</v>
      </c>
      <c r="P1107" t="b">
        <v>0</v>
      </c>
      <c r="Q1107" t="s">
        <v>8282</v>
      </c>
      <c r="R1107" s="10">
        <f t="shared" si="104"/>
        <v>0.159</v>
      </c>
      <c r="S1107">
        <f t="shared" si="105"/>
        <v>71.55</v>
      </c>
      <c r="T1107" t="str">
        <f t="shared" si="106"/>
        <v>games</v>
      </c>
      <c r="U1107" t="str">
        <f t="shared" si="107"/>
        <v>video games</v>
      </c>
    </row>
    <row r="1108" spans="1:21" ht="44.25" hidden="1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tr">
        <f>Data[[#This Row],[state]]</f>
        <v>failed</v>
      </c>
      <c r="H1108" t="s">
        <v>8224</v>
      </c>
      <c r="I1108" t="s">
        <v>8246</v>
      </c>
      <c r="J1108">
        <v>1333557975</v>
      </c>
      <c r="K1108" s="11">
        <f t="shared" si="102"/>
        <v>41003.448784722219</v>
      </c>
      <c r="L1108">
        <v>1330969575</v>
      </c>
      <c r="M1108" s="11">
        <f t="shared" si="103"/>
        <v>40973.490451388891</v>
      </c>
      <c r="N1108" t="b">
        <v>0</v>
      </c>
      <c r="O1108">
        <v>7</v>
      </c>
      <c r="P1108" t="b">
        <v>0</v>
      </c>
      <c r="Q1108" t="s">
        <v>8282</v>
      </c>
      <c r="R1108" s="10">
        <f t="shared" si="104"/>
        <v>41.25</v>
      </c>
      <c r="S1108">
        <f t="shared" si="105"/>
        <v>23.571428571428573</v>
      </c>
      <c r="T1108" t="str">
        <f t="shared" si="106"/>
        <v>games</v>
      </c>
      <c r="U1108" t="str">
        <f t="shared" si="107"/>
        <v>video games</v>
      </c>
    </row>
    <row r="1109" spans="1:21" ht="59" hidden="1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tr">
        <f>Data[[#This Row],[state]]</f>
        <v>failed</v>
      </c>
      <c r="H1109" t="s">
        <v>8224</v>
      </c>
      <c r="I1109" t="s">
        <v>8246</v>
      </c>
      <c r="J1109">
        <v>1406148024</v>
      </c>
      <c r="K1109" s="11">
        <f t="shared" si="102"/>
        <v>41843.611388888887</v>
      </c>
      <c r="L1109">
        <v>1403556024</v>
      </c>
      <c r="M1109" s="11">
        <f t="shared" si="103"/>
        <v>41813.611388888887</v>
      </c>
      <c r="N1109" t="b">
        <v>0</v>
      </c>
      <c r="O1109">
        <v>0</v>
      </c>
      <c r="P1109" t="b">
        <v>0</v>
      </c>
      <c r="Q1109" t="s">
        <v>8282</v>
      </c>
      <c r="R1109" s="10">
        <f t="shared" si="104"/>
        <v>0</v>
      </c>
      <c r="S1109" t="e">
        <f t="shared" si="105"/>
        <v>#DIV/0!</v>
      </c>
      <c r="T1109" t="str">
        <f t="shared" si="106"/>
        <v>games</v>
      </c>
      <c r="U1109" t="str">
        <f t="shared" si="107"/>
        <v>video games</v>
      </c>
    </row>
    <row r="1110" spans="1:21" ht="59" hidden="1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tr">
        <f>Data[[#This Row],[state]]</f>
        <v>failed</v>
      </c>
      <c r="H1110" t="s">
        <v>8224</v>
      </c>
      <c r="I1110" t="s">
        <v>8246</v>
      </c>
      <c r="J1110">
        <v>1334326635</v>
      </c>
      <c r="K1110" s="11">
        <f t="shared" si="102"/>
        <v>41012.345312500001</v>
      </c>
      <c r="L1110">
        <v>1329146235</v>
      </c>
      <c r="M1110" s="11">
        <f t="shared" si="103"/>
        <v>40952.386979166666</v>
      </c>
      <c r="N1110" t="b">
        <v>0</v>
      </c>
      <c r="O1110">
        <v>21</v>
      </c>
      <c r="P1110" t="b">
        <v>0</v>
      </c>
      <c r="Q1110" t="s">
        <v>8282</v>
      </c>
      <c r="R1110" s="10">
        <f t="shared" si="104"/>
        <v>2.93</v>
      </c>
      <c r="S1110">
        <f t="shared" si="105"/>
        <v>34.88095238095238</v>
      </c>
      <c r="T1110" t="str">
        <f t="shared" si="106"/>
        <v>games</v>
      </c>
      <c r="U1110" t="str">
        <f t="shared" si="107"/>
        <v>video games</v>
      </c>
    </row>
    <row r="1111" spans="1:21" ht="44.25" hidden="1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tr">
        <f>Data[[#This Row],[state]]</f>
        <v>failed</v>
      </c>
      <c r="H1111" t="s">
        <v>8224</v>
      </c>
      <c r="I1111" t="s">
        <v>8246</v>
      </c>
      <c r="J1111">
        <v>1479495790</v>
      </c>
      <c r="K1111" s="11">
        <f t="shared" si="102"/>
        <v>42692.543865740736</v>
      </c>
      <c r="L1111">
        <v>1476900190</v>
      </c>
      <c r="M1111" s="11">
        <f t="shared" si="103"/>
        <v>42662.502199074079</v>
      </c>
      <c r="N1111" t="b">
        <v>0</v>
      </c>
      <c r="O1111">
        <v>3</v>
      </c>
      <c r="P1111" t="b">
        <v>0</v>
      </c>
      <c r="Q1111" t="s">
        <v>8282</v>
      </c>
      <c r="R1111" s="10">
        <f t="shared" si="104"/>
        <v>0.44999999999999996</v>
      </c>
      <c r="S1111">
        <f t="shared" si="105"/>
        <v>15</v>
      </c>
      <c r="T1111" t="str">
        <f t="shared" si="106"/>
        <v>games</v>
      </c>
      <c r="U1111" t="str">
        <f t="shared" si="107"/>
        <v>video games</v>
      </c>
    </row>
    <row r="1112" spans="1:21" ht="44.25" hidden="1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tr">
        <f>Data[[#This Row],[state]]</f>
        <v>failed</v>
      </c>
      <c r="H1112" t="s">
        <v>8224</v>
      </c>
      <c r="I1112" t="s">
        <v>8246</v>
      </c>
      <c r="J1112">
        <v>1354919022</v>
      </c>
      <c r="K1112" s="11">
        <f t="shared" si="102"/>
        <v>41250.683124999996</v>
      </c>
      <c r="L1112">
        <v>1352327022</v>
      </c>
      <c r="M1112" s="11">
        <f t="shared" si="103"/>
        <v>41220.683124999996</v>
      </c>
      <c r="N1112" t="b">
        <v>0</v>
      </c>
      <c r="O1112">
        <v>11</v>
      </c>
      <c r="P1112" t="b">
        <v>0</v>
      </c>
      <c r="Q1112" t="s">
        <v>8282</v>
      </c>
      <c r="R1112" s="10">
        <f t="shared" si="104"/>
        <v>0.51</v>
      </c>
      <c r="S1112">
        <f t="shared" si="105"/>
        <v>23.181818181818183</v>
      </c>
      <c r="T1112" t="str">
        <f t="shared" si="106"/>
        <v>games</v>
      </c>
      <c r="U1112" t="str">
        <f t="shared" si="107"/>
        <v>video games</v>
      </c>
    </row>
    <row r="1113" spans="1:21" ht="44.25" hidden="1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tr">
        <f>Data[[#This Row],[state]]</f>
        <v>failed</v>
      </c>
      <c r="H1113" t="s">
        <v>8224</v>
      </c>
      <c r="I1113" t="s">
        <v>8246</v>
      </c>
      <c r="J1113">
        <v>1452228790</v>
      </c>
      <c r="K1113" s="11">
        <f t="shared" si="102"/>
        <v>42376.953587962969</v>
      </c>
      <c r="L1113">
        <v>1449636790</v>
      </c>
      <c r="M1113" s="11">
        <f t="shared" si="103"/>
        <v>42346.953587962969</v>
      </c>
      <c r="N1113" t="b">
        <v>0</v>
      </c>
      <c r="O1113">
        <v>1</v>
      </c>
      <c r="P1113" t="b">
        <v>0</v>
      </c>
      <c r="Q1113" t="s">
        <v>8282</v>
      </c>
      <c r="R1113" s="10">
        <f t="shared" si="104"/>
        <v>0.04</v>
      </c>
      <c r="S1113">
        <f t="shared" si="105"/>
        <v>1</v>
      </c>
      <c r="T1113" t="str">
        <f t="shared" si="106"/>
        <v>games</v>
      </c>
      <c r="U1113" t="str">
        <f t="shared" si="107"/>
        <v>video games</v>
      </c>
    </row>
    <row r="1114" spans="1:21" ht="44.25" hidden="1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tr">
        <f>Data[[#This Row],[state]]</f>
        <v>failed</v>
      </c>
      <c r="H1114" t="s">
        <v>8224</v>
      </c>
      <c r="I1114" t="s">
        <v>8246</v>
      </c>
      <c r="J1114">
        <v>1421656200</v>
      </c>
      <c r="K1114" s="11">
        <f t="shared" si="102"/>
        <v>42023.104166666672</v>
      </c>
      <c r="L1114">
        <v>1416507211</v>
      </c>
      <c r="M1114" s="11">
        <f t="shared" si="103"/>
        <v>41963.509386574078</v>
      </c>
      <c r="N1114" t="b">
        <v>0</v>
      </c>
      <c r="O1114">
        <v>312</v>
      </c>
      <c r="P1114" t="b">
        <v>0</v>
      </c>
      <c r="Q1114" t="s">
        <v>8282</v>
      </c>
      <c r="R1114" s="10">
        <f t="shared" si="104"/>
        <v>35.537409090909087</v>
      </c>
      <c r="S1114">
        <f t="shared" si="105"/>
        <v>100.23371794871794</v>
      </c>
      <c r="T1114" t="str">
        <f t="shared" si="106"/>
        <v>games</v>
      </c>
      <c r="U1114" t="str">
        <f t="shared" si="107"/>
        <v>video games</v>
      </c>
    </row>
    <row r="1115" spans="1:21" ht="44.25" hidden="1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tr">
        <f>Data[[#This Row],[state]]</f>
        <v>failed</v>
      </c>
      <c r="H1115" t="s">
        <v>8225</v>
      </c>
      <c r="I1115" t="s">
        <v>8247</v>
      </c>
      <c r="J1115">
        <v>1408058820</v>
      </c>
      <c r="K1115" s="11">
        <f t="shared" si="102"/>
        <v>41865.727083333331</v>
      </c>
      <c r="L1115">
        <v>1405466820</v>
      </c>
      <c r="M1115" s="11">
        <f t="shared" si="103"/>
        <v>41835.727083333331</v>
      </c>
      <c r="N1115" t="b">
        <v>0</v>
      </c>
      <c r="O1115">
        <v>1</v>
      </c>
      <c r="P1115" t="b">
        <v>0</v>
      </c>
      <c r="Q1115" t="s">
        <v>8282</v>
      </c>
      <c r="R1115" s="10">
        <f t="shared" si="104"/>
        <v>0.5</v>
      </c>
      <c r="S1115">
        <f t="shared" si="105"/>
        <v>5</v>
      </c>
      <c r="T1115" t="str">
        <f t="shared" si="106"/>
        <v>games</v>
      </c>
      <c r="U1115" t="str">
        <f t="shared" si="107"/>
        <v>video games</v>
      </c>
    </row>
    <row r="1116" spans="1:21" ht="44.25" hidden="1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tr">
        <f>Data[[#This Row],[state]]</f>
        <v>failed</v>
      </c>
      <c r="H1116" t="s">
        <v>8225</v>
      </c>
      <c r="I1116" t="s">
        <v>8247</v>
      </c>
      <c r="J1116">
        <v>1381306687</v>
      </c>
      <c r="K1116" s="11">
        <f t="shared" si="102"/>
        <v>41556.095914351856</v>
      </c>
      <c r="L1116">
        <v>1378714687</v>
      </c>
      <c r="M1116" s="11">
        <f t="shared" si="103"/>
        <v>41526.095914351856</v>
      </c>
      <c r="N1116" t="b">
        <v>0</v>
      </c>
      <c r="O1116">
        <v>3</v>
      </c>
      <c r="P1116" t="b">
        <v>0</v>
      </c>
      <c r="Q1116" t="s">
        <v>8282</v>
      </c>
      <c r="R1116" s="10">
        <f t="shared" si="104"/>
        <v>0.16666666666666669</v>
      </c>
      <c r="S1116">
        <f t="shared" si="105"/>
        <v>3.3333333333333335</v>
      </c>
      <c r="T1116" t="str">
        <f t="shared" si="106"/>
        <v>games</v>
      </c>
      <c r="U1116" t="str">
        <f t="shared" si="107"/>
        <v>video games</v>
      </c>
    </row>
    <row r="1117" spans="1:21" ht="44.25" hidden="1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tr">
        <f>Data[[#This Row],[state]]</f>
        <v>failed</v>
      </c>
      <c r="H1117" t="s">
        <v>8224</v>
      </c>
      <c r="I1117" t="s">
        <v>8246</v>
      </c>
      <c r="J1117">
        <v>1459352495</v>
      </c>
      <c r="K1117" s="11">
        <f t="shared" si="102"/>
        <v>42459.403877314813</v>
      </c>
      <c r="L1117">
        <v>1456764095</v>
      </c>
      <c r="M1117" s="11">
        <f t="shared" si="103"/>
        <v>42429.445543981477</v>
      </c>
      <c r="N1117" t="b">
        <v>0</v>
      </c>
      <c r="O1117">
        <v>4</v>
      </c>
      <c r="P1117" t="b">
        <v>0</v>
      </c>
      <c r="Q1117" t="s">
        <v>8282</v>
      </c>
      <c r="R1117" s="10">
        <f t="shared" si="104"/>
        <v>0.13250000000000001</v>
      </c>
      <c r="S1117">
        <f t="shared" si="105"/>
        <v>13.25</v>
      </c>
      <c r="T1117" t="str">
        <f t="shared" si="106"/>
        <v>games</v>
      </c>
      <c r="U1117" t="str">
        <f t="shared" si="107"/>
        <v>video games</v>
      </c>
    </row>
    <row r="1118" spans="1:21" ht="44.25" hidden="1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tr">
        <f>Data[[#This Row],[state]]</f>
        <v>failed</v>
      </c>
      <c r="H1118" t="s">
        <v>8224</v>
      </c>
      <c r="I1118" t="s">
        <v>8246</v>
      </c>
      <c r="J1118">
        <v>1339273208</v>
      </c>
      <c r="K1118" s="11">
        <f t="shared" si="102"/>
        <v>41069.597314814811</v>
      </c>
      <c r="L1118">
        <v>1334089208</v>
      </c>
      <c r="M1118" s="11">
        <f t="shared" si="103"/>
        <v>41009.597314814811</v>
      </c>
      <c r="N1118" t="b">
        <v>0</v>
      </c>
      <c r="O1118">
        <v>10</v>
      </c>
      <c r="P1118" t="b">
        <v>0</v>
      </c>
      <c r="Q1118" t="s">
        <v>8282</v>
      </c>
      <c r="R1118" s="10">
        <f t="shared" si="104"/>
        <v>3.5704000000000007E-2</v>
      </c>
      <c r="S1118">
        <f t="shared" si="105"/>
        <v>17.852</v>
      </c>
      <c r="T1118" t="str">
        <f t="shared" si="106"/>
        <v>games</v>
      </c>
      <c r="U1118" t="str">
        <f t="shared" si="107"/>
        <v>video games</v>
      </c>
    </row>
    <row r="1119" spans="1:21" ht="44.25" hidden="1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tr">
        <f>Data[[#This Row],[state]]</f>
        <v>failed</v>
      </c>
      <c r="H1119" t="s">
        <v>8236</v>
      </c>
      <c r="I1119" t="s">
        <v>8249</v>
      </c>
      <c r="J1119">
        <v>1451053313</v>
      </c>
      <c r="K1119" s="11">
        <f t="shared" si="102"/>
        <v>42363.348530092597</v>
      </c>
      <c r="L1119">
        <v>1448461313</v>
      </c>
      <c r="M1119" s="11">
        <f t="shared" si="103"/>
        <v>42333.348530092597</v>
      </c>
      <c r="N1119" t="b">
        <v>0</v>
      </c>
      <c r="O1119">
        <v>8</v>
      </c>
      <c r="P1119" t="b">
        <v>0</v>
      </c>
      <c r="Q1119" t="s">
        <v>8282</v>
      </c>
      <c r="R1119" s="10">
        <f t="shared" si="104"/>
        <v>8.3000000000000007</v>
      </c>
      <c r="S1119">
        <f t="shared" si="105"/>
        <v>10.375</v>
      </c>
      <c r="T1119" t="str">
        <f t="shared" si="106"/>
        <v>games</v>
      </c>
      <c r="U1119" t="str">
        <f t="shared" si="107"/>
        <v>video games</v>
      </c>
    </row>
    <row r="1120" spans="1:21" ht="44.25" hidden="1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tr">
        <f>Data[[#This Row],[state]]</f>
        <v>failed</v>
      </c>
      <c r="H1120" t="s">
        <v>8226</v>
      </c>
      <c r="I1120" t="s">
        <v>8248</v>
      </c>
      <c r="J1120">
        <v>1396666779</v>
      </c>
      <c r="K1120" s="11">
        <f t="shared" si="102"/>
        <v>41733.874756944446</v>
      </c>
      <c r="L1120">
        <v>1394078379</v>
      </c>
      <c r="M1120" s="11">
        <f t="shared" si="103"/>
        <v>41703.91642361111</v>
      </c>
      <c r="N1120" t="b">
        <v>0</v>
      </c>
      <c r="O1120">
        <v>3</v>
      </c>
      <c r="P1120" t="b">
        <v>0</v>
      </c>
      <c r="Q1120" t="s">
        <v>8282</v>
      </c>
      <c r="R1120" s="10">
        <f t="shared" si="104"/>
        <v>2.4222222222222221</v>
      </c>
      <c r="S1120">
        <f t="shared" si="105"/>
        <v>36.333333333333336</v>
      </c>
      <c r="T1120" t="str">
        <f t="shared" si="106"/>
        <v>games</v>
      </c>
      <c r="U1120" t="str">
        <f t="shared" si="107"/>
        <v>video games</v>
      </c>
    </row>
    <row r="1121" spans="1:21" ht="59" hidden="1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tr">
        <f>Data[[#This Row],[state]]</f>
        <v>failed</v>
      </c>
      <c r="H1121" t="s">
        <v>8224</v>
      </c>
      <c r="I1121" t="s">
        <v>8246</v>
      </c>
      <c r="J1121">
        <v>1396810864</v>
      </c>
      <c r="K1121" s="11">
        <f t="shared" si="102"/>
        <v>41735.542407407411</v>
      </c>
      <c r="L1121">
        <v>1395687664</v>
      </c>
      <c r="M1121" s="11">
        <f t="shared" si="103"/>
        <v>41722.542407407411</v>
      </c>
      <c r="N1121" t="b">
        <v>0</v>
      </c>
      <c r="O1121">
        <v>1</v>
      </c>
      <c r="P1121" t="b">
        <v>0</v>
      </c>
      <c r="Q1121" t="s">
        <v>8282</v>
      </c>
      <c r="R1121" s="10">
        <f t="shared" si="104"/>
        <v>0.23809523809523811</v>
      </c>
      <c r="S1121">
        <f t="shared" si="105"/>
        <v>5</v>
      </c>
      <c r="T1121" t="str">
        <f t="shared" si="106"/>
        <v>games</v>
      </c>
      <c r="U1121" t="str">
        <f t="shared" si="107"/>
        <v>video games</v>
      </c>
    </row>
    <row r="1122" spans="1:21" ht="44.25" hidden="1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tr">
        <f>Data[[#This Row],[state]]</f>
        <v>failed</v>
      </c>
      <c r="H1122" t="s">
        <v>8224</v>
      </c>
      <c r="I1122" t="s">
        <v>8246</v>
      </c>
      <c r="J1122">
        <v>1319835400</v>
      </c>
      <c r="K1122" s="11">
        <f t="shared" si="102"/>
        <v>40844.622685185182</v>
      </c>
      <c r="L1122">
        <v>1315947400</v>
      </c>
      <c r="M1122" s="11">
        <f t="shared" si="103"/>
        <v>40799.622685185182</v>
      </c>
      <c r="N1122" t="b">
        <v>0</v>
      </c>
      <c r="O1122">
        <v>0</v>
      </c>
      <c r="P1122" t="b">
        <v>0</v>
      </c>
      <c r="Q1122" t="s">
        <v>8282</v>
      </c>
      <c r="R1122" s="10">
        <f t="shared" si="104"/>
        <v>0</v>
      </c>
      <c r="S1122" t="e">
        <f t="shared" si="105"/>
        <v>#DIV/0!</v>
      </c>
      <c r="T1122" t="str">
        <f t="shared" si="106"/>
        <v>games</v>
      </c>
      <c r="U1122" t="str">
        <f t="shared" si="107"/>
        <v>video games</v>
      </c>
    </row>
    <row r="1123" spans="1:21" ht="44.25" hidden="1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tr">
        <f>Data[[#This Row],[state]]</f>
        <v>failed</v>
      </c>
      <c r="H1123" t="s">
        <v>8224</v>
      </c>
      <c r="I1123" t="s">
        <v>8246</v>
      </c>
      <c r="J1123">
        <v>1457904316</v>
      </c>
      <c r="K1123" s="11">
        <f t="shared" si="102"/>
        <v>42442.642546296294</v>
      </c>
      <c r="L1123">
        <v>1455315916</v>
      </c>
      <c r="M1123" s="11">
        <f t="shared" si="103"/>
        <v>42412.684212962966</v>
      </c>
      <c r="N1123" t="b">
        <v>0</v>
      </c>
      <c r="O1123">
        <v>5</v>
      </c>
      <c r="P1123" t="b">
        <v>0</v>
      </c>
      <c r="Q1123" t="s">
        <v>8282</v>
      </c>
      <c r="R1123" s="10">
        <f t="shared" si="104"/>
        <v>1.1599999999999999E-2</v>
      </c>
      <c r="S1123">
        <f t="shared" si="105"/>
        <v>5.8</v>
      </c>
      <c r="T1123" t="str">
        <f t="shared" si="106"/>
        <v>games</v>
      </c>
      <c r="U1123" t="str">
        <f t="shared" si="107"/>
        <v>video games</v>
      </c>
    </row>
    <row r="1124" spans="1:21" ht="59" hidden="1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tr">
        <f>Data[[#This Row],[state]]</f>
        <v>failed</v>
      </c>
      <c r="H1124" t="s">
        <v>8225</v>
      </c>
      <c r="I1124" t="s">
        <v>8247</v>
      </c>
      <c r="J1124">
        <v>1369932825</v>
      </c>
      <c r="K1124" s="11">
        <f t="shared" si="102"/>
        <v>41424.453993055555</v>
      </c>
      <c r="L1124">
        <v>1368723225</v>
      </c>
      <c r="M1124" s="11">
        <f t="shared" si="103"/>
        <v>41410.453993055555</v>
      </c>
      <c r="N1124" t="b">
        <v>0</v>
      </c>
      <c r="O1124">
        <v>0</v>
      </c>
      <c r="P1124" t="b">
        <v>0</v>
      </c>
      <c r="Q1124" t="s">
        <v>8282</v>
      </c>
      <c r="R1124" s="10">
        <f t="shared" si="104"/>
        <v>0</v>
      </c>
      <c r="S1124" t="e">
        <f t="shared" si="105"/>
        <v>#DIV/0!</v>
      </c>
      <c r="T1124" t="str">
        <f t="shared" si="106"/>
        <v>games</v>
      </c>
      <c r="U1124" t="str">
        <f t="shared" si="107"/>
        <v>video games</v>
      </c>
    </row>
    <row r="1125" spans="1:21" ht="44.25" hidden="1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tr">
        <f>Data[[#This Row],[state]]</f>
        <v>failed</v>
      </c>
      <c r="H1125" t="s">
        <v>8224</v>
      </c>
      <c r="I1125" t="s">
        <v>8246</v>
      </c>
      <c r="J1125">
        <v>1397910848</v>
      </c>
      <c r="K1125" s="11">
        <f t="shared" si="102"/>
        <v>41748.2737037037</v>
      </c>
      <c r="L1125">
        <v>1395318848</v>
      </c>
      <c r="M1125" s="11">
        <f t="shared" si="103"/>
        <v>41718.2737037037</v>
      </c>
      <c r="N1125" t="b">
        <v>0</v>
      </c>
      <c r="O1125">
        <v>3</v>
      </c>
      <c r="P1125" t="b">
        <v>0</v>
      </c>
      <c r="Q1125" t="s">
        <v>8282</v>
      </c>
      <c r="R1125" s="10">
        <f t="shared" si="104"/>
        <v>0.22</v>
      </c>
      <c r="S1125">
        <f t="shared" si="105"/>
        <v>3.6666666666666665</v>
      </c>
      <c r="T1125" t="str">
        <f t="shared" si="106"/>
        <v>games</v>
      </c>
      <c r="U1125" t="str">
        <f t="shared" si="107"/>
        <v>video games</v>
      </c>
    </row>
    <row r="1126" spans="1:21" ht="44.25" hidden="1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tr">
        <f>Data[[#This Row],[state]]</f>
        <v>failed</v>
      </c>
      <c r="H1126" t="s">
        <v>8224</v>
      </c>
      <c r="I1126" t="s">
        <v>8246</v>
      </c>
      <c r="J1126">
        <v>1430409651</v>
      </c>
      <c r="K1126" s="11">
        <f t="shared" si="102"/>
        <v>42124.417256944449</v>
      </c>
      <c r="L1126">
        <v>1427817651</v>
      </c>
      <c r="M1126" s="11">
        <f t="shared" si="103"/>
        <v>42094.417256944449</v>
      </c>
      <c r="N1126" t="b">
        <v>0</v>
      </c>
      <c r="O1126">
        <v>7</v>
      </c>
      <c r="P1126" t="b">
        <v>0</v>
      </c>
      <c r="Q1126" t="s">
        <v>8283</v>
      </c>
      <c r="R1126" s="10">
        <f t="shared" si="104"/>
        <v>0.47222222222222221</v>
      </c>
      <c r="S1126">
        <f t="shared" si="105"/>
        <v>60.714285714285715</v>
      </c>
      <c r="T1126" t="str">
        <f t="shared" si="106"/>
        <v>games</v>
      </c>
      <c r="U1126" t="str">
        <f t="shared" si="107"/>
        <v>mobile games</v>
      </c>
    </row>
    <row r="1127" spans="1:21" ht="59" hidden="1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tr">
        <f>Data[[#This Row],[state]]</f>
        <v>failed</v>
      </c>
      <c r="H1127" t="s">
        <v>8225</v>
      </c>
      <c r="I1127" t="s">
        <v>8247</v>
      </c>
      <c r="J1127">
        <v>1443193130</v>
      </c>
      <c r="K1127" s="11">
        <f t="shared" si="102"/>
        <v>42272.374189814815</v>
      </c>
      <c r="L1127">
        <v>1438009130</v>
      </c>
      <c r="M1127" s="11">
        <f t="shared" si="103"/>
        <v>42212.374189814815</v>
      </c>
      <c r="N1127" t="b">
        <v>0</v>
      </c>
      <c r="O1127">
        <v>0</v>
      </c>
      <c r="P1127" t="b">
        <v>0</v>
      </c>
      <c r="Q1127" t="s">
        <v>8283</v>
      </c>
      <c r="R1127" s="10">
        <f t="shared" si="104"/>
        <v>0</v>
      </c>
      <c r="S1127" t="e">
        <f t="shared" si="105"/>
        <v>#DIV/0!</v>
      </c>
      <c r="T1127" t="str">
        <f t="shared" si="106"/>
        <v>games</v>
      </c>
      <c r="U1127" t="str">
        <f t="shared" si="107"/>
        <v>mobile games</v>
      </c>
    </row>
    <row r="1128" spans="1:21" ht="44.25" hidden="1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tr">
        <f>Data[[#This Row],[state]]</f>
        <v>failed</v>
      </c>
      <c r="H1128" t="s">
        <v>8224</v>
      </c>
      <c r="I1128" t="s">
        <v>8246</v>
      </c>
      <c r="J1128">
        <v>1468482694</v>
      </c>
      <c r="K1128" s="11">
        <f t="shared" si="102"/>
        <v>42565.077476851846</v>
      </c>
      <c r="L1128">
        <v>1465890694</v>
      </c>
      <c r="M1128" s="11">
        <f t="shared" si="103"/>
        <v>42535.077476851846</v>
      </c>
      <c r="N1128" t="b">
        <v>0</v>
      </c>
      <c r="O1128">
        <v>2</v>
      </c>
      <c r="P1128" t="b">
        <v>0</v>
      </c>
      <c r="Q1128" t="s">
        <v>8283</v>
      </c>
      <c r="R1128" s="10">
        <f t="shared" si="104"/>
        <v>0.5</v>
      </c>
      <c r="S1128">
        <f t="shared" si="105"/>
        <v>5</v>
      </c>
      <c r="T1128" t="str">
        <f t="shared" si="106"/>
        <v>games</v>
      </c>
      <c r="U1128" t="str">
        <f t="shared" si="107"/>
        <v>mobile games</v>
      </c>
    </row>
    <row r="1129" spans="1:21" ht="59" hidden="1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tr">
        <f>Data[[#This Row],[state]]</f>
        <v>failed</v>
      </c>
      <c r="H1129" t="s">
        <v>8224</v>
      </c>
      <c r="I1129" t="s">
        <v>8246</v>
      </c>
      <c r="J1129">
        <v>1416000600</v>
      </c>
      <c r="K1129" s="11">
        <f t="shared" si="102"/>
        <v>41957.645833333328</v>
      </c>
      <c r="L1129">
        <v>1413318600</v>
      </c>
      <c r="M1129" s="11">
        <f t="shared" si="103"/>
        <v>41926.604166666664</v>
      </c>
      <c r="N1129" t="b">
        <v>0</v>
      </c>
      <c r="O1129">
        <v>23</v>
      </c>
      <c r="P1129" t="b">
        <v>0</v>
      </c>
      <c r="Q1129" t="s">
        <v>8283</v>
      </c>
      <c r="R1129" s="10">
        <f t="shared" si="104"/>
        <v>1.6714285714285713</v>
      </c>
      <c r="S1129">
        <f t="shared" si="105"/>
        <v>25.434782608695652</v>
      </c>
      <c r="T1129" t="str">
        <f t="shared" si="106"/>
        <v>games</v>
      </c>
      <c r="U1129" t="str">
        <f t="shared" si="107"/>
        <v>mobile games</v>
      </c>
    </row>
    <row r="1130" spans="1:21" hidden="1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tr">
        <f>Data[[#This Row],[state]]</f>
        <v>failed</v>
      </c>
      <c r="H1130" t="s">
        <v>8225</v>
      </c>
      <c r="I1130" t="s">
        <v>8247</v>
      </c>
      <c r="J1130">
        <v>1407425717</v>
      </c>
      <c r="K1130" s="11">
        <f t="shared" si="102"/>
        <v>41858.399502314816</v>
      </c>
      <c r="L1130">
        <v>1404833717</v>
      </c>
      <c r="M1130" s="11">
        <f t="shared" si="103"/>
        <v>41828.399502314816</v>
      </c>
      <c r="N1130" t="b">
        <v>0</v>
      </c>
      <c r="O1130">
        <v>1</v>
      </c>
      <c r="P1130" t="b">
        <v>0</v>
      </c>
      <c r="Q1130" t="s">
        <v>8283</v>
      </c>
      <c r="R1130" s="10">
        <f t="shared" si="104"/>
        <v>0.1</v>
      </c>
      <c r="S1130">
        <f t="shared" si="105"/>
        <v>1</v>
      </c>
      <c r="T1130" t="str">
        <f t="shared" si="106"/>
        <v>games</v>
      </c>
      <c r="U1130" t="str">
        <f t="shared" si="107"/>
        <v>mobile games</v>
      </c>
    </row>
    <row r="1131" spans="1:21" ht="44.25" hidden="1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tr">
        <f>Data[[#This Row],[state]]</f>
        <v>failed</v>
      </c>
      <c r="H1131" t="s">
        <v>8224</v>
      </c>
      <c r="I1131" t="s">
        <v>8246</v>
      </c>
      <c r="J1131">
        <v>1465107693</v>
      </c>
      <c r="K1131" s="11">
        <f t="shared" si="102"/>
        <v>42526.014965277776</v>
      </c>
      <c r="L1131">
        <v>1462515693</v>
      </c>
      <c r="M1131" s="11">
        <f t="shared" si="103"/>
        <v>42496.014965277776</v>
      </c>
      <c r="N1131" t="b">
        <v>0</v>
      </c>
      <c r="O1131">
        <v>2</v>
      </c>
      <c r="P1131" t="b">
        <v>0</v>
      </c>
      <c r="Q1131" t="s">
        <v>8283</v>
      </c>
      <c r="R1131" s="10">
        <f t="shared" si="104"/>
        <v>0.105</v>
      </c>
      <c r="S1131">
        <f t="shared" si="105"/>
        <v>10.5</v>
      </c>
      <c r="T1131" t="str">
        <f t="shared" si="106"/>
        <v>games</v>
      </c>
      <c r="U1131" t="str">
        <f t="shared" si="107"/>
        <v>mobile games</v>
      </c>
    </row>
    <row r="1132" spans="1:21" ht="44.25" hidden="1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tr">
        <f>Data[[#This Row],[state]]</f>
        <v>failed</v>
      </c>
      <c r="H1132" t="s">
        <v>8224</v>
      </c>
      <c r="I1132" t="s">
        <v>8246</v>
      </c>
      <c r="J1132">
        <v>1416963300</v>
      </c>
      <c r="K1132" s="11">
        <f t="shared" si="102"/>
        <v>41968.788194444445</v>
      </c>
      <c r="L1132">
        <v>1411775700</v>
      </c>
      <c r="M1132" s="11">
        <f t="shared" si="103"/>
        <v>41908.746527777781</v>
      </c>
      <c r="N1132" t="b">
        <v>0</v>
      </c>
      <c r="O1132">
        <v>3</v>
      </c>
      <c r="P1132" t="b">
        <v>0</v>
      </c>
      <c r="Q1132" t="s">
        <v>8283</v>
      </c>
      <c r="R1132" s="10">
        <f t="shared" si="104"/>
        <v>0.22</v>
      </c>
      <c r="S1132">
        <f t="shared" si="105"/>
        <v>3.6666666666666665</v>
      </c>
      <c r="T1132" t="str">
        <f t="shared" si="106"/>
        <v>games</v>
      </c>
      <c r="U1132" t="str">
        <f t="shared" si="107"/>
        <v>mobile games</v>
      </c>
    </row>
    <row r="1133" spans="1:21" ht="44.25" hidden="1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tr">
        <f>Data[[#This Row],[state]]</f>
        <v>failed</v>
      </c>
      <c r="H1133" t="s">
        <v>8226</v>
      </c>
      <c r="I1133" t="s">
        <v>8248</v>
      </c>
      <c r="J1133">
        <v>1450993668</v>
      </c>
      <c r="K1133" s="11">
        <f t="shared" si="102"/>
        <v>42362.658194444448</v>
      </c>
      <c r="L1133">
        <v>1448401668</v>
      </c>
      <c r="M1133" s="11">
        <f t="shared" si="103"/>
        <v>42332.658194444448</v>
      </c>
      <c r="N1133" t="b">
        <v>0</v>
      </c>
      <c r="O1133">
        <v>0</v>
      </c>
      <c r="P1133" t="b">
        <v>0</v>
      </c>
      <c r="Q1133" t="s">
        <v>8283</v>
      </c>
      <c r="R1133" s="10">
        <f t="shared" si="104"/>
        <v>0</v>
      </c>
      <c r="S1133" t="e">
        <f t="shared" si="105"/>
        <v>#DIV/0!</v>
      </c>
      <c r="T1133" t="str">
        <f t="shared" si="106"/>
        <v>games</v>
      </c>
      <c r="U1133" t="str">
        <f t="shared" si="107"/>
        <v>mobile games</v>
      </c>
    </row>
    <row r="1134" spans="1:21" ht="44.25" hidden="1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tr">
        <f>Data[[#This Row],[state]]</f>
        <v>failed</v>
      </c>
      <c r="H1134" t="s">
        <v>8229</v>
      </c>
      <c r="I1134" t="s">
        <v>8251</v>
      </c>
      <c r="J1134">
        <v>1483238771</v>
      </c>
      <c r="K1134" s="11">
        <f t="shared" si="102"/>
        <v>42735.865405092598</v>
      </c>
      <c r="L1134">
        <v>1480646771</v>
      </c>
      <c r="M1134" s="11">
        <f t="shared" si="103"/>
        <v>42705.865405092598</v>
      </c>
      <c r="N1134" t="b">
        <v>0</v>
      </c>
      <c r="O1134">
        <v>13</v>
      </c>
      <c r="P1134" t="b">
        <v>0</v>
      </c>
      <c r="Q1134" t="s">
        <v>8283</v>
      </c>
      <c r="R1134" s="10">
        <f t="shared" si="104"/>
        <v>14.38</v>
      </c>
      <c r="S1134">
        <f t="shared" si="105"/>
        <v>110.61538461538461</v>
      </c>
      <c r="T1134" t="str">
        <f t="shared" si="106"/>
        <v>games</v>
      </c>
      <c r="U1134" t="str">
        <f t="shared" si="107"/>
        <v>mobile games</v>
      </c>
    </row>
    <row r="1135" spans="1:21" ht="44.25" hidden="1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tr">
        <f>Data[[#This Row],[state]]</f>
        <v>failed</v>
      </c>
      <c r="H1135" t="s">
        <v>8225</v>
      </c>
      <c r="I1135" t="s">
        <v>8247</v>
      </c>
      <c r="J1135">
        <v>1406799981</v>
      </c>
      <c r="K1135" s="11">
        <f t="shared" si="102"/>
        <v>41851.157187500001</v>
      </c>
      <c r="L1135">
        <v>1404207981</v>
      </c>
      <c r="M1135" s="11">
        <f t="shared" si="103"/>
        <v>41821.157187500001</v>
      </c>
      <c r="N1135" t="b">
        <v>0</v>
      </c>
      <c r="O1135">
        <v>1</v>
      </c>
      <c r="P1135" t="b">
        <v>0</v>
      </c>
      <c r="Q1135" t="s">
        <v>8283</v>
      </c>
      <c r="R1135" s="10">
        <f t="shared" si="104"/>
        <v>0.66666666666666674</v>
      </c>
      <c r="S1135">
        <f t="shared" si="105"/>
        <v>20</v>
      </c>
      <c r="T1135" t="str">
        <f t="shared" si="106"/>
        <v>games</v>
      </c>
      <c r="U1135" t="str">
        <f t="shared" si="107"/>
        <v>mobile games</v>
      </c>
    </row>
    <row r="1136" spans="1:21" ht="44.25" hidden="1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tr">
        <f>Data[[#This Row],[state]]</f>
        <v>failed</v>
      </c>
      <c r="H1136" t="s">
        <v>8226</v>
      </c>
      <c r="I1136" t="s">
        <v>8248</v>
      </c>
      <c r="J1136">
        <v>1417235580</v>
      </c>
      <c r="K1136" s="11">
        <f t="shared" si="102"/>
        <v>41971.939583333333</v>
      </c>
      <c r="L1136">
        <v>1416034228</v>
      </c>
      <c r="M1136" s="11">
        <f t="shared" si="103"/>
        <v>41958.035046296296</v>
      </c>
      <c r="N1136" t="b">
        <v>0</v>
      </c>
      <c r="O1136">
        <v>1</v>
      </c>
      <c r="P1136" t="b">
        <v>0</v>
      </c>
      <c r="Q1136" t="s">
        <v>8283</v>
      </c>
      <c r="R1136" s="10">
        <f t="shared" si="104"/>
        <v>4.0000000000000001E-3</v>
      </c>
      <c r="S1136">
        <f t="shared" si="105"/>
        <v>1</v>
      </c>
      <c r="T1136" t="str">
        <f t="shared" si="106"/>
        <v>games</v>
      </c>
      <c r="U1136" t="str">
        <f t="shared" si="107"/>
        <v>mobile games</v>
      </c>
    </row>
    <row r="1137" spans="1:21" ht="59" hidden="1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tr">
        <f>Data[[#This Row],[state]]</f>
        <v>failed</v>
      </c>
      <c r="H1137" t="s">
        <v>8236</v>
      </c>
      <c r="I1137" t="s">
        <v>8249</v>
      </c>
      <c r="J1137">
        <v>1470527094</v>
      </c>
      <c r="K1137" s="11">
        <f t="shared" si="102"/>
        <v>42588.739513888882</v>
      </c>
      <c r="L1137">
        <v>1467935094</v>
      </c>
      <c r="M1137" s="11">
        <f t="shared" si="103"/>
        <v>42558.739513888882</v>
      </c>
      <c r="N1137" t="b">
        <v>0</v>
      </c>
      <c r="O1137">
        <v>1</v>
      </c>
      <c r="P1137" t="b">
        <v>0</v>
      </c>
      <c r="Q1137" t="s">
        <v>8283</v>
      </c>
      <c r="R1137" s="10">
        <f t="shared" si="104"/>
        <v>5</v>
      </c>
      <c r="S1137">
        <f t="shared" si="105"/>
        <v>50</v>
      </c>
      <c r="T1137" t="str">
        <f t="shared" si="106"/>
        <v>games</v>
      </c>
      <c r="U1137" t="str">
        <f t="shared" si="107"/>
        <v>mobile games</v>
      </c>
    </row>
    <row r="1138" spans="1:21" ht="44.25" hidden="1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tr">
        <f>Data[[#This Row],[state]]</f>
        <v>failed</v>
      </c>
      <c r="H1138" t="s">
        <v>8230</v>
      </c>
      <c r="I1138" t="s">
        <v>8249</v>
      </c>
      <c r="J1138">
        <v>1450541229</v>
      </c>
      <c r="K1138" s="11">
        <f t="shared" si="102"/>
        <v>42357.421631944439</v>
      </c>
      <c r="L1138">
        <v>1447949229</v>
      </c>
      <c r="M1138" s="11">
        <f t="shared" si="103"/>
        <v>42327.421631944439</v>
      </c>
      <c r="N1138" t="b">
        <v>0</v>
      </c>
      <c r="O1138">
        <v>6</v>
      </c>
      <c r="P1138" t="b">
        <v>0</v>
      </c>
      <c r="Q1138" t="s">
        <v>8283</v>
      </c>
      <c r="R1138" s="10">
        <f t="shared" si="104"/>
        <v>6.4439140811455857</v>
      </c>
      <c r="S1138">
        <f t="shared" si="105"/>
        <v>45</v>
      </c>
      <c r="T1138" t="str">
        <f t="shared" si="106"/>
        <v>games</v>
      </c>
      <c r="U1138" t="str">
        <f t="shared" si="107"/>
        <v>mobile games</v>
      </c>
    </row>
    <row r="1139" spans="1:21" ht="44.25" hidden="1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tr">
        <f>Data[[#This Row],[state]]</f>
        <v>failed</v>
      </c>
      <c r="H1139" t="s">
        <v>8224</v>
      </c>
      <c r="I1139" t="s">
        <v>8246</v>
      </c>
      <c r="J1139">
        <v>1461440421</v>
      </c>
      <c r="K1139" s="11">
        <f t="shared" si="102"/>
        <v>42483.569687499999</v>
      </c>
      <c r="L1139">
        <v>1458848421</v>
      </c>
      <c r="M1139" s="11">
        <f t="shared" si="103"/>
        <v>42453.569687499999</v>
      </c>
      <c r="N1139" t="b">
        <v>0</v>
      </c>
      <c r="O1139">
        <v>39</v>
      </c>
      <c r="P1139" t="b">
        <v>0</v>
      </c>
      <c r="Q1139" t="s">
        <v>8283</v>
      </c>
      <c r="R1139" s="10">
        <f t="shared" si="104"/>
        <v>39.5</v>
      </c>
      <c r="S1139">
        <f t="shared" si="105"/>
        <v>253.2051282051282</v>
      </c>
      <c r="T1139" t="str">
        <f t="shared" si="106"/>
        <v>games</v>
      </c>
      <c r="U1139" t="str">
        <f t="shared" si="107"/>
        <v>mobile games</v>
      </c>
    </row>
    <row r="1140" spans="1:21" ht="44.25" hidden="1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tr">
        <f>Data[[#This Row],[state]]</f>
        <v>failed</v>
      </c>
      <c r="H1140" t="s">
        <v>8224</v>
      </c>
      <c r="I1140" t="s">
        <v>8246</v>
      </c>
      <c r="J1140">
        <v>1485035131</v>
      </c>
      <c r="K1140" s="11">
        <f t="shared" si="102"/>
        <v>42756.6566087963</v>
      </c>
      <c r="L1140">
        <v>1483307131</v>
      </c>
      <c r="M1140" s="11">
        <f t="shared" si="103"/>
        <v>42736.6566087963</v>
      </c>
      <c r="N1140" t="b">
        <v>0</v>
      </c>
      <c r="O1140">
        <v>4</v>
      </c>
      <c r="P1140" t="b">
        <v>0</v>
      </c>
      <c r="Q1140" t="s">
        <v>8283</v>
      </c>
      <c r="R1140" s="10">
        <f t="shared" si="104"/>
        <v>0.35714285714285715</v>
      </c>
      <c r="S1140">
        <f t="shared" si="105"/>
        <v>31.25</v>
      </c>
      <c r="T1140" t="str">
        <f t="shared" si="106"/>
        <v>games</v>
      </c>
      <c r="U1140" t="str">
        <f t="shared" si="107"/>
        <v>mobile games</v>
      </c>
    </row>
    <row r="1141" spans="1:21" ht="44.25" hidden="1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tr">
        <f>Data[[#This Row],[state]]</f>
        <v>failed</v>
      </c>
      <c r="H1141" t="s">
        <v>8224</v>
      </c>
      <c r="I1141" t="s">
        <v>8246</v>
      </c>
      <c r="J1141">
        <v>1420100426</v>
      </c>
      <c r="K1141" s="11">
        <f t="shared" si="102"/>
        <v>42005.097523148142</v>
      </c>
      <c r="L1141">
        <v>1417508426</v>
      </c>
      <c r="M1141" s="11">
        <f t="shared" si="103"/>
        <v>41975.097523148142</v>
      </c>
      <c r="N1141" t="b">
        <v>0</v>
      </c>
      <c r="O1141">
        <v>1</v>
      </c>
      <c r="P1141" t="b">
        <v>0</v>
      </c>
      <c r="Q1141" t="s">
        <v>8283</v>
      </c>
      <c r="R1141" s="10">
        <f t="shared" si="104"/>
        <v>6.25E-2</v>
      </c>
      <c r="S1141">
        <f t="shared" si="105"/>
        <v>5</v>
      </c>
      <c r="T1141" t="str">
        <f t="shared" si="106"/>
        <v>games</v>
      </c>
      <c r="U1141" t="str">
        <f t="shared" si="107"/>
        <v>mobile games</v>
      </c>
    </row>
    <row r="1142" spans="1:21" ht="44.25" hidden="1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tr">
        <f>Data[[#This Row],[state]]</f>
        <v>failed</v>
      </c>
      <c r="H1142" t="s">
        <v>8225</v>
      </c>
      <c r="I1142" t="s">
        <v>8247</v>
      </c>
      <c r="J1142">
        <v>1438859121</v>
      </c>
      <c r="K1142" s="11">
        <f t="shared" si="102"/>
        <v>42222.212048611109</v>
      </c>
      <c r="L1142">
        <v>1436267121</v>
      </c>
      <c r="M1142" s="11">
        <f t="shared" si="103"/>
        <v>42192.212048611109</v>
      </c>
      <c r="N1142" t="b">
        <v>0</v>
      </c>
      <c r="O1142">
        <v>0</v>
      </c>
      <c r="P1142" t="b">
        <v>0</v>
      </c>
      <c r="Q1142" t="s">
        <v>8283</v>
      </c>
      <c r="R1142" s="10">
        <f t="shared" si="104"/>
        <v>0</v>
      </c>
      <c r="S1142" t="e">
        <f t="shared" si="105"/>
        <v>#DIV/0!</v>
      </c>
      <c r="T1142" t="str">
        <f t="shared" si="106"/>
        <v>games</v>
      </c>
      <c r="U1142" t="str">
        <f t="shared" si="107"/>
        <v>mobile games</v>
      </c>
    </row>
    <row r="1143" spans="1:21" hidden="1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tr">
        <f>Data[[#This Row],[state]]</f>
        <v>failed</v>
      </c>
      <c r="H1143" t="s">
        <v>8236</v>
      </c>
      <c r="I1143" t="s">
        <v>8249</v>
      </c>
      <c r="J1143">
        <v>1436460450</v>
      </c>
      <c r="K1143" s="11">
        <f t="shared" si="102"/>
        <v>42194.449652777781</v>
      </c>
      <c r="L1143">
        <v>1433868450</v>
      </c>
      <c r="M1143" s="11">
        <f t="shared" si="103"/>
        <v>42164.449652777781</v>
      </c>
      <c r="N1143" t="b">
        <v>0</v>
      </c>
      <c r="O1143">
        <v>0</v>
      </c>
      <c r="P1143" t="b">
        <v>0</v>
      </c>
      <c r="Q1143" t="s">
        <v>8283</v>
      </c>
      <c r="R1143" s="10">
        <f t="shared" si="104"/>
        <v>0</v>
      </c>
      <c r="S1143" t="e">
        <f t="shared" si="105"/>
        <v>#DIV/0!</v>
      </c>
      <c r="T1143" t="str">
        <f t="shared" si="106"/>
        <v>games</v>
      </c>
      <c r="U1143" t="str">
        <f t="shared" si="107"/>
        <v>mobile games</v>
      </c>
    </row>
    <row r="1144" spans="1:21" ht="44.25" hidden="1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tr">
        <f>Data[[#This Row],[state]]</f>
        <v>failed</v>
      </c>
      <c r="H1144" t="s">
        <v>8224</v>
      </c>
      <c r="I1144" t="s">
        <v>8246</v>
      </c>
      <c r="J1144">
        <v>1424131727</v>
      </c>
      <c r="K1144" s="11">
        <f t="shared" si="102"/>
        <v>42051.756099537044</v>
      </c>
      <c r="L1144">
        <v>1421539727</v>
      </c>
      <c r="M1144" s="11">
        <f t="shared" si="103"/>
        <v>42021.756099537044</v>
      </c>
      <c r="N1144" t="b">
        <v>0</v>
      </c>
      <c r="O1144">
        <v>0</v>
      </c>
      <c r="P1144" t="b">
        <v>0</v>
      </c>
      <c r="Q1144" t="s">
        <v>8283</v>
      </c>
      <c r="R1144" s="10">
        <f t="shared" si="104"/>
        <v>0</v>
      </c>
      <c r="S1144" t="e">
        <f t="shared" si="105"/>
        <v>#DIV/0!</v>
      </c>
      <c r="T1144" t="str">
        <f t="shared" si="106"/>
        <v>games</v>
      </c>
      <c r="U1144" t="str">
        <f t="shared" si="107"/>
        <v>mobile games</v>
      </c>
    </row>
    <row r="1145" spans="1:21" ht="44.25" hidden="1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tr">
        <f>Data[[#This Row],[state]]</f>
        <v>failed</v>
      </c>
      <c r="H1145" t="s">
        <v>8224</v>
      </c>
      <c r="I1145" t="s">
        <v>8246</v>
      </c>
      <c r="J1145">
        <v>1450327126</v>
      </c>
      <c r="K1145" s="11">
        <f t="shared" si="102"/>
        <v>42354.94358796296</v>
      </c>
      <c r="L1145">
        <v>1447735126</v>
      </c>
      <c r="M1145" s="11">
        <f t="shared" si="103"/>
        <v>42324.94358796296</v>
      </c>
      <c r="N1145" t="b">
        <v>0</v>
      </c>
      <c r="O1145">
        <v>8</v>
      </c>
      <c r="P1145" t="b">
        <v>0</v>
      </c>
      <c r="Q1145" t="s">
        <v>8283</v>
      </c>
      <c r="R1145" s="10">
        <f t="shared" si="104"/>
        <v>0.41333333333333333</v>
      </c>
      <c r="S1145">
        <f t="shared" si="105"/>
        <v>23.25</v>
      </c>
      <c r="T1145" t="str">
        <f t="shared" si="106"/>
        <v>games</v>
      </c>
      <c r="U1145" t="str">
        <f t="shared" si="107"/>
        <v>mobile games</v>
      </c>
    </row>
    <row r="1146" spans="1:21" ht="44.25" hidden="1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tr">
        <f>Data[[#This Row],[state]]</f>
        <v>failed</v>
      </c>
      <c r="H1146" t="s">
        <v>8224</v>
      </c>
      <c r="I1146" t="s">
        <v>8246</v>
      </c>
      <c r="J1146">
        <v>1430281320</v>
      </c>
      <c r="K1146" s="11">
        <f t="shared" si="102"/>
        <v>42122.931944444441</v>
      </c>
      <c r="L1146">
        <v>1427689320</v>
      </c>
      <c r="M1146" s="11">
        <f t="shared" si="103"/>
        <v>42092.931944444441</v>
      </c>
      <c r="N1146" t="b">
        <v>0</v>
      </c>
      <c r="O1146">
        <v>0</v>
      </c>
      <c r="P1146" t="b">
        <v>0</v>
      </c>
      <c r="Q1146" t="s">
        <v>8284</v>
      </c>
      <c r="R1146" s="10">
        <f t="shared" si="104"/>
        <v>0</v>
      </c>
      <c r="S1146" t="e">
        <f t="shared" si="105"/>
        <v>#DIV/0!</v>
      </c>
      <c r="T1146" t="str">
        <f t="shared" si="106"/>
        <v>food</v>
      </c>
      <c r="U1146" t="str">
        <f t="shared" si="107"/>
        <v>food trucks</v>
      </c>
    </row>
    <row r="1147" spans="1:21" ht="44.25" hidden="1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tr">
        <f>Data[[#This Row],[state]]</f>
        <v>failed</v>
      </c>
      <c r="H1147" t="s">
        <v>8224</v>
      </c>
      <c r="I1147" t="s">
        <v>8246</v>
      </c>
      <c r="J1147">
        <v>1412272592</v>
      </c>
      <c r="K1147" s="11">
        <f t="shared" si="102"/>
        <v>41914.497592592597</v>
      </c>
      <c r="L1147">
        <v>1407088592</v>
      </c>
      <c r="M1147" s="11">
        <f t="shared" si="103"/>
        <v>41854.497592592597</v>
      </c>
      <c r="N1147" t="b">
        <v>0</v>
      </c>
      <c r="O1147">
        <v>1</v>
      </c>
      <c r="P1147" t="b">
        <v>0</v>
      </c>
      <c r="Q1147" t="s">
        <v>8284</v>
      </c>
      <c r="R1147" s="10">
        <f t="shared" si="104"/>
        <v>0.125</v>
      </c>
      <c r="S1147">
        <f t="shared" si="105"/>
        <v>100</v>
      </c>
      <c r="T1147" t="str">
        <f t="shared" si="106"/>
        <v>food</v>
      </c>
      <c r="U1147" t="str">
        <f t="shared" si="107"/>
        <v>food trucks</v>
      </c>
    </row>
    <row r="1148" spans="1:21" ht="44.25" hidden="1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tr">
        <f>Data[[#This Row],[state]]</f>
        <v>failed</v>
      </c>
      <c r="H1148" t="s">
        <v>8224</v>
      </c>
      <c r="I1148" t="s">
        <v>8246</v>
      </c>
      <c r="J1148">
        <v>1399071173</v>
      </c>
      <c r="K1148" s="11">
        <f t="shared" si="102"/>
        <v>41761.7033912037</v>
      </c>
      <c r="L1148">
        <v>1395787973</v>
      </c>
      <c r="M1148" s="11">
        <f t="shared" si="103"/>
        <v>41723.7033912037</v>
      </c>
      <c r="N1148" t="b">
        <v>0</v>
      </c>
      <c r="O1148">
        <v>12</v>
      </c>
      <c r="P1148" t="b">
        <v>0</v>
      </c>
      <c r="Q1148" t="s">
        <v>8284</v>
      </c>
      <c r="R1148" s="10">
        <f t="shared" si="104"/>
        <v>8.8333333333333339</v>
      </c>
      <c r="S1148">
        <f t="shared" si="105"/>
        <v>44.166666666666664</v>
      </c>
      <c r="T1148" t="str">
        <f t="shared" si="106"/>
        <v>food</v>
      </c>
      <c r="U1148" t="str">
        <f t="shared" si="107"/>
        <v>food trucks</v>
      </c>
    </row>
    <row r="1149" spans="1:21" ht="44.25" hidden="1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tr">
        <f>Data[[#This Row],[state]]</f>
        <v>failed</v>
      </c>
      <c r="H1149" t="s">
        <v>8229</v>
      </c>
      <c r="I1149" t="s">
        <v>8251</v>
      </c>
      <c r="J1149">
        <v>1413760783</v>
      </c>
      <c r="K1149" s="11">
        <f t="shared" si="102"/>
        <v>41931.722025462965</v>
      </c>
      <c r="L1149">
        <v>1408576783</v>
      </c>
      <c r="M1149" s="11">
        <f t="shared" si="103"/>
        <v>41871.722025462965</v>
      </c>
      <c r="N1149" t="b">
        <v>0</v>
      </c>
      <c r="O1149">
        <v>0</v>
      </c>
      <c r="P1149" t="b">
        <v>0</v>
      </c>
      <c r="Q1149" t="s">
        <v>8284</v>
      </c>
      <c r="R1149" s="10">
        <f t="shared" si="104"/>
        <v>0</v>
      </c>
      <c r="S1149" t="e">
        <f t="shared" si="105"/>
        <v>#DIV/0!</v>
      </c>
      <c r="T1149" t="str">
        <f t="shared" si="106"/>
        <v>food</v>
      </c>
      <c r="U1149" t="str">
        <f t="shared" si="107"/>
        <v>food trucks</v>
      </c>
    </row>
    <row r="1150" spans="1:21" ht="29.5" hidden="1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tr">
        <f>Data[[#This Row],[state]]</f>
        <v>failed</v>
      </c>
      <c r="H1150" t="s">
        <v>8224</v>
      </c>
      <c r="I1150" t="s">
        <v>8246</v>
      </c>
      <c r="J1150">
        <v>1480568781</v>
      </c>
      <c r="K1150" s="11">
        <f t="shared" si="102"/>
        <v>42704.962743055556</v>
      </c>
      <c r="L1150">
        <v>1477973181</v>
      </c>
      <c r="M1150" s="11">
        <f t="shared" si="103"/>
        <v>42674.921076388884</v>
      </c>
      <c r="N1150" t="b">
        <v>0</v>
      </c>
      <c r="O1150">
        <v>3</v>
      </c>
      <c r="P1150" t="b">
        <v>0</v>
      </c>
      <c r="Q1150" t="s">
        <v>8284</v>
      </c>
      <c r="R1150" s="10">
        <f t="shared" si="104"/>
        <v>0.48666666666666669</v>
      </c>
      <c r="S1150">
        <f t="shared" si="105"/>
        <v>24.333333333333332</v>
      </c>
      <c r="T1150" t="str">
        <f t="shared" si="106"/>
        <v>food</v>
      </c>
      <c r="U1150" t="str">
        <f t="shared" si="107"/>
        <v>food trucks</v>
      </c>
    </row>
    <row r="1151" spans="1:21" ht="29.5" hidden="1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tr">
        <f>Data[[#This Row],[state]]</f>
        <v>failed</v>
      </c>
      <c r="H1151" t="s">
        <v>8224</v>
      </c>
      <c r="I1151" t="s">
        <v>8246</v>
      </c>
      <c r="J1151">
        <v>1466096566</v>
      </c>
      <c r="K1151" s="11">
        <f t="shared" si="102"/>
        <v>42537.46025462963</v>
      </c>
      <c r="L1151">
        <v>1463504566</v>
      </c>
      <c r="M1151" s="11">
        <f t="shared" si="103"/>
        <v>42507.46025462963</v>
      </c>
      <c r="N1151" t="b">
        <v>0</v>
      </c>
      <c r="O1151">
        <v>2</v>
      </c>
      <c r="P1151" t="b">
        <v>0</v>
      </c>
      <c r="Q1151" t="s">
        <v>8284</v>
      </c>
      <c r="R1151" s="10">
        <f t="shared" si="104"/>
        <v>0.15</v>
      </c>
      <c r="S1151">
        <f t="shared" si="105"/>
        <v>37.5</v>
      </c>
      <c r="T1151" t="str">
        <f t="shared" si="106"/>
        <v>food</v>
      </c>
      <c r="U1151" t="str">
        <f t="shared" si="107"/>
        <v>food trucks</v>
      </c>
    </row>
    <row r="1152" spans="1:21" ht="29.5" hidden="1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tr">
        <f>Data[[#This Row],[state]]</f>
        <v>failed</v>
      </c>
      <c r="H1152" t="s">
        <v>8224</v>
      </c>
      <c r="I1152" t="s">
        <v>8246</v>
      </c>
      <c r="J1152">
        <v>1452293675</v>
      </c>
      <c r="K1152" s="11">
        <f t="shared" si="102"/>
        <v>42377.704571759255</v>
      </c>
      <c r="L1152">
        <v>1447109675</v>
      </c>
      <c r="M1152" s="11">
        <f t="shared" si="103"/>
        <v>42317.704571759255</v>
      </c>
      <c r="N1152" t="b">
        <v>0</v>
      </c>
      <c r="O1152">
        <v>6</v>
      </c>
      <c r="P1152" t="b">
        <v>0</v>
      </c>
      <c r="Q1152" t="s">
        <v>8284</v>
      </c>
      <c r="R1152" s="10">
        <f t="shared" si="104"/>
        <v>10.08</v>
      </c>
      <c r="S1152">
        <f t="shared" si="105"/>
        <v>42</v>
      </c>
      <c r="T1152" t="str">
        <f t="shared" si="106"/>
        <v>food</v>
      </c>
      <c r="U1152" t="str">
        <f t="shared" si="107"/>
        <v>food trucks</v>
      </c>
    </row>
    <row r="1153" spans="1:21" ht="59" hidden="1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tr">
        <f>Data[[#This Row],[state]]</f>
        <v>failed</v>
      </c>
      <c r="H1153" t="s">
        <v>8224</v>
      </c>
      <c r="I1153" t="s">
        <v>8246</v>
      </c>
      <c r="J1153">
        <v>1441592863</v>
      </c>
      <c r="K1153" s="11">
        <f t="shared" si="102"/>
        <v>42253.852581018517</v>
      </c>
      <c r="L1153">
        <v>1439000863</v>
      </c>
      <c r="M1153" s="11">
        <f t="shared" si="103"/>
        <v>42223.852581018517</v>
      </c>
      <c r="N1153" t="b">
        <v>0</v>
      </c>
      <c r="O1153">
        <v>0</v>
      </c>
      <c r="P1153" t="b">
        <v>0</v>
      </c>
      <c r="Q1153" t="s">
        <v>8284</v>
      </c>
      <c r="R1153" s="10">
        <f t="shared" si="104"/>
        <v>0</v>
      </c>
      <c r="S1153" t="e">
        <f t="shared" si="105"/>
        <v>#DIV/0!</v>
      </c>
      <c r="T1153" t="str">
        <f t="shared" si="106"/>
        <v>food</v>
      </c>
      <c r="U1153" t="str">
        <f t="shared" si="107"/>
        <v>food trucks</v>
      </c>
    </row>
    <row r="1154" spans="1:21" hidden="1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tr">
        <f>Data[[#This Row],[state]]</f>
        <v>failed</v>
      </c>
      <c r="H1154" t="s">
        <v>8224</v>
      </c>
      <c r="I1154" t="s">
        <v>8246</v>
      </c>
      <c r="J1154">
        <v>1431709312</v>
      </c>
      <c r="K1154" s="11">
        <f t="shared" ref="K1154:K1217" si="108">(((J1154/60)/60)/24)+DATE(1970,1,1)+(-6/24)</f>
        <v>42139.459629629629</v>
      </c>
      <c r="L1154">
        <v>1429117312</v>
      </c>
      <c r="M1154" s="11">
        <f t="shared" ref="M1154:M1217" si="109">(((L1154/60)/60)/24)+DATE(1970,1,1)+(-6/24)</f>
        <v>42109.459629629629</v>
      </c>
      <c r="N1154" t="b">
        <v>0</v>
      </c>
      <c r="O1154">
        <v>15</v>
      </c>
      <c r="P1154" t="b">
        <v>0</v>
      </c>
      <c r="Q1154" t="s">
        <v>8284</v>
      </c>
      <c r="R1154" s="10">
        <f t="shared" ref="R1154:R1217" si="110">(E1154/D1154)*100</f>
        <v>5.6937500000000005</v>
      </c>
      <c r="S1154">
        <f t="shared" si="105"/>
        <v>60.733333333333334</v>
      </c>
      <c r="T1154" t="str">
        <f t="shared" si="106"/>
        <v>food</v>
      </c>
      <c r="U1154" t="str">
        <f t="shared" si="107"/>
        <v>food trucks</v>
      </c>
    </row>
    <row r="1155" spans="1:21" ht="29.5" hidden="1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tr">
        <f>Data[[#This Row],[state]]</f>
        <v>failed</v>
      </c>
      <c r="H1155" t="s">
        <v>8224</v>
      </c>
      <c r="I1155" t="s">
        <v>8246</v>
      </c>
      <c r="J1155">
        <v>1434647305</v>
      </c>
      <c r="K1155" s="11">
        <f t="shared" si="108"/>
        <v>42173.464178240742</v>
      </c>
      <c r="L1155">
        <v>1432055305</v>
      </c>
      <c r="M1155" s="11">
        <f t="shared" si="109"/>
        <v>42143.464178240742</v>
      </c>
      <c r="N1155" t="b">
        <v>0</v>
      </c>
      <c r="O1155">
        <v>1</v>
      </c>
      <c r="P1155" t="b">
        <v>0</v>
      </c>
      <c r="Q1155" t="s">
        <v>8284</v>
      </c>
      <c r="R1155" s="10">
        <f t="shared" si="110"/>
        <v>0.625</v>
      </c>
      <c r="S1155">
        <f t="shared" ref="S1155:S1218" si="111">E1155/O1155</f>
        <v>50</v>
      </c>
      <c r="T1155" t="str">
        <f t="shared" ref="T1155:T1218" si="112">LEFT(Q1155,FIND("/",Q1155)-1)</f>
        <v>food</v>
      </c>
      <c r="U1155" t="str">
        <f t="shared" ref="U1155:U1218" si="113">RIGHT(Q1155,LEN(Q1155)-FIND("/",Q1155))</f>
        <v>food trucks</v>
      </c>
    </row>
    <row r="1156" spans="1:21" ht="44.25" hidden="1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tr">
        <f>Data[[#This Row],[state]]</f>
        <v>failed</v>
      </c>
      <c r="H1156" t="s">
        <v>8224</v>
      </c>
      <c r="I1156" t="s">
        <v>8246</v>
      </c>
      <c r="J1156">
        <v>1441507006</v>
      </c>
      <c r="K1156" s="11">
        <f t="shared" si="108"/>
        <v>42252.858865740738</v>
      </c>
      <c r="L1156">
        <v>1438915006</v>
      </c>
      <c r="M1156" s="11">
        <f t="shared" si="109"/>
        <v>42222.858865740738</v>
      </c>
      <c r="N1156" t="b">
        <v>0</v>
      </c>
      <c r="O1156">
        <v>3</v>
      </c>
      <c r="P1156" t="b">
        <v>0</v>
      </c>
      <c r="Q1156" t="s">
        <v>8284</v>
      </c>
      <c r="R1156" s="10">
        <f t="shared" si="110"/>
        <v>6.5</v>
      </c>
      <c r="S1156">
        <f t="shared" si="111"/>
        <v>108.33333333333333</v>
      </c>
      <c r="T1156" t="str">
        <f t="shared" si="112"/>
        <v>food</v>
      </c>
      <c r="U1156" t="str">
        <f t="shared" si="113"/>
        <v>food trucks</v>
      </c>
    </row>
    <row r="1157" spans="1:21" ht="44.25" hidden="1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tr">
        <f>Data[[#This Row],[state]]</f>
        <v>failed</v>
      </c>
      <c r="H1157" t="s">
        <v>8224</v>
      </c>
      <c r="I1157" t="s">
        <v>8246</v>
      </c>
      <c r="J1157">
        <v>1408040408</v>
      </c>
      <c r="K1157" s="11">
        <f t="shared" si="108"/>
        <v>41865.513981481483</v>
      </c>
      <c r="L1157">
        <v>1405448408</v>
      </c>
      <c r="M1157" s="11">
        <f t="shared" si="109"/>
        <v>41835.513981481483</v>
      </c>
      <c r="N1157" t="b">
        <v>0</v>
      </c>
      <c r="O1157">
        <v>8</v>
      </c>
      <c r="P1157" t="b">
        <v>0</v>
      </c>
      <c r="Q1157" t="s">
        <v>8284</v>
      </c>
      <c r="R1157" s="10">
        <f t="shared" si="110"/>
        <v>0.752</v>
      </c>
      <c r="S1157">
        <f t="shared" si="111"/>
        <v>23.5</v>
      </c>
      <c r="T1157" t="str">
        <f t="shared" si="112"/>
        <v>food</v>
      </c>
      <c r="U1157" t="str">
        <f t="shared" si="113"/>
        <v>food trucks</v>
      </c>
    </row>
    <row r="1158" spans="1:21" ht="44.25" hidden="1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tr">
        <f>Data[[#This Row],[state]]</f>
        <v>failed</v>
      </c>
      <c r="H1158" t="s">
        <v>8224</v>
      </c>
      <c r="I1158" t="s">
        <v>8246</v>
      </c>
      <c r="J1158">
        <v>1424742162</v>
      </c>
      <c r="K1158" s="11">
        <f t="shared" si="108"/>
        <v>42058.82131944444</v>
      </c>
      <c r="L1158">
        <v>1422150162</v>
      </c>
      <c r="M1158" s="11">
        <f t="shared" si="109"/>
        <v>42028.82131944444</v>
      </c>
      <c r="N1158" t="b">
        <v>0</v>
      </c>
      <c r="O1158">
        <v>0</v>
      </c>
      <c r="P1158" t="b">
        <v>0</v>
      </c>
      <c r="Q1158" t="s">
        <v>8284</v>
      </c>
      <c r="R1158" s="10">
        <f t="shared" si="110"/>
        <v>0</v>
      </c>
      <c r="S1158" t="e">
        <f t="shared" si="111"/>
        <v>#DIV/0!</v>
      </c>
      <c r="T1158" t="str">
        <f t="shared" si="112"/>
        <v>food</v>
      </c>
      <c r="U1158" t="str">
        <f t="shared" si="113"/>
        <v>food trucks</v>
      </c>
    </row>
    <row r="1159" spans="1:21" ht="44.25" hidden="1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tr">
        <f>Data[[#This Row],[state]]</f>
        <v>failed</v>
      </c>
      <c r="H1159" t="s">
        <v>8224</v>
      </c>
      <c r="I1159" t="s">
        <v>8246</v>
      </c>
      <c r="J1159">
        <v>1417795480</v>
      </c>
      <c r="K1159" s="11">
        <f t="shared" si="108"/>
        <v>41978.419907407413</v>
      </c>
      <c r="L1159">
        <v>1412607880</v>
      </c>
      <c r="M1159" s="11">
        <f t="shared" si="109"/>
        <v>41918.378240740742</v>
      </c>
      <c r="N1159" t="b">
        <v>0</v>
      </c>
      <c r="O1159">
        <v>3</v>
      </c>
      <c r="P1159" t="b">
        <v>0</v>
      </c>
      <c r="Q1159" t="s">
        <v>8284</v>
      </c>
      <c r="R1159" s="10">
        <f t="shared" si="110"/>
        <v>1.51</v>
      </c>
      <c r="S1159">
        <f t="shared" si="111"/>
        <v>50.333333333333336</v>
      </c>
      <c r="T1159" t="str">
        <f t="shared" si="112"/>
        <v>food</v>
      </c>
      <c r="U1159" t="str">
        <f t="shared" si="113"/>
        <v>food trucks</v>
      </c>
    </row>
    <row r="1160" spans="1:21" ht="44.25" hidden="1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tr">
        <f>Data[[#This Row],[state]]</f>
        <v>failed</v>
      </c>
      <c r="H1160" t="s">
        <v>8224</v>
      </c>
      <c r="I1160" t="s">
        <v>8246</v>
      </c>
      <c r="J1160">
        <v>1418091128</v>
      </c>
      <c r="K1160" s="11">
        <f t="shared" si="108"/>
        <v>41981.84175925926</v>
      </c>
      <c r="L1160">
        <v>1415499128</v>
      </c>
      <c r="M1160" s="11">
        <f t="shared" si="109"/>
        <v>41951.84175925926</v>
      </c>
      <c r="N1160" t="b">
        <v>0</v>
      </c>
      <c r="O1160">
        <v>3</v>
      </c>
      <c r="P1160" t="b">
        <v>0</v>
      </c>
      <c r="Q1160" t="s">
        <v>8284</v>
      </c>
      <c r="R1160" s="10">
        <f t="shared" si="110"/>
        <v>0.46666666666666673</v>
      </c>
      <c r="S1160">
        <f t="shared" si="111"/>
        <v>11.666666666666666</v>
      </c>
      <c r="T1160" t="str">
        <f t="shared" si="112"/>
        <v>food</v>
      </c>
      <c r="U1160" t="str">
        <f t="shared" si="113"/>
        <v>food trucks</v>
      </c>
    </row>
    <row r="1161" spans="1:21" ht="44.25" hidden="1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tr">
        <f>Data[[#This Row],[state]]</f>
        <v>failed</v>
      </c>
      <c r="H1161" t="s">
        <v>8224</v>
      </c>
      <c r="I1161" t="s">
        <v>8246</v>
      </c>
      <c r="J1161">
        <v>1435679100</v>
      </c>
      <c r="K1161" s="11">
        <f t="shared" si="108"/>
        <v>42185.40625</v>
      </c>
      <c r="L1161">
        <v>1433006765</v>
      </c>
      <c r="M1161" s="11">
        <f t="shared" si="109"/>
        <v>42154.476446759261</v>
      </c>
      <c r="N1161" t="b">
        <v>0</v>
      </c>
      <c r="O1161">
        <v>0</v>
      </c>
      <c r="P1161" t="b">
        <v>0</v>
      </c>
      <c r="Q1161" t="s">
        <v>8284</v>
      </c>
      <c r="R1161" s="10">
        <f t="shared" si="110"/>
        <v>0</v>
      </c>
      <c r="S1161" t="e">
        <f t="shared" si="111"/>
        <v>#DIV/0!</v>
      </c>
      <c r="T1161" t="str">
        <f t="shared" si="112"/>
        <v>food</v>
      </c>
      <c r="U1161" t="str">
        <f t="shared" si="113"/>
        <v>food trucks</v>
      </c>
    </row>
    <row r="1162" spans="1:21" ht="44.25" hidden="1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tr">
        <f>Data[[#This Row],[state]]</f>
        <v>failed</v>
      </c>
      <c r="H1162" t="s">
        <v>8224</v>
      </c>
      <c r="I1162" t="s">
        <v>8246</v>
      </c>
      <c r="J1162">
        <v>1427510586</v>
      </c>
      <c r="K1162" s="11">
        <f t="shared" si="108"/>
        <v>42090.863263888896</v>
      </c>
      <c r="L1162">
        <v>1424922186</v>
      </c>
      <c r="M1162" s="11">
        <f t="shared" si="109"/>
        <v>42060.904930555553</v>
      </c>
      <c r="N1162" t="b">
        <v>0</v>
      </c>
      <c r="O1162">
        <v>19</v>
      </c>
      <c r="P1162" t="b">
        <v>0</v>
      </c>
      <c r="Q1162" t="s">
        <v>8284</v>
      </c>
      <c r="R1162" s="10">
        <f t="shared" si="110"/>
        <v>3.85</v>
      </c>
      <c r="S1162">
        <f t="shared" si="111"/>
        <v>60.789473684210527</v>
      </c>
      <c r="T1162" t="str">
        <f t="shared" si="112"/>
        <v>food</v>
      </c>
      <c r="U1162" t="str">
        <f t="shared" si="113"/>
        <v>food trucks</v>
      </c>
    </row>
    <row r="1163" spans="1:21" ht="44.25" hidden="1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tr">
        <f>Data[[#This Row],[state]]</f>
        <v>failed</v>
      </c>
      <c r="H1163" t="s">
        <v>8224</v>
      </c>
      <c r="I1163" t="s">
        <v>8246</v>
      </c>
      <c r="J1163">
        <v>1432047989</v>
      </c>
      <c r="K1163" s="11">
        <f t="shared" si="108"/>
        <v>42143.379502314812</v>
      </c>
      <c r="L1163">
        <v>1430233589</v>
      </c>
      <c r="M1163" s="11">
        <f t="shared" si="109"/>
        <v>42122.379502314812</v>
      </c>
      <c r="N1163" t="b">
        <v>0</v>
      </c>
      <c r="O1163">
        <v>0</v>
      </c>
      <c r="P1163" t="b">
        <v>0</v>
      </c>
      <c r="Q1163" t="s">
        <v>8284</v>
      </c>
      <c r="R1163" s="10">
        <f t="shared" si="110"/>
        <v>0</v>
      </c>
      <c r="S1163" t="e">
        <f t="shared" si="111"/>
        <v>#DIV/0!</v>
      </c>
      <c r="T1163" t="str">
        <f t="shared" si="112"/>
        <v>food</v>
      </c>
      <c r="U1163" t="str">
        <f t="shared" si="113"/>
        <v>food trucks</v>
      </c>
    </row>
    <row r="1164" spans="1:21" ht="59" hidden="1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tr">
        <f>Data[[#This Row],[state]]</f>
        <v>failed</v>
      </c>
      <c r="H1164" t="s">
        <v>8224</v>
      </c>
      <c r="I1164" t="s">
        <v>8246</v>
      </c>
      <c r="J1164">
        <v>1411662264</v>
      </c>
      <c r="K1164" s="11">
        <f t="shared" si="108"/>
        <v>41907.433611111112</v>
      </c>
      <c r="L1164">
        <v>1408983864</v>
      </c>
      <c r="M1164" s="11">
        <f t="shared" si="109"/>
        <v>41876.433611111112</v>
      </c>
      <c r="N1164" t="b">
        <v>0</v>
      </c>
      <c r="O1164">
        <v>2</v>
      </c>
      <c r="P1164" t="b">
        <v>0</v>
      </c>
      <c r="Q1164" t="s">
        <v>8284</v>
      </c>
      <c r="R1164" s="10">
        <f t="shared" si="110"/>
        <v>5.8333333333333341E-2</v>
      </c>
      <c r="S1164">
        <f t="shared" si="111"/>
        <v>17.5</v>
      </c>
      <c r="T1164" t="str">
        <f t="shared" si="112"/>
        <v>food</v>
      </c>
      <c r="U1164" t="str">
        <f t="shared" si="113"/>
        <v>food trucks</v>
      </c>
    </row>
    <row r="1165" spans="1:21" ht="44.25" hidden="1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tr">
        <f>Data[[#This Row],[state]]</f>
        <v>failed</v>
      </c>
      <c r="H1165" t="s">
        <v>8224</v>
      </c>
      <c r="I1165" t="s">
        <v>8246</v>
      </c>
      <c r="J1165">
        <v>1407604920</v>
      </c>
      <c r="K1165" s="11">
        <f t="shared" si="108"/>
        <v>41860.473611111112</v>
      </c>
      <c r="L1165">
        <v>1405012920</v>
      </c>
      <c r="M1165" s="11">
        <f t="shared" si="109"/>
        <v>41830.473611111112</v>
      </c>
      <c r="N1165" t="b">
        <v>0</v>
      </c>
      <c r="O1165">
        <v>0</v>
      </c>
      <c r="P1165" t="b">
        <v>0</v>
      </c>
      <c r="Q1165" t="s">
        <v>8284</v>
      </c>
      <c r="R1165" s="10">
        <f t="shared" si="110"/>
        <v>0</v>
      </c>
      <c r="S1165" t="e">
        <f t="shared" si="111"/>
        <v>#DIV/0!</v>
      </c>
      <c r="T1165" t="str">
        <f t="shared" si="112"/>
        <v>food</v>
      </c>
      <c r="U1165" t="str">
        <f t="shared" si="113"/>
        <v>food trucks</v>
      </c>
    </row>
    <row r="1166" spans="1:21" ht="59" hidden="1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tr">
        <f>Data[[#This Row],[state]]</f>
        <v>failed</v>
      </c>
      <c r="H1166" t="s">
        <v>8224</v>
      </c>
      <c r="I1166" t="s">
        <v>8246</v>
      </c>
      <c r="J1166">
        <v>1466270582</v>
      </c>
      <c r="K1166" s="11">
        <f t="shared" si="108"/>
        <v>42539.474328703705</v>
      </c>
      <c r="L1166">
        <v>1463678582</v>
      </c>
      <c r="M1166" s="11">
        <f t="shared" si="109"/>
        <v>42509.474328703705</v>
      </c>
      <c r="N1166" t="b">
        <v>0</v>
      </c>
      <c r="O1166">
        <v>0</v>
      </c>
      <c r="P1166" t="b">
        <v>0</v>
      </c>
      <c r="Q1166" t="s">
        <v>8284</v>
      </c>
      <c r="R1166" s="10">
        <f t="shared" si="110"/>
        <v>0</v>
      </c>
      <c r="S1166" t="e">
        <f t="shared" si="111"/>
        <v>#DIV/0!</v>
      </c>
      <c r="T1166" t="str">
        <f t="shared" si="112"/>
        <v>food</v>
      </c>
      <c r="U1166" t="str">
        <f t="shared" si="113"/>
        <v>food trucks</v>
      </c>
    </row>
    <row r="1167" spans="1:21" ht="44.25" hidden="1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tr">
        <f>Data[[#This Row],[state]]</f>
        <v>failed</v>
      </c>
      <c r="H1167" t="s">
        <v>8224</v>
      </c>
      <c r="I1167" t="s">
        <v>8246</v>
      </c>
      <c r="J1167">
        <v>1404623330</v>
      </c>
      <c r="K1167" s="11">
        <f t="shared" si="108"/>
        <v>41825.964467592588</v>
      </c>
      <c r="L1167">
        <v>1401685730</v>
      </c>
      <c r="M1167" s="11">
        <f t="shared" si="109"/>
        <v>41791.964467592588</v>
      </c>
      <c r="N1167" t="b">
        <v>0</v>
      </c>
      <c r="O1167">
        <v>25</v>
      </c>
      <c r="P1167" t="b">
        <v>0</v>
      </c>
      <c r="Q1167" t="s">
        <v>8284</v>
      </c>
      <c r="R1167" s="10">
        <f t="shared" si="110"/>
        <v>20.705000000000002</v>
      </c>
      <c r="S1167">
        <f t="shared" si="111"/>
        <v>82.82</v>
      </c>
      <c r="T1167" t="str">
        <f t="shared" si="112"/>
        <v>food</v>
      </c>
      <c r="U1167" t="str">
        <f t="shared" si="113"/>
        <v>food trucks</v>
      </c>
    </row>
    <row r="1168" spans="1:21" ht="44.25" hidden="1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tr">
        <f>Data[[#This Row],[state]]</f>
        <v>failed</v>
      </c>
      <c r="H1168" t="s">
        <v>8224</v>
      </c>
      <c r="I1168" t="s">
        <v>8246</v>
      </c>
      <c r="J1168">
        <v>1435291200</v>
      </c>
      <c r="K1168" s="11">
        <f t="shared" si="108"/>
        <v>42180.916666666672</v>
      </c>
      <c r="L1168">
        <v>1432640342</v>
      </c>
      <c r="M1168" s="11">
        <f t="shared" si="109"/>
        <v>42150.235439814816</v>
      </c>
      <c r="N1168" t="b">
        <v>0</v>
      </c>
      <c r="O1168">
        <v>8</v>
      </c>
      <c r="P1168" t="b">
        <v>0</v>
      </c>
      <c r="Q1168" t="s">
        <v>8284</v>
      </c>
      <c r="R1168" s="10">
        <f t="shared" si="110"/>
        <v>19.139999999999997</v>
      </c>
      <c r="S1168">
        <f t="shared" si="111"/>
        <v>358.875</v>
      </c>
      <c r="T1168" t="str">
        <f t="shared" si="112"/>
        <v>food</v>
      </c>
      <c r="U1168" t="str">
        <f t="shared" si="113"/>
        <v>food trucks</v>
      </c>
    </row>
    <row r="1169" spans="1:21" ht="44.25" hidden="1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tr">
        <f>Data[[#This Row],[state]]</f>
        <v>failed</v>
      </c>
      <c r="H1169" t="s">
        <v>8224</v>
      </c>
      <c r="I1169" t="s">
        <v>8246</v>
      </c>
      <c r="J1169">
        <v>1410543495</v>
      </c>
      <c r="K1169" s="11">
        <f t="shared" si="108"/>
        <v>41894.484895833331</v>
      </c>
      <c r="L1169">
        <v>1407865095</v>
      </c>
      <c r="M1169" s="11">
        <f t="shared" si="109"/>
        <v>41863.484895833331</v>
      </c>
      <c r="N1169" t="b">
        <v>0</v>
      </c>
      <c r="O1169">
        <v>16</v>
      </c>
      <c r="P1169" t="b">
        <v>0</v>
      </c>
      <c r="Q1169" t="s">
        <v>8284</v>
      </c>
      <c r="R1169" s="10">
        <f t="shared" si="110"/>
        <v>1.6316666666666666</v>
      </c>
      <c r="S1169">
        <f t="shared" si="111"/>
        <v>61.1875</v>
      </c>
      <c r="T1169" t="str">
        <f t="shared" si="112"/>
        <v>food</v>
      </c>
      <c r="U1169" t="str">
        <f t="shared" si="113"/>
        <v>food trucks</v>
      </c>
    </row>
    <row r="1170" spans="1:21" ht="44.25" hidden="1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tr">
        <f>Data[[#This Row],[state]]</f>
        <v>failed</v>
      </c>
      <c r="H1170" t="s">
        <v>8224</v>
      </c>
      <c r="I1170" t="s">
        <v>8246</v>
      </c>
      <c r="J1170">
        <v>1474507065</v>
      </c>
      <c r="K1170" s="11">
        <f t="shared" si="108"/>
        <v>42634.803993055553</v>
      </c>
      <c r="L1170">
        <v>1471915065</v>
      </c>
      <c r="M1170" s="11">
        <f t="shared" si="109"/>
        <v>42604.803993055553</v>
      </c>
      <c r="N1170" t="b">
        <v>0</v>
      </c>
      <c r="O1170">
        <v>3</v>
      </c>
      <c r="P1170" t="b">
        <v>0</v>
      </c>
      <c r="Q1170" t="s">
        <v>8284</v>
      </c>
      <c r="R1170" s="10">
        <f t="shared" si="110"/>
        <v>5.6666666666666661</v>
      </c>
      <c r="S1170">
        <f t="shared" si="111"/>
        <v>340</v>
      </c>
      <c r="T1170" t="str">
        <f t="shared" si="112"/>
        <v>food</v>
      </c>
      <c r="U1170" t="str">
        <f t="shared" si="113"/>
        <v>food trucks</v>
      </c>
    </row>
    <row r="1171" spans="1:21" ht="44.25" hidden="1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tr">
        <f>Data[[#This Row],[state]]</f>
        <v>failed</v>
      </c>
      <c r="H1171" t="s">
        <v>8224</v>
      </c>
      <c r="I1171" t="s">
        <v>8246</v>
      </c>
      <c r="J1171">
        <v>1424593763</v>
      </c>
      <c r="K1171" s="11">
        <f t="shared" si="108"/>
        <v>42057.103738425925</v>
      </c>
      <c r="L1171">
        <v>1422001763</v>
      </c>
      <c r="M1171" s="11">
        <f t="shared" si="109"/>
        <v>42027.103738425925</v>
      </c>
      <c r="N1171" t="b">
        <v>0</v>
      </c>
      <c r="O1171">
        <v>3</v>
      </c>
      <c r="P1171" t="b">
        <v>0</v>
      </c>
      <c r="Q1171" t="s">
        <v>8284</v>
      </c>
      <c r="R1171" s="10">
        <f t="shared" si="110"/>
        <v>0.16999999999999998</v>
      </c>
      <c r="S1171">
        <f t="shared" si="111"/>
        <v>5.666666666666667</v>
      </c>
      <c r="T1171" t="str">
        <f t="shared" si="112"/>
        <v>food</v>
      </c>
      <c r="U1171" t="str">
        <f t="shared" si="113"/>
        <v>food trucks</v>
      </c>
    </row>
    <row r="1172" spans="1:21" ht="44.25" hidden="1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tr">
        <f>Data[[#This Row],[state]]</f>
        <v>failed</v>
      </c>
      <c r="H1172" t="s">
        <v>8225</v>
      </c>
      <c r="I1172" t="s">
        <v>8247</v>
      </c>
      <c r="J1172">
        <v>1433021171</v>
      </c>
      <c r="K1172" s="11">
        <f t="shared" si="108"/>
        <v>42154.643182870372</v>
      </c>
      <c r="L1172">
        <v>1430429171</v>
      </c>
      <c r="M1172" s="11">
        <f t="shared" si="109"/>
        <v>42124.643182870372</v>
      </c>
      <c r="N1172" t="b">
        <v>0</v>
      </c>
      <c r="O1172">
        <v>2</v>
      </c>
      <c r="P1172" t="b">
        <v>0</v>
      </c>
      <c r="Q1172" t="s">
        <v>8284</v>
      </c>
      <c r="R1172" s="10">
        <f t="shared" si="110"/>
        <v>0.4</v>
      </c>
      <c r="S1172">
        <f t="shared" si="111"/>
        <v>50</v>
      </c>
      <c r="T1172" t="str">
        <f t="shared" si="112"/>
        <v>food</v>
      </c>
      <c r="U1172" t="str">
        <f t="shared" si="113"/>
        <v>food trucks</v>
      </c>
    </row>
    <row r="1173" spans="1:21" ht="44.25" hidden="1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tr">
        <f>Data[[#This Row],[state]]</f>
        <v>failed</v>
      </c>
      <c r="H1173" t="s">
        <v>8224</v>
      </c>
      <c r="I1173" t="s">
        <v>8246</v>
      </c>
      <c r="J1173">
        <v>1415909927</v>
      </c>
      <c r="K1173" s="11">
        <f t="shared" si="108"/>
        <v>41956.596377314811</v>
      </c>
      <c r="L1173">
        <v>1414351127</v>
      </c>
      <c r="M1173" s="11">
        <f t="shared" si="109"/>
        <v>41938.554710648146</v>
      </c>
      <c r="N1173" t="b">
        <v>0</v>
      </c>
      <c r="O1173">
        <v>1</v>
      </c>
      <c r="P1173" t="b">
        <v>0</v>
      </c>
      <c r="Q1173" t="s">
        <v>8284</v>
      </c>
      <c r="R1173" s="10">
        <f t="shared" si="110"/>
        <v>0.1</v>
      </c>
      <c r="S1173">
        <f t="shared" si="111"/>
        <v>25</v>
      </c>
      <c r="T1173" t="str">
        <f t="shared" si="112"/>
        <v>food</v>
      </c>
      <c r="U1173" t="str">
        <f t="shared" si="113"/>
        <v>food trucks</v>
      </c>
    </row>
    <row r="1174" spans="1:21" ht="29.5" hidden="1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tr">
        <f>Data[[#This Row],[state]]</f>
        <v>failed</v>
      </c>
      <c r="H1174" t="s">
        <v>8224</v>
      </c>
      <c r="I1174" t="s">
        <v>8246</v>
      </c>
      <c r="J1174">
        <v>1408551752</v>
      </c>
      <c r="K1174" s="11">
        <f t="shared" si="108"/>
        <v>41871.432314814818</v>
      </c>
      <c r="L1174">
        <v>1405959752</v>
      </c>
      <c r="M1174" s="11">
        <f t="shared" si="109"/>
        <v>41841.432314814818</v>
      </c>
      <c r="N1174" t="b">
        <v>0</v>
      </c>
      <c r="O1174">
        <v>0</v>
      </c>
      <c r="P1174" t="b">
        <v>0</v>
      </c>
      <c r="Q1174" t="s">
        <v>8284</v>
      </c>
      <c r="R1174" s="10">
        <f t="shared" si="110"/>
        <v>0</v>
      </c>
      <c r="S1174" t="e">
        <f t="shared" si="111"/>
        <v>#DIV/0!</v>
      </c>
      <c r="T1174" t="str">
        <f t="shared" si="112"/>
        <v>food</v>
      </c>
      <c r="U1174" t="str">
        <f t="shared" si="113"/>
        <v>food trucks</v>
      </c>
    </row>
    <row r="1175" spans="1:21" ht="44.25" hidden="1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tr">
        <f>Data[[#This Row],[state]]</f>
        <v>failed</v>
      </c>
      <c r="H1175" t="s">
        <v>8224</v>
      </c>
      <c r="I1175" t="s">
        <v>8246</v>
      </c>
      <c r="J1175">
        <v>1438576057</v>
      </c>
      <c r="K1175" s="11">
        <f t="shared" si="108"/>
        <v>42218.935844907406</v>
      </c>
      <c r="L1175">
        <v>1435552057</v>
      </c>
      <c r="M1175" s="11">
        <f t="shared" si="109"/>
        <v>42183.935844907406</v>
      </c>
      <c r="N1175" t="b">
        <v>0</v>
      </c>
      <c r="O1175">
        <v>1</v>
      </c>
      <c r="P1175" t="b">
        <v>0</v>
      </c>
      <c r="Q1175" t="s">
        <v>8284</v>
      </c>
      <c r="R1175" s="10">
        <f t="shared" si="110"/>
        <v>2.4E-2</v>
      </c>
      <c r="S1175">
        <f t="shared" si="111"/>
        <v>30</v>
      </c>
      <c r="T1175" t="str">
        <f t="shared" si="112"/>
        <v>food</v>
      </c>
      <c r="U1175" t="str">
        <f t="shared" si="113"/>
        <v>food trucks</v>
      </c>
    </row>
    <row r="1176" spans="1:21" ht="44.25" hidden="1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tr">
        <f>Data[[#This Row],[state]]</f>
        <v>failed</v>
      </c>
      <c r="H1176" t="s">
        <v>8224</v>
      </c>
      <c r="I1176" t="s">
        <v>8246</v>
      </c>
      <c r="J1176">
        <v>1462738327</v>
      </c>
      <c r="K1176" s="11">
        <f t="shared" si="108"/>
        <v>42498.59174768519</v>
      </c>
      <c r="L1176">
        <v>1460146327</v>
      </c>
      <c r="M1176" s="11">
        <f t="shared" si="109"/>
        <v>42468.59174768519</v>
      </c>
      <c r="N1176" t="b">
        <v>0</v>
      </c>
      <c r="O1176">
        <v>19</v>
      </c>
      <c r="P1176" t="b">
        <v>0</v>
      </c>
      <c r="Q1176" t="s">
        <v>8284</v>
      </c>
      <c r="R1176" s="10">
        <f t="shared" si="110"/>
        <v>5.9066666666666672</v>
      </c>
      <c r="S1176">
        <f t="shared" si="111"/>
        <v>46.631578947368418</v>
      </c>
      <c r="T1176" t="str">
        <f t="shared" si="112"/>
        <v>food</v>
      </c>
      <c r="U1176" t="str">
        <f t="shared" si="113"/>
        <v>food trucks</v>
      </c>
    </row>
    <row r="1177" spans="1:21" ht="44.25" hidden="1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tr">
        <f>Data[[#This Row],[state]]</f>
        <v>failed</v>
      </c>
      <c r="H1177" t="s">
        <v>8224</v>
      </c>
      <c r="I1177" t="s">
        <v>8246</v>
      </c>
      <c r="J1177">
        <v>1436981339</v>
      </c>
      <c r="K1177" s="11">
        <f t="shared" si="108"/>
        <v>42200.478460648148</v>
      </c>
      <c r="L1177">
        <v>1434389339</v>
      </c>
      <c r="M1177" s="11">
        <f t="shared" si="109"/>
        <v>42170.478460648148</v>
      </c>
      <c r="N1177" t="b">
        <v>0</v>
      </c>
      <c r="O1177">
        <v>9</v>
      </c>
      <c r="P1177" t="b">
        <v>0</v>
      </c>
      <c r="Q1177" t="s">
        <v>8284</v>
      </c>
      <c r="R1177" s="10">
        <f t="shared" si="110"/>
        <v>2.9250000000000003</v>
      </c>
      <c r="S1177">
        <f t="shared" si="111"/>
        <v>65</v>
      </c>
      <c r="T1177" t="str">
        <f t="shared" si="112"/>
        <v>food</v>
      </c>
      <c r="U1177" t="str">
        <f t="shared" si="113"/>
        <v>food trucks</v>
      </c>
    </row>
    <row r="1178" spans="1:21" ht="59" hidden="1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tr">
        <f>Data[[#This Row],[state]]</f>
        <v>failed</v>
      </c>
      <c r="H1178" t="s">
        <v>8226</v>
      </c>
      <c r="I1178" t="s">
        <v>8248</v>
      </c>
      <c r="J1178">
        <v>1488805200</v>
      </c>
      <c r="K1178" s="11">
        <f t="shared" si="108"/>
        <v>42800.291666666672</v>
      </c>
      <c r="L1178">
        <v>1484094498</v>
      </c>
      <c r="M1178" s="11">
        <f t="shared" si="109"/>
        <v>42745.769652777773</v>
      </c>
      <c r="N1178" t="b">
        <v>0</v>
      </c>
      <c r="O1178">
        <v>1</v>
      </c>
      <c r="P1178" t="b">
        <v>0</v>
      </c>
      <c r="Q1178" t="s">
        <v>8284</v>
      </c>
      <c r="R1178" s="10">
        <f t="shared" si="110"/>
        <v>5.7142857142857143E-3</v>
      </c>
      <c r="S1178">
        <f t="shared" si="111"/>
        <v>10</v>
      </c>
      <c r="T1178" t="str">
        <f t="shared" si="112"/>
        <v>food</v>
      </c>
      <c r="U1178" t="str">
        <f t="shared" si="113"/>
        <v>food trucks</v>
      </c>
    </row>
    <row r="1179" spans="1:21" ht="44.25" hidden="1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tr">
        <f>Data[[#This Row],[state]]</f>
        <v>failed</v>
      </c>
      <c r="H1179" t="s">
        <v>8225</v>
      </c>
      <c r="I1179" t="s">
        <v>8247</v>
      </c>
      <c r="J1179">
        <v>1413388296</v>
      </c>
      <c r="K1179" s="11">
        <f t="shared" si="108"/>
        <v>41927.410833333335</v>
      </c>
      <c r="L1179">
        <v>1410796296</v>
      </c>
      <c r="M1179" s="11">
        <f t="shared" si="109"/>
        <v>41897.410833333335</v>
      </c>
      <c r="N1179" t="b">
        <v>0</v>
      </c>
      <c r="O1179">
        <v>0</v>
      </c>
      <c r="P1179" t="b">
        <v>0</v>
      </c>
      <c r="Q1179" t="s">
        <v>8284</v>
      </c>
      <c r="R1179" s="10">
        <f t="shared" si="110"/>
        <v>0</v>
      </c>
      <c r="S1179" t="e">
        <f t="shared" si="111"/>
        <v>#DIV/0!</v>
      </c>
      <c r="T1179" t="str">
        <f t="shared" si="112"/>
        <v>food</v>
      </c>
      <c r="U1179" t="str">
        <f t="shared" si="113"/>
        <v>food trucks</v>
      </c>
    </row>
    <row r="1180" spans="1:21" ht="44.25" hidden="1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tr">
        <f>Data[[#This Row],[state]]</f>
        <v>failed</v>
      </c>
      <c r="H1180" t="s">
        <v>8224</v>
      </c>
      <c r="I1180" t="s">
        <v>8246</v>
      </c>
      <c r="J1180">
        <v>1408225452</v>
      </c>
      <c r="K1180" s="11">
        <f t="shared" si="108"/>
        <v>41867.655694444446</v>
      </c>
      <c r="L1180">
        <v>1405633452</v>
      </c>
      <c r="M1180" s="11">
        <f t="shared" si="109"/>
        <v>41837.655694444446</v>
      </c>
      <c r="N1180" t="b">
        <v>0</v>
      </c>
      <c r="O1180">
        <v>1</v>
      </c>
      <c r="P1180" t="b">
        <v>0</v>
      </c>
      <c r="Q1180" t="s">
        <v>8284</v>
      </c>
      <c r="R1180" s="10">
        <f t="shared" si="110"/>
        <v>6.6666666666666671E-3</v>
      </c>
      <c r="S1180">
        <f t="shared" si="111"/>
        <v>5</v>
      </c>
      <c r="T1180" t="str">
        <f t="shared" si="112"/>
        <v>food</v>
      </c>
      <c r="U1180" t="str">
        <f t="shared" si="113"/>
        <v>food trucks</v>
      </c>
    </row>
    <row r="1181" spans="1:21" ht="44.25" hidden="1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tr">
        <f>Data[[#This Row],[state]]</f>
        <v>failed</v>
      </c>
      <c r="H1181" t="s">
        <v>8229</v>
      </c>
      <c r="I1181" t="s">
        <v>8251</v>
      </c>
      <c r="J1181">
        <v>1446052627</v>
      </c>
      <c r="K1181" s="11">
        <f t="shared" si="108"/>
        <v>42305.470219907409</v>
      </c>
      <c r="L1181">
        <v>1443460627</v>
      </c>
      <c r="M1181" s="11">
        <f t="shared" si="109"/>
        <v>42275.470219907409</v>
      </c>
      <c r="N1181" t="b">
        <v>0</v>
      </c>
      <c r="O1181">
        <v>5</v>
      </c>
      <c r="P1181" t="b">
        <v>0</v>
      </c>
      <c r="Q1181" t="s">
        <v>8284</v>
      </c>
      <c r="R1181" s="10">
        <f t="shared" si="110"/>
        <v>5.3333333333333339</v>
      </c>
      <c r="S1181">
        <f t="shared" si="111"/>
        <v>640</v>
      </c>
      <c r="T1181" t="str">
        <f t="shared" si="112"/>
        <v>food</v>
      </c>
      <c r="U1181" t="str">
        <f t="shared" si="113"/>
        <v>food trucks</v>
      </c>
    </row>
    <row r="1182" spans="1:21" ht="44.25" hidden="1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tr">
        <f>Data[[#This Row],[state]]</f>
        <v>failed</v>
      </c>
      <c r="H1182" t="s">
        <v>8224</v>
      </c>
      <c r="I1182" t="s">
        <v>8246</v>
      </c>
      <c r="J1182">
        <v>1403983314</v>
      </c>
      <c r="K1182" s="11">
        <f t="shared" si="108"/>
        <v>41818.556875000002</v>
      </c>
      <c r="L1182">
        <v>1400786514</v>
      </c>
      <c r="M1182" s="11">
        <f t="shared" si="109"/>
        <v>41781.556875000002</v>
      </c>
      <c r="N1182" t="b">
        <v>0</v>
      </c>
      <c r="O1182">
        <v>85</v>
      </c>
      <c r="P1182" t="b">
        <v>0</v>
      </c>
      <c r="Q1182" t="s">
        <v>8284</v>
      </c>
      <c r="R1182" s="10">
        <f t="shared" si="110"/>
        <v>11.75</v>
      </c>
      <c r="S1182">
        <f t="shared" si="111"/>
        <v>69.117647058823536</v>
      </c>
      <c r="T1182" t="str">
        <f t="shared" si="112"/>
        <v>food</v>
      </c>
      <c r="U1182" t="str">
        <f t="shared" si="113"/>
        <v>food trucks</v>
      </c>
    </row>
    <row r="1183" spans="1:21" ht="29.5" hidden="1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tr">
        <f>Data[[#This Row],[state]]</f>
        <v>failed</v>
      </c>
      <c r="H1183" t="s">
        <v>8224</v>
      </c>
      <c r="I1183" t="s">
        <v>8246</v>
      </c>
      <c r="J1183">
        <v>1425197321</v>
      </c>
      <c r="K1183" s="11">
        <f t="shared" si="108"/>
        <v>42064.089363425926</v>
      </c>
      <c r="L1183">
        <v>1422605321</v>
      </c>
      <c r="M1183" s="11">
        <f t="shared" si="109"/>
        <v>42034.089363425926</v>
      </c>
      <c r="N1183" t="b">
        <v>0</v>
      </c>
      <c r="O1183">
        <v>3</v>
      </c>
      <c r="P1183" t="b">
        <v>0</v>
      </c>
      <c r="Q1183" t="s">
        <v>8284</v>
      </c>
      <c r="R1183" s="10">
        <f t="shared" si="110"/>
        <v>8.0000000000000002E-3</v>
      </c>
      <c r="S1183">
        <f t="shared" si="111"/>
        <v>1.3333333333333333</v>
      </c>
      <c r="T1183" t="str">
        <f t="shared" si="112"/>
        <v>food</v>
      </c>
      <c r="U1183" t="str">
        <f t="shared" si="113"/>
        <v>food trucks</v>
      </c>
    </row>
    <row r="1184" spans="1:21" ht="59" hidden="1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tr">
        <f>Data[[#This Row],[state]]</f>
        <v>failed</v>
      </c>
      <c r="H1184" t="s">
        <v>8224</v>
      </c>
      <c r="I1184" t="s">
        <v>8246</v>
      </c>
      <c r="J1184">
        <v>1484239320</v>
      </c>
      <c r="K1184" s="11">
        <f t="shared" si="108"/>
        <v>42747.445833333331</v>
      </c>
      <c r="L1184">
        <v>1482609088</v>
      </c>
      <c r="M1184" s="11">
        <f t="shared" si="109"/>
        <v>42728.577407407407</v>
      </c>
      <c r="N1184" t="b">
        <v>0</v>
      </c>
      <c r="O1184">
        <v>4</v>
      </c>
      <c r="P1184" t="b">
        <v>0</v>
      </c>
      <c r="Q1184" t="s">
        <v>8284</v>
      </c>
      <c r="R1184" s="10">
        <f t="shared" si="110"/>
        <v>4.2</v>
      </c>
      <c r="S1184">
        <f t="shared" si="111"/>
        <v>10.5</v>
      </c>
      <c r="T1184" t="str">
        <f t="shared" si="112"/>
        <v>food</v>
      </c>
      <c r="U1184" t="str">
        <f t="shared" si="113"/>
        <v>food trucks</v>
      </c>
    </row>
    <row r="1185" spans="1:21" ht="44.25" hidden="1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tr">
        <f>Data[[#This Row],[state]]</f>
        <v>failed</v>
      </c>
      <c r="H1185" t="s">
        <v>8224</v>
      </c>
      <c r="I1185" t="s">
        <v>8246</v>
      </c>
      <c r="J1185">
        <v>1478059140</v>
      </c>
      <c r="K1185" s="11">
        <f t="shared" si="108"/>
        <v>42675.915972222225</v>
      </c>
      <c r="L1185">
        <v>1476391223</v>
      </c>
      <c r="M1185" s="11">
        <f t="shared" si="109"/>
        <v>42656.61137731481</v>
      </c>
      <c r="N1185" t="b">
        <v>0</v>
      </c>
      <c r="O1185">
        <v>3</v>
      </c>
      <c r="P1185" t="b">
        <v>0</v>
      </c>
      <c r="Q1185" t="s">
        <v>8284</v>
      </c>
      <c r="R1185" s="10">
        <f t="shared" si="110"/>
        <v>4</v>
      </c>
      <c r="S1185">
        <f t="shared" si="111"/>
        <v>33.333333333333336</v>
      </c>
      <c r="T1185" t="str">
        <f t="shared" si="112"/>
        <v>food</v>
      </c>
      <c r="U1185" t="str">
        <f t="shared" si="113"/>
        <v>food trucks</v>
      </c>
    </row>
    <row r="1186" spans="1:21" ht="44.25" hidden="1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tr">
        <f>Data[[#This Row],[state]]</f>
        <v>successful</v>
      </c>
      <c r="H1186" t="s">
        <v>8225</v>
      </c>
      <c r="I1186" t="s">
        <v>8247</v>
      </c>
      <c r="J1186">
        <v>1486391011</v>
      </c>
      <c r="K1186" s="11">
        <f t="shared" si="108"/>
        <v>42772.349664351852</v>
      </c>
      <c r="L1186">
        <v>1483712611</v>
      </c>
      <c r="M1186" s="11">
        <f t="shared" si="109"/>
        <v>42741.349664351852</v>
      </c>
      <c r="N1186" t="b">
        <v>0</v>
      </c>
      <c r="O1186">
        <v>375</v>
      </c>
      <c r="P1186" t="b">
        <v>1</v>
      </c>
      <c r="Q1186" t="s">
        <v>8285</v>
      </c>
      <c r="R1186" s="10">
        <f t="shared" si="110"/>
        <v>104.93636363636362</v>
      </c>
      <c r="S1186">
        <f t="shared" si="111"/>
        <v>61.562666666666665</v>
      </c>
      <c r="T1186" t="str">
        <f t="shared" si="112"/>
        <v>photography</v>
      </c>
      <c r="U1186" t="str">
        <f t="shared" si="113"/>
        <v>photobooks</v>
      </c>
    </row>
    <row r="1187" spans="1:21" ht="59" hidden="1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tr">
        <f>Data[[#This Row],[state]]</f>
        <v>successful</v>
      </c>
      <c r="H1187" t="s">
        <v>8224</v>
      </c>
      <c r="I1187" t="s">
        <v>8246</v>
      </c>
      <c r="J1187">
        <v>1433736000</v>
      </c>
      <c r="K1187" s="11">
        <f t="shared" si="108"/>
        <v>42162.916666666672</v>
      </c>
      <c r="L1187">
        <v>1430945149</v>
      </c>
      <c r="M1187" s="11">
        <f t="shared" si="109"/>
        <v>42130.615150462967</v>
      </c>
      <c r="N1187" t="b">
        <v>0</v>
      </c>
      <c r="O1187">
        <v>111</v>
      </c>
      <c r="P1187" t="b">
        <v>1</v>
      </c>
      <c r="Q1187" t="s">
        <v>8285</v>
      </c>
      <c r="R1187" s="10">
        <f t="shared" si="110"/>
        <v>105.44</v>
      </c>
      <c r="S1187">
        <f t="shared" si="111"/>
        <v>118.73873873873873</v>
      </c>
      <c r="T1187" t="str">
        <f t="shared" si="112"/>
        <v>photography</v>
      </c>
      <c r="U1187" t="str">
        <f t="shared" si="113"/>
        <v>photobooks</v>
      </c>
    </row>
    <row r="1188" spans="1:21" ht="44.25" hidden="1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tr">
        <f>Data[[#This Row],[state]]</f>
        <v>successful</v>
      </c>
      <c r="H1188" t="s">
        <v>8225</v>
      </c>
      <c r="I1188" t="s">
        <v>8247</v>
      </c>
      <c r="J1188">
        <v>1433198520</v>
      </c>
      <c r="K1188" s="11">
        <f t="shared" si="108"/>
        <v>42156.695833333331</v>
      </c>
      <c r="L1188">
        <v>1430340195</v>
      </c>
      <c r="M1188" s="11">
        <f t="shared" si="109"/>
        <v>42123.61336805555</v>
      </c>
      <c r="N1188" t="b">
        <v>0</v>
      </c>
      <c r="O1188">
        <v>123</v>
      </c>
      <c r="P1188" t="b">
        <v>1</v>
      </c>
      <c r="Q1188" t="s">
        <v>8285</v>
      </c>
      <c r="R1188" s="10">
        <f t="shared" si="110"/>
        <v>106.73333333333332</v>
      </c>
      <c r="S1188">
        <f t="shared" si="111"/>
        <v>65.081300813008127</v>
      </c>
      <c r="T1188" t="str">
        <f t="shared" si="112"/>
        <v>photography</v>
      </c>
      <c r="U1188" t="str">
        <f t="shared" si="113"/>
        <v>photobooks</v>
      </c>
    </row>
    <row r="1189" spans="1:21" ht="44.25" hidden="1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tr">
        <f>Data[[#This Row],[state]]</f>
        <v>successful</v>
      </c>
      <c r="H1189" t="s">
        <v>8224</v>
      </c>
      <c r="I1189" t="s">
        <v>8246</v>
      </c>
      <c r="J1189">
        <v>1431885600</v>
      </c>
      <c r="K1189" s="11">
        <f t="shared" si="108"/>
        <v>42141.5</v>
      </c>
      <c r="L1189">
        <v>1429133323</v>
      </c>
      <c r="M1189" s="11">
        <f t="shared" si="109"/>
        <v>42109.644942129627</v>
      </c>
      <c r="N1189" t="b">
        <v>0</v>
      </c>
      <c r="O1189">
        <v>70</v>
      </c>
      <c r="P1189" t="b">
        <v>1</v>
      </c>
      <c r="Q1189" t="s">
        <v>8285</v>
      </c>
      <c r="R1189" s="10">
        <f t="shared" si="110"/>
        <v>104.12571428571428</v>
      </c>
      <c r="S1189">
        <f t="shared" si="111"/>
        <v>130.15714285714284</v>
      </c>
      <c r="T1189" t="str">
        <f t="shared" si="112"/>
        <v>photography</v>
      </c>
      <c r="U1189" t="str">
        <f t="shared" si="113"/>
        <v>photobooks</v>
      </c>
    </row>
    <row r="1190" spans="1:21" ht="44.25" hidden="1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tr">
        <f>Data[[#This Row],[state]]</f>
        <v>successful</v>
      </c>
      <c r="H1190" t="s">
        <v>8229</v>
      </c>
      <c r="I1190" t="s">
        <v>8251</v>
      </c>
      <c r="J1190">
        <v>1482943740</v>
      </c>
      <c r="K1190" s="11">
        <f t="shared" si="108"/>
        <v>42732.450694444444</v>
      </c>
      <c r="L1190">
        <v>1481129340</v>
      </c>
      <c r="M1190" s="11">
        <f t="shared" si="109"/>
        <v>42711.450694444444</v>
      </c>
      <c r="N1190" t="b">
        <v>0</v>
      </c>
      <c r="O1190">
        <v>85</v>
      </c>
      <c r="P1190" t="b">
        <v>1</v>
      </c>
      <c r="Q1190" t="s">
        <v>8285</v>
      </c>
      <c r="R1190" s="10">
        <f t="shared" si="110"/>
        <v>160.54999999999998</v>
      </c>
      <c r="S1190">
        <f t="shared" si="111"/>
        <v>37.776470588235291</v>
      </c>
      <c r="T1190" t="str">
        <f t="shared" si="112"/>
        <v>photography</v>
      </c>
      <c r="U1190" t="str">
        <f t="shared" si="113"/>
        <v>photobooks</v>
      </c>
    </row>
    <row r="1191" spans="1:21" ht="44.25" hidden="1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tr">
        <f>Data[[#This Row],[state]]</f>
        <v>successful</v>
      </c>
      <c r="H1191" t="s">
        <v>8224</v>
      </c>
      <c r="I1191" t="s">
        <v>8246</v>
      </c>
      <c r="J1191">
        <v>1467242995</v>
      </c>
      <c r="K1191" s="11">
        <f t="shared" si="108"/>
        <v>42550.729108796295</v>
      </c>
      <c r="L1191">
        <v>1465428595</v>
      </c>
      <c r="M1191" s="11">
        <f t="shared" si="109"/>
        <v>42529.729108796295</v>
      </c>
      <c r="N1191" t="b">
        <v>0</v>
      </c>
      <c r="O1191">
        <v>86</v>
      </c>
      <c r="P1191" t="b">
        <v>1</v>
      </c>
      <c r="Q1191" t="s">
        <v>8285</v>
      </c>
      <c r="R1191" s="10">
        <f t="shared" si="110"/>
        <v>107.77777777777777</v>
      </c>
      <c r="S1191">
        <f t="shared" si="111"/>
        <v>112.79069767441861</v>
      </c>
      <c r="T1191" t="str">
        <f t="shared" si="112"/>
        <v>photography</v>
      </c>
      <c r="U1191" t="str">
        <f t="shared" si="113"/>
        <v>photobooks</v>
      </c>
    </row>
    <row r="1192" spans="1:21" ht="29.5" hidden="1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tr">
        <f>Data[[#This Row],[state]]</f>
        <v>successful</v>
      </c>
      <c r="H1192" t="s">
        <v>8224</v>
      </c>
      <c r="I1192" t="s">
        <v>8246</v>
      </c>
      <c r="J1192">
        <v>1409500725</v>
      </c>
      <c r="K1192" s="11">
        <f t="shared" si="108"/>
        <v>41882.415798611109</v>
      </c>
      <c r="L1192">
        <v>1406908725</v>
      </c>
      <c r="M1192" s="11">
        <f t="shared" si="109"/>
        <v>41852.415798611109</v>
      </c>
      <c r="N1192" t="b">
        <v>0</v>
      </c>
      <c r="O1192">
        <v>13</v>
      </c>
      <c r="P1192" t="b">
        <v>1</v>
      </c>
      <c r="Q1192" t="s">
        <v>8285</v>
      </c>
      <c r="R1192" s="10">
        <f t="shared" si="110"/>
        <v>135</v>
      </c>
      <c r="S1192">
        <f t="shared" si="111"/>
        <v>51.92307692307692</v>
      </c>
      <c r="T1192" t="str">
        <f t="shared" si="112"/>
        <v>photography</v>
      </c>
      <c r="U1192" t="str">
        <f t="shared" si="113"/>
        <v>photobooks</v>
      </c>
    </row>
    <row r="1193" spans="1:21" ht="44.25" hidden="1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tr">
        <f>Data[[#This Row],[state]]</f>
        <v>successful</v>
      </c>
      <c r="H1193" t="s">
        <v>8224</v>
      </c>
      <c r="I1193" t="s">
        <v>8246</v>
      </c>
      <c r="J1193">
        <v>1458480560</v>
      </c>
      <c r="K1193" s="11">
        <f t="shared" si="108"/>
        <v>42449.312037037031</v>
      </c>
      <c r="L1193">
        <v>1455892160</v>
      </c>
      <c r="M1193" s="11">
        <f t="shared" si="109"/>
        <v>42419.353703703702</v>
      </c>
      <c r="N1193" t="b">
        <v>0</v>
      </c>
      <c r="O1193">
        <v>33</v>
      </c>
      <c r="P1193" t="b">
        <v>1</v>
      </c>
      <c r="Q1193" t="s">
        <v>8285</v>
      </c>
      <c r="R1193" s="10">
        <f t="shared" si="110"/>
        <v>109.07407407407408</v>
      </c>
      <c r="S1193">
        <f t="shared" si="111"/>
        <v>89.242424242424249</v>
      </c>
      <c r="T1193" t="str">
        <f t="shared" si="112"/>
        <v>photography</v>
      </c>
      <c r="U1193" t="str">
        <f t="shared" si="113"/>
        <v>photobooks</v>
      </c>
    </row>
    <row r="1194" spans="1:21" ht="29.5" hidden="1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tr">
        <f>Data[[#This Row],[state]]</f>
        <v>successful</v>
      </c>
      <c r="H1194" t="s">
        <v>8225</v>
      </c>
      <c r="I1194" t="s">
        <v>8247</v>
      </c>
      <c r="J1194">
        <v>1486814978</v>
      </c>
      <c r="K1194" s="11">
        <f t="shared" si="108"/>
        <v>42777.256689814814</v>
      </c>
      <c r="L1194">
        <v>1484222978</v>
      </c>
      <c r="M1194" s="11">
        <f t="shared" si="109"/>
        <v>42747.256689814814</v>
      </c>
      <c r="N1194" t="b">
        <v>0</v>
      </c>
      <c r="O1194">
        <v>15</v>
      </c>
      <c r="P1194" t="b">
        <v>1</v>
      </c>
      <c r="Q1194" t="s">
        <v>8285</v>
      </c>
      <c r="R1194" s="10">
        <f t="shared" si="110"/>
        <v>290</v>
      </c>
      <c r="S1194">
        <f t="shared" si="111"/>
        <v>19.333333333333332</v>
      </c>
      <c r="T1194" t="str">
        <f t="shared" si="112"/>
        <v>photography</v>
      </c>
      <c r="U1194" t="str">
        <f t="shared" si="113"/>
        <v>photobooks</v>
      </c>
    </row>
    <row r="1195" spans="1:21" ht="59" hidden="1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tr">
        <f>Data[[#This Row],[state]]</f>
        <v>successful</v>
      </c>
      <c r="H1195" t="s">
        <v>8224</v>
      </c>
      <c r="I1195" t="s">
        <v>8246</v>
      </c>
      <c r="J1195">
        <v>1460223453</v>
      </c>
      <c r="K1195" s="11">
        <f t="shared" si="108"/>
        <v>42469.484409722223</v>
      </c>
      <c r="L1195">
        <v>1455043053</v>
      </c>
      <c r="M1195" s="11">
        <f t="shared" si="109"/>
        <v>42409.526076388895</v>
      </c>
      <c r="N1195" t="b">
        <v>0</v>
      </c>
      <c r="O1195">
        <v>273</v>
      </c>
      <c r="P1195" t="b">
        <v>1</v>
      </c>
      <c r="Q1195" t="s">
        <v>8285</v>
      </c>
      <c r="R1195" s="10">
        <f t="shared" si="110"/>
        <v>103.95714285714286</v>
      </c>
      <c r="S1195">
        <f t="shared" si="111"/>
        <v>79.967032967032964</v>
      </c>
      <c r="T1195" t="str">
        <f t="shared" si="112"/>
        <v>photography</v>
      </c>
      <c r="U1195" t="str">
        <f t="shared" si="113"/>
        <v>photobooks</v>
      </c>
    </row>
    <row r="1196" spans="1:21" ht="44.25" hidden="1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tr">
        <f>Data[[#This Row],[state]]</f>
        <v>successful</v>
      </c>
      <c r="H1196" t="s">
        <v>8241</v>
      </c>
      <c r="I1196" t="s">
        <v>8249</v>
      </c>
      <c r="J1196">
        <v>1428493379</v>
      </c>
      <c r="K1196" s="11">
        <f t="shared" si="108"/>
        <v>42102.238182870366</v>
      </c>
      <c r="L1196">
        <v>1425901379</v>
      </c>
      <c r="M1196" s="11">
        <f t="shared" si="109"/>
        <v>42072.238182870366</v>
      </c>
      <c r="N1196" t="b">
        <v>0</v>
      </c>
      <c r="O1196">
        <v>714</v>
      </c>
      <c r="P1196" t="b">
        <v>1</v>
      </c>
      <c r="Q1196" t="s">
        <v>8285</v>
      </c>
      <c r="R1196" s="10">
        <f t="shared" si="110"/>
        <v>322.24</v>
      </c>
      <c r="S1196">
        <f t="shared" si="111"/>
        <v>56.414565826330531</v>
      </c>
      <c r="T1196" t="str">
        <f t="shared" si="112"/>
        <v>photography</v>
      </c>
      <c r="U1196" t="str">
        <f t="shared" si="113"/>
        <v>photobooks</v>
      </c>
    </row>
    <row r="1197" spans="1:21" ht="59" hidden="1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tr">
        <f>Data[[#This Row],[state]]</f>
        <v>successful</v>
      </c>
      <c r="H1197" t="s">
        <v>8237</v>
      </c>
      <c r="I1197" t="s">
        <v>8249</v>
      </c>
      <c r="J1197">
        <v>1450602000</v>
      </c>
      <c r="K1197" s="11">
        <f t="shared" si="108"/>
        <v>42358.125</v>
      </c>
      <c r="L1197">
        <v>1445415653</v>
      </c>
      <c r="M1197" s="11">
        <f t="shared" si="109"/>
        <v>42298.09783564815</v>
      </c>
      <c r="N1197" t="b">
        <v>0</v>
      </c>
      <c r="O1197">
        <v>170</v>
      </c>
      <c r="P1197" t="b">
        <v>1</v>
      </c>
      <c r="Q1197" t="s">
        <v>8285</v>
      </c>
      <c r="R1197" s="10">
        <f t="shared" si="110"/>
        <v>135</v>
      </c>
      <c r="S1197">
        <f t="shared" si="111"/>
        <v>79.411764705882348</v>
      </c>
      <c r="T1197" t="str">
        <f t="shared" si="112"/>
        <v>photography</v>
      </c>
      <c r="U1197" t="str">
        <f t="shared" si="113"/>
        <v>photobooks</v>
      </c>
    </row>
    <row r="1198" spans="1:21" ht="29.5" hidden="1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tr">
        <f>Data[[#This Row],[state]]</f>
        <v>successful</v>
      </c>
      <c r="H1198" t="s">
        <v>8225</v>
      </c>
      <c r="I1198" t="s">
        <v>8247</v>
      </c>
      <c r="J1198">
        <v>1450467539</v>
      </c>
      <c r="K1198" s="11">
        <f t="shared" si="108"/>
        <v>42356.568738425922</v>
      </c>
      <c r="L1198">
        <v>1447875539</v>
      </c>
      <c r="M1198" s="11">
        <f t="shared" si="109"/>
        <v>42326.568738425922</v>
      </c>
      <c r="N1198" t="b">
        <v>0</v>
      </c>
      <c r="O1198">
        <v>512</v>
      </c>
      <c r="P1198" t="b">
        <v>1</v>
      </c>
      <c r="Q1198" t="s">
        <v>8285</v>
      </c>
      <c r="R1198" s="10">
        <f t="shared" si="110"/>
        <v>269.91034482758624</v>
      </c>
      <c r="S1198">
        <f t="shared" si="111"/>
        <v>76.439453125</v>
      </c>
      <c r="T1198" t="str">
        <f t="shared" si="112"/>
        <v>photography</v>
      </c>
      <c r="U1198" t="str">
        <f t="shared" si="113"/>
        <v>photobooks</v>
      </c>
    </row>
    <row r="1199" spans="1:21" ht="59" hidden="1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tr">
        <f>Data[[#This Row],[state]]</f>
        <v>successful</v>
      </c>
      <c r="H1199" t="s">
        <v>8224</v>
      </c>
      <c r="I1199" t="s">
        <v>8246</v>
      </c>
      <c r="J1199">
        <v>1465797540</v>
      </c>
      <c r="K1199" s="11">
        <f t="shared" si="108"/>
        <v>42533.999305555553</v>
      </c>
      <c r="L1199">
        <v>1463155034</v>
      </c>
      <c r="M1199" s="11">
        <f t="shared" si="109"/>
        <v>42503.41474537037</v>
      </c>
      <c r="N1199" t="b">
        <v>0</v>
      </c>
      <c r="O1199">
        <v>314</v>
      </c>
      <c r="P1199" t="b">
        <v>1</v>
      </c>
      <c r="Q1199" t="s">
        <v>8285</v>
      </c>
      <c r="R1199" s="10">
        <f t="shared" si="110"/>
        <v>253.29333333333332</v>
      </c>
      <c r="S1199">
        <f t="shared" si="111"/>
        <v>121</v>
      </c>
      <c r="T1199" t="str">
        <f t="shared" si="112"/>
        <v>photography</v>
      </c>
      <c r="U1199" t="str">
        <f t="shared" si="113"/>
        <v>photobooks</v>
      </c>
    </row>
    <row r="1200" spans="1:21" ht="44.25" hidden="1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tr">
        <f>Data[[#This Row],[state]]</f>
        <v>successful</v>
      </c>
      <c r="H1200" t="s">
        <v>8224</v>
      </c>
      <c r="I1200" t="s">
        <v>8246</v>
      </c>
      <c r="J1200">
        <v>1451530800</v>
      </c>
      <c r="K1200" s="11">
        <f t="shared" si="108"/>
        <v>42368.875</v>
      </c>
      <c r="L1200">
        <v>1448463086</v>
      </c>
      <c r="M1200" s="11">
        <f t="shared" si="109"/>
        <v>42333.369050925925</v>
      </c>
      <c r="N1200" t="b">
        <v>0</v>
      </c>
      <c r="O1200">
        <v>167</v>
      </c>
      <c r="P1200" t="b">
        <v>1</v>
      </c>
      <c r="Q1200" t="s">
        <v>8285</v>
      </c>
      <c r="R1200" s="10">
        <f t="shared" si="110"/>
        <v>260.59999999999997</v>
      </c>
      <c r="S1200">
        <f t="shared" si="111"/>
        <v>54.616766467065865</v>
      </c>
      <c r="T1200" t="str">
        <f t="shared" si="112"/>
        <v>photography</v>
      </c>
      <c r="U1200" t="str">
        <f t="shared" si="113"/>
        <v>photobooks</v>
      </c>
    </row>
    <row r="1201" spans="1:21" ht="44.25" hidden="1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tr">
        <f>Data[[#This Row],[state]]</f>
        <v>successful</v>
      </c>
      <c r="H1201" t="s">
        <v>8225</v>
      </c>
      <c r="I1201" t="s">
        <v>8247</v>
      </c>
      <c r="J1201">
        <v>1436380200</v>
      </c>
      <c r="K1201" s="11">
        <f t="shared" si="108"/>
        <v>42193.520833333328</v>
      </c>
      <c r="L1201">
        <v>1433615400</v>
      </c>
      <c r="M1201" s="11">
        <f t="shared" si="109"/>
        <v>42161.520833333328</v>
      </c>
      <c r="N1201" t="b">
        <v>0</v>
      </c>
      <c r="O1201">
        <v>9</v>
      </c>
      <c r="P1201" t="b">
        <v>1</v>
      </c>
      <c r="Q1201" t="s">
        <v>8285</v>
      </c>
      <c r="R1201" s="10">
        <f t="shared" si="110"/>
        <v>101.31677953348381</v>
      </c>
      <c r="S1201">
        <f t="shared" si="111"/>
        <v>299.22222222222223</v>
      </c>
      <c r="T1201" t="str">
        <f t="shared" si="112"/>
        <v>photography</v>
      </c>
      <c r="U1201" t="str">
        <f t="shared" si="113"/>
        <v>photobooks</v>
      </c>
    </row>
    <row r="1202" spans="1:21" ht="44.25" hidden="1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tr">
        <f>Data[[#This Row],[state]]</f>
        <v>successful</v>
      </c>
      <c r="H1202" t="s">
        <v>8224</v>
      </c>
      <c r="I1202" t="s">
        <v>8246</v>
      </c>
      <c r="J1202">
        <v>1429183656</v>
      </c>
      <c r="K1202" s="11">
        <f t="shared" si="108"/>
        <v>42110.227500000001</v>
      </c>
      <c r="L1202">
        <v>1427369256</v>
      </c>
      <c r="M1202" s="11">
        <f t="shared" si="109"/>
        <v>42089.227500000001</v>
      </c>
      <c r="N1202" t="b">
        <v>0</v>
      </c>
      <c r="O1202">
        <v>103</v>
      </c>
      <c r="P1202" t="b">
        <v>1</v>
      </c>
      <c r="Q1202" t="s">
        <v>8285</v>
      </c>
      <c r="R1202" s="10">
        <f t="shared" si="110"/>
        <v>125.60416666666667</v>
      </c>
      <c r="S1202">
        <f t="shared" si="111"/>
        <v>58.533980582524272</v>
      </c>
      <c r="T1202" t="str">
        <f t="shared" si="112"/>
        <v>photography</v>
      </c>
      <c r="U1202" t="str">
        <f t="shared" si="113"/>
        <v>photobooks</v>
      </c>
    </row>
    <row r="1203" spans="1:21" ht="44.25" hidden="1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tr">
        <f>Data[[#This Row],[state]]</f>
        <v>successful</v>
      </c>
      <c r="H1203" t="s">
        <v>8225</v>
      </c>
      <c r="I1203" t="s">
        <v>8247</v>
      </c>
      <c r="J1203">
        <v>1468593246</v>
      </c>
      <c r="K1203" s="11">
        <f t="shared" si="108"/>
        <v>42566.35701388889</v>
      </c>
      <c r="L1203">
        <v>1466001246</v>
      </c>
      <c r="M1203" s="11">
        <f t="shared" si="109"/>
        <v>42536.35701388889</v>
      </c>
      <c r="N1203" t="b">
        <v>0</v>
      </c>
      <c r="O1203">
        <v>111</v>
      </c>
      <c r="P1203" t="b">
        <v>1</v>
      </c>
      <c r="Q1203" t="s">
        <v>8285</v>
      </c>
      <c r="R1203" s="10">
        <f t="shared" si="110"/>
        <v>102.43783333333334</v>
      </c>
      <c r="S1203">
        <f t="shared" si="111"/>
        <v>55.371801801801809</v>
      </c>
      <c r="T1203" t="str">
        <f t="shared" si="112"/>
        <v>photography</v>
      </c>
      <c r="U1203" t="str">
        <f t="shared" si="113"/>
        <v>photobooks</v>
      </c>
    </row>
    <row r="1204" spans="1:21" ht="44.25" hidden="1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tr">
        <f>Data[[#This Row],[state]]</f>
        <v>successful</v>
      </c>
      <c r="H1204" t="s">
        <v>8226</v>
      </c>
      <c r="I1204" t="s">
        <v>8248</v>
      </c>
      <c r="J1204">
        <v>1435388154</v>
      </c>
      <c r="K1204" s="11">
        <f t="shared" si="108"/>
        <v>42182.038819444439</v>
      </c>
      <c r="L1204">
        <v>1432796154</v>
      </c>
      <c r="M1204" s="11">
        <f t="shared" si="109"/>
        <v>42152.038819444439</v>
      </c>
      <c r="N1204" t="b">
        <v>0</v>
      </c>
      <c r="O1204">
        <v>271</v>
      </c>
      <c r="P1204" t="b">
        <v>1</v>
      </c>
      <c r="Q1204" t="s">
        <v>8285</v>
      </c>
      <c r="R1204" s="10">
        <f t="shared" si="110"/>
        <v>199.244</v>
      </c>
      <c r="S1204">
        <f t="shared" si="111"/>
        <v>183.80442804428046</v>
      </c>
      <c r="T1204" t="str">
        <f t="shared" si="112"/>
        <v>photography</v>
      </c>
      <c r="U1204" t="str">
        <f t="shared" si="113"/>
        <v>photobooks</v>
      </c>
    </row>
    <row r="1205" spans="1:21" ht="44.25" hidden="1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tr">
        <f>Data[[#This Row],[state]]</f>
        <v>successful</v>
      </c>
      <c r="H1205" t="s">
        <v>8224</v>
      </c>
      <c r="I1205" t="s">
        <v>8246</v>
      </c>
      <c r="J1205">
        <v>1433083527</v>
      </c>
      <c r="K1205" s="11">
        <f t="shared" si="108"/>
        <v>42155.364895833336</v>
      </c>
      <c r="L1205">
        <v>1430491527</v>
      </c>
      <c r="M1205" s="11">
        <f t="shared" si="109"/>
        <v>42125.364895833336</v>
      </c>
      <c r="N1205" t="b">
        <v>0</v>
      </c>
      <c r="O1205">
        <v>101</v>
      </c>
      <c r="P1205" t="b">
        <v>1</v>
      </c>
      <c r="Q1205" t="s">
        <v>8285</v>
      </c>
      <c r="R1205" s="10">
        <f t="shared" si="110"/>
        <v>102.45398773006136</v>
      </c>
      <c r="S1205">
        <f t="shared" si="111"/>
        <v>165.34653465346534</v>
      </c>
      <c r="T1205" t="str">
        <f t="shared" si="112"/>
        <v>photography</v>
      </c>
      <c r="U1205" t="str">
        <f t="shared" si="113"/>
        <v>photobooks</v>
      </c>
    </row>
    <row r="1206" spans="1:21" ht="44.25" hidden="1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tr">
        <f>Data[[#This Row],[state]]</f>
        <v>successful</v>
      </c>
      <c r="H1206" t="s">
        <v>8224</v>
      </c>
      <c r="I1206" t="s">
        <v>8246</v>
      </c>
      <c r="J1206">
        <v>1449205200</v>
      </c>
      <c r="K1206" s="11">
        <f t="shared" si="108"/>
        <v>42341.958333333328</v>
      </c>
      <c r="L1206">
        <v>1445363833</v>
      </c>
      <c r="M1206" s="11">
        <f t="shared" si="109"/>
        <v>42297.498067129629</v>
      </c>
      <c r="N1206" t="b">
        <v>0</v>
      </c>
      <c r="O1206">
        <v>57</v>
      </c>
      <c r="P1206" t="b">
        <v>1</v>
      </c>
      <c r="Q1206" t="s">
        <v>8285</v>
      </c>
      <c r="R1206" s="10">
        <f t="shared" si="110"/>
        <v>102.94615384615385</v>
      </c>
      <c r="S1206">
        <f t="shared" si="111"/>
        <v>234.78947368421052</v>
      </c>
      <c r="T1206" t="str">
        <f t="shared" si="112"/>
        <v>photography</v>
      </c>
      <c r="U1206" t="str">
        <f t="shared" si="113"/>
        <v>photobooks</v>
      </c>
    </row>
    <row r="1207" spans="1:21" ht="44.25" hidden="1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tr">
        <f>Data[[#This Row],[state]]</f>
        <v>successful</v>
      </c>
      <c r="H1207" t="s">
        <v>8236</v>
      </c>
      <c r="I1207" t="s">
        <v>8249</v>
      </c>
      <c r="J1207">
        <v>1434197351</v>
      </c>
      <c r="K1207" s="11">
        <f t="shared" si="108"/>
        <v>42168.256377314814</v>
      </c>
      <c r="L1207">
        <v>1431605351</v>
      </c>
      <c r="M1207" s="11">
        <f t="shared" si="109"/>
        <v>42138.256377314814</v>
      </c>
      <c r="N1207" t="b">
        <v>0</v>
      </c>
      <c r="O1207">
        <v>62</v>
      </c>
      <c r="P1207" t="b">
        <v>1</v>
      </c>
      <c r="Q1207" t="s">
        <v>8285</v>
      </c>
      <c r="R1207" s="10">
        <f t="shared" si="110"/>
        <v>100.86153846153847</v>
      </c>
      <c r="S1207">
        <f t="shared" si="111"/>
        <v>211.48387096774192</v>
      </c>
      <c r="T1207" t="str">
        <f t="shared" si="112"/>
        <v>photography</v>
      </c>
      <c r="U1207" t="str">
        <f t="shared" si="113"/>
        <v>photobooks</v>
      </c>
    </row>
    <row r="1208" spans="1:21" ht="44.25" hidden="1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tr">
        <f>Data[[#This Row],[state]]</f>
        <v>successful</v>
      </c>
      <c r="H1208" t="s">
        <v>8239</v>
      </c>
      <c r="I1208" t="s">
        <v>8249</v>
      </c>
      <c r="J1208">
        <v>1489238940</v>
      </c>
      <c r="K1208" s="11">
        <f t="shared" si="108"/>
        <v>42805.311805555553</v>
      </c>
      <c r="L1208">
        <v>1486406253</v>
      </c>
      <c r="M1208" s="11">
        <f t="shared" si="109"/>
        <v>42772.526076388895</v>
      </c>
      <c r="N1208" t="b">
        <v>0</v>
      </c>
      <c r="O1208">
        <v>32</v>
      </c>
      <c r="P1208" t="b">
        <v>1</v>
      </c>
      <c r="Q1208" t="s">
        <v>8285</v>
      </c>
      <c r="R1208" s="10">
        <f t="shared" si="110"/>
        <v>114.99999999999999</v>
      </c>
      <c r="S1208">
        <f t="shared" si="111"/>
        <v>32.34375</v>
      </c>
      <c r="T1208" t="str">
        <f t="shared" si="112"/>
        <v>photography</v>
      </c>
      <c r="U1208" t="str">
        <f t="shared" si="113"/>
        <v>photobooks</v>
      </c>
    </row>
    <row r="1209" spans="1:21" ht="29.5" hidden="1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tr">
        <f>Data[[#This Row],[state]]</f>
        <v>successful</v>
      </c>
      <c r="H1209" t="s">
        <v>8237</v>
      </c>
      <c r="I1209" t="s">
        <v>8249</v>
      </c>
      <c r="J1209">
        <v>1459418400</v>
      </c>
      <c r="K1209" s="11">
        <f t="shared" si="108"/>
        <v>42460.166666666672</v>
      </c>
      <c r="L1209">
        <v>1456827573</v>
      </c>
      <c r="M1209" s="11">
        <f t="shared" si="109"/>
        <v>42430.180243055554</v>
      </c>
      <c r="N1209" t="b">
        <v>0</v>
      </c>
      <c r="O1209">
        <v>141</v>
      </c>
      <c r="P1209" t="b">
        <v>1</v>
      </c>
      <c r="Q1209" t="s">
        <v>8285</v>
      </c>
      <c r="R1209" s="10">
        <f t="shared" si="110"/>
        <v>104.16766467065868</v>
      </c>
      <c r="S1209">
        <f t="shared" si="111"/>
        <v>123.37588652482269</v>
      </c>
      <c r="T1209" t="str">
        <f t="shared" si="112"/>
        <v>photography</v>
      </c>
      <c r="U1209" t="str">
        <f t="shared" si="113"/>
        <v>photobooks</v>
      </c>
    </row>
    <row r="1210" spans="1:21" ht="59" hidden="1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tr">
        <f>Data[[#This Row],[state]]</f>
        <v>successful</v>
      </c>
      <c r="H1210" t="s">
        <v>8224</v>
      </c>
      <c r="I1210" t="s">
        <v>8246</v>
      </c>
      <c r="J1210">
        <v>1458835264</v>
      </c>
      <c r="K1210" s="11">
        <f t="shared" si="108"/>
        <v>42453.417407407411</v>
      </c>
      <c r="L1210">
        <v>1456246864</v>
      </c>
      <c r="M1210" s="11">
        <f t="shared" si="109"/>
        <v>42423.459074074075</v>
      </c>
      <c r="N1210" t="b">
        <v>0</v>
      </c>
      <c r="O1210">
        <v>75</v>
      </c>
      <c r="P1210" t="b">
        <v>1</v>
      </c>
      <c r="Q1210" t="s">
        <v>8285</v>
      </c>
      <c r="R1210" s="10">
        <f t="shared" si="110"/>
        <v>155.29999999999998</v>
      </c>
      <c r="S1210">
        <f t="shared" si="111"/>
        <v>207.06666666666666</v>
      </c>
      <c r="T1210" t="str">
        <f t="shared" si="112"/>
        <v>photography</v>
      </c>
      <c r="U1210" t="str">
        <f t="shared" si="113"/>
        <v>photobooks</v>
      </c>
    </row>
    <row r="1211" spans="1:21" ht="44.25" hidden="1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tr">
        <f>Data[[#This Row],[state]]</f>
        <v>successful</v>
      </c>
      <c r="H1211" t="s">
        <v>8224</v>
      </c>
      <c r="I1211" t="s">
        <v>8246</v>
      </c>
      <c r="J1211">
        <v>1488053905</v>
      </c>
      <c r="K1211" s="11">
        <f t="shared" si="108"/>
        <v>42791.596122685187</v>
      </c>
      <c r="L1211">
        <v>1485461905</v>
      </c>
      <c r="M1211" s="11">
        <f t="shared" si="109"/>
        <v>42761.596122685187</v>
      </c>
      <c r="N1211" t="b">
        <v>0</v>
      </c>
      <c r="O1211">
        <v>46</v>
      </c>
      <c r="P1211" t="b">
        <v>1</v>
      </c>
      <c r="Q1211" t="s">
        <v>8285</v>
      </c>
      <c r="R1211" s="10">
        <f t="shared" si="110"/>
        <v>106</v>
      </c>
      <c r="S1211">
        <f t="shared" si="111"/>
        <v>138.2608695652174</v>
      </c>
      <c r="T1211" t="str">
        <f t="shared" si="112"/>
        <v>photography</v>
      </c>
      <c r="U1211" t="str">
        <f t="shared" si="113"/>
        <v>photobooks</v>
      </c>
    </row>
    <row r="1212" spans="1:21" ht="29.5" hidden="1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tr">
        <f>Data[[#This Row],[state]]</f>
        <v>successful</v>
      </c>
      <c r="H1212" t="s">
        <v>8235</v>
      </c>
      <c r="I1212" t="s">
        <v>8255</v>
      </c>
      <c r="J1212">
        <v>1433106000</v>
      </c>
      <c r="K1212" s="11">
        <f t="shared" si="108"/>
        <v>42155.625</v>
      </c>
      <c r="L1212">
        <v>1431124572</v>
      </c>
      <c r="M1212" s="11">
        <f t="shared" si="109"/>
        <v>42132.691805555558</v>
      </c>
      <c r="N1212" t="b">
        <v>0</v>
      </c>
      <c r="O1212">
        <v>103</v>
      </c>
      <c r="P1212" t="b">
        <v>1</v>
      </c>
      <c r="Q1212" t="s">
        <v>8285</v>
      </c>
      <c r="R1212" s="10">
        <f t="shared" si="110"/>
        <v>254.31499999999997</v>
      </c>
      <c r="S1212">
        <f t="shared" si="111"/>
        <v>493.81553398058253</v>
      </c>
      <c r="T1212" t="str">
        <f t="shared" si="112"/>
        <v>photography</v>
      </c>
      <c r="U1212" t="str">
        <f t="shared" si="113"/>
        <v>photobooks</v>
      </c>
    </row>
    <row r="1213" spans="1:21" ht="44.25" hidden="1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tr">
        <f>Data[[#This Row],[state]]</f>
        <v>successful</v>
      </c>
      <c r="H1213" t="s">
        <v>8229</v>
      </c>
      <c r="I1213" t="s">
        <v>8251</v>
      </c>
      <c r="J1213">
        <v>1465505261</v>
      </c>
      <c r="K1213" s="11">
        <f t="shared" si="108"/>
        <v>42530.616446759261</v>
      </c>
      <c r="L1213">
        <v>1464209261</v>
      </c>
      <c r="M1213" s="11">
        <f t="shared" si="109"/>
        <v>42515.616446759261</v>
      </c>
      <c r="N1213" t="b">
        <v>0</v>
      </c>
      <c r="O1213">
        <v>6</v>
      </c>
      <c r="P1213" t="b">
        <v>1</v>
      </c>
      <c r="Q1213" t="s">
        <v>8285</v>
      </c>
      <c r="R1213" s="10">
        <f t="shared" si="110"/>
        <v>101.1</v>
      </c>
      <c r="S1213">
        <f t="shared" si="111"/>
        <v>168.5</v>
      </c>
      <c r="T1213" t="str">
        <f t="shared" si="112"/>
        <v>photography</v>
      </c>
      <c r="U1213" t="str">
        <f t="shared" si="113"/>
        <v>photobooks</v>
      </c>
    </row>
    <row r="1214" spans="1:21" ht="59" hidden="1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tr">
        <f>Data[[#This Row],[state]]</f>
        <v>successful</v>
      </c>
      <c r="H1214" t="s">
        <v>8224</v>
      </c>
      <c r="I1214" t="s">
        <v>8246</v>
      </c>
      <c r="J1214">
        <v>1448586000</v>
      </c>
      <c r="K1214" s="11">
        <f t="shared" si="108"/>
        <v>42334.791666666672</v>
      </c>
      <c r="L1214">
        <v>1447195695</v>
      </c>
      <c r="M1214" s="11">
        <f t="shared" si="109"/>
        <v>42318.700173611112</v>
      </c>
      <c r="N1214" t="b">
        <v>0</v>
      </c>
      <c r="O1214">
        <v>83</v>
      </c>
      <c r="P1214" t="b">
        <v>1</v>
      </c>
      <c r="Q1214" t="s">
        <v>8285</v>
      </c>
      <c r="R1214" s="10">
        <f t="shared" si="110"/>
        <v>129.04</v>
      </c>
      <c r="S1214">
        <f t="shared" si="111"/>
        <v>38.867469879518069</v>
      </c>
      <c r="T1214" t="str">
        <f t="shared" si="112"/>
        <v>photography</v>
      </c>
      <c r="U1214" t="str">
        <f t="shared" si="113"/>
        <v>photobooks</v>
      </c>
    </row>
    <row r="1215" spans="1:21" ht="59" hidden="1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tr">
        <f>Data[[#This Row],[state]]</f>
        <v>successful</v>
      </c>
      <c r="H1215" t="s">
        <v>8225</v>
      </c>
      <c r="I1215" t="s">
        <v>8247</v>
      </c>
      <c r="J1215">
        <v>1485886100</v>
      </c>
      <c r="K1215" s="11">
        <f t="shared" si="108"/>
        <v>42766.505787037036</v>
      </c>
      <c r="L1215">
        <v>1482862100</v>
      </c>
      <c r="M1215" s="11">
        <f t="shared" si="109"/>
        <v>42731.505787037036</v>
      </c>
      <c r="N1215" t="b">
        <v>0</v>
      </c>
      <c r="O1215">
        <v>108</v>
      </c>
      <c r="P1215" t="b">
        <v>1</v>
      </c>
      <c r="Q1215" t="s">
        <v>8285</v>
      </c>
      <c r="R1215" s="10">
        <f t="shared" si="110"/>
        <v>102.23076923076924</v>
      </c>
      <c r="S1215">
        <f t="shared" si="111"/>
        <v>61.527777777777779</v>
      </c>
      <c r="T1215" t="str">
        <f t="shared" si="112"/>
        <v>photography</v>
      </c>
      <c r="U1215" t="str">
        <f t="shared" si="113"/>
        <v>photobooks</v>
      </c>
    </row>
    <row r="1216" spans="1:21" ht="59" hidden="1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tr">
        <f>Data[[#This Row],[state]]</f>
        <v>successful</v>
      </c>
      <c r="H1216" t="s">
        <v>8224</v>
      </c>
      <c r="I1216" t="s">
        <v>8246</v>
      </c>
      <c r="J1216">
        <v>1433880605</v>
      </c>
      <c r="K1216" s="11">
        <f t="shared" si="108"/>
        <v>42164.590335648143</v>
      </c>
      <c r="L1216">
        <v>1428696605</v>
      </c>
      <c r="M1216" s="11">
        <f t="shared" si="109"/>
        <v>42104.590335648143</v>
      </c>
      <c r="N1216" t="b">
        <v>0</v>
      </c>
      <c r="O1216">
        <v>25</v>
      </c>
      <c r="P1216" t="b">
        <v>1</v>
      </c>
      <c r="Q1216" t="s">
        <v>8285</v>
      </c>
      <c r="R1216" s="10">
        <f t="shared" si="110"/>
        <v>131.80000000000001</v>
      </c>
      <c r="S1216">
        <f t="shared" si="111"/>
        <v>105.44</v>
      </c>
      <c r="T1216" t="str">
        <f t="shared" si="112"/>
        <v>photography</v>
      </c>
      <c r="U1216" t="str">
        <f t="shared" si="113"/>
        <v>photobooks</v>
      </c>
    </row>
    <row r="1217" spans="1:21" ht="44.25" hidden="1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tr">
        <f>Data[[#This Row],[state]]</f>
        <v>successful</v>
      </c>
      <c r="H1217" t="s">
        <v>8224</v>
      </c>
      <c r="I1217" t="s">
        <v>8246</v>
      </c>
      <c r="J1217">
        <v>1401487756</v>
      </c>
      <c r="K1217" s="11">
        <f t="shared" si="108"/>
        <v>41789.673101851848</v>
      </c>
      <c r="L1217">
        <v>1398895756</v>
      </c>
      <c r="M1217" s="11">
        <f t="shared" si="109"/>
        <v>41759.673101851848</v>
      </c>
      <c r="N1217" t="b">
        <v>0</v>
      </c>
      <c r="O1217">
        <v>549</v>
      </c>
      <c r="P1217" t="b">
        <v>1</v>
      </c>
      <c r="Q1217" t="s">
        <v>8285</v>
      </c>
      <c r="R1217" s="10">
        <f t="shared" si="110"/>
        <v>786.0802000000001</v>
      </c>
      <c r="S1217">
        <f t="shared" si="111"/>
        <v>71.592003642987251</v>
      </c>
      <c r="T1217" t="str">
        <f t="shared" si="112"/>
        <v>photography</v>
      </c>
      <c r="U1217" t="str">
        <f t="shared" si="113"/>
        <v>photobooks</v>
      </c>
    </row>
    <row r="1218" spans="1:21" ht="29.5" hidden="1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tr">
        <f>Data[[#This Row],[state]]</f>
        <v>successful</v>
      </c>
      <c r="H1218" t="s">
        <v>8224</v>
      </c>
      <c r="I1218" t="s">
        <v>8246</v>
      </c>
      <c r="J1218">
        <v>1443826980</v>
      </c>
      <c r="K1218" s="11">
        <f t="shared" ref="K1218:K1281" si="114">(((J1218/60)/60)/24)+DATE(1970,1,1)+(-6/24)</f>
        <v>42279.710416666669</v>
      </c>
      <c r="L1218">
        <v>1441032457</v>
      </c>
      <c r="M1218" s="11">
        <f t="shared" ref="M1218:M1281" si="115">(((L1218/60)/60)/24)+DATE(1970,1,1)+(-6/24)</f>
        <v>42247.366400462968</v>
      </c>
      <c r="N1218" t="b">
        <v>0</v>
      </c>
      <c r="O1218">
        <v>222</v>
      </c>
      <c r="P1218" t="b">
        <v>1</v>
      </c>
      <c r="Q1218" t="s">
        <v>8285</v>
      </c>
      <c r="R1218" s="10">
        <f t="shared" ref="R1218:R1281" si="116">(E1218/D1218)*100</f>
        <v>145.70000000000002</v>
      </c>
      <c r="S1218">
        <f t="shared" si="111"/>
        <v>91.882882882882882</v>
      </c>
      <c r="T1218" t="str">
        <f t="shared" si="112"/>
        <v>photography</v>
      </c>
      <c r="U1218" t="str">
        <f t="shared" si="113"/>
        <v>photobooks</v>
      </c>
    </row>
    <row r="1219" spans="1:21" ht="44.25" hidden="1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tr">
        <f>Data[[#This Row],[state]]</f>
        <v>successful</v>
      </c>
      <c r="H1219" t="s">
        <v>8224</v>
      </c>
      <c r="I1219" t="s">
        <v>8246</v>
      </c>
      <c r="J1219">
        <v>1468524340</v>
      </c>
      <c r="K1219" s="11">
        <f t="shared" si="114"/>
        <v>42565.559490740736</v>
      </c>
      <c r="L1219">
        <v>1465932340</v>
      </c>
      <c r="M1219" s="11">
        <f t="shared" si="115"/>
        <v>42535.559490740736</v>
      </c>
      <c r="N1219" t="b">
        <v>0</v>
      </c>
      <c r="O1219">
        <v>183</v>
      </c>
      <c r="P1219" t="b">
        <v>1</v>
      </c>
      <c r="Q1219" t="s">
        <v>8285</v>
      </c>
      <c r="R1219" s="10">
        <f t="shared" si="116"/>
        <v>102.60000000000001</v>
      </c>
      <c r="S1219">
        <f t="shared" ref="S1219:S1282" si="117">E1219/O1219</f>
        <v>148.57377049180329</v>
      </c>
      <c r="T1219" t="str">
        <f t="shared" ref="T1219:T1282" si="118">LEFT(Q1219,FIND("/",Q1219)-1)</f>
        <v>photography</v>
      </c>
      <c r="U1219" t="str">
        <f t="shared" ref="U1219:U1282" si="119">RIGHT(Q1219,LEN(Q1219)-FIND("/",Q1219))</f>
        <v>photobooks</v>
      </c>
    </row>
    <row r="1220" spans="1:21" ht="59" hidden="1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tr">
        <f>Data[[#This Row],[state]]</f>
        <v>successful</v>
      </c>
      <c r="H1220" t="s">
        <v>8224</v>
      </c>
      <c r="I1220" t="s">
        <v>8246</v>
      </c>
      <c r="J1220">
        <v>1446346800</v>
      </c>
      <c r="K1220" s="11">
        <f t="shared" si="114"/>
        <v>42308.875</v>
      </c>
      <c r="L1220">
        <v>1443714800</v>
      </c>
      <c r="M1220" s="11">
        <f t="shared" si="115"/>
        <v>42278.412037037036</v>
      </c>
      <c r="N1220" t="b">
        <v>0</v>
      </c>
      <c r="O1220">
        <v>89</v>
      </c>
      <c r="P1220" t="b">
        <v>1</v>
      </c>
      <c r="Q1220" t="s">
        <v>8285</v>
      </c>
      <c r="R1220" s="10">
        <f t="shared" si="116"/>
        <v>172.27777777777777</v>
      </c>
      <c r="S1220">
        <f t="shared" si="117"/>
        <v>174.2134831460674</v>
      </c>
      <c r="T1220" t="str">
        <f t="shared" si="118"/>
        <v>photography</v>
      </c>
      <c r="U1220" t="str">
        <f t="shared" si="119"/>
        <v>photobooks</v>
      </c>
    </row>
    <row r="1221" spans="1:21" ht="29.5" hidden="1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tr">
        <f>Data[[#This Row],[state]]</f>
        <v>successful</v>
      </c>
      <c r="H1221" t="s">
        <v>8224</v>
      </c>
      <c r="I1221" t="s">
        <v>8246</v>
      </c>
      <c r="J1221">
        <v>1476961513</v>
      </c>
      <c r="K1221" s="11">
        <f t="shared" si="114"/>
        <v>42663.211956018517</v>
      </c>
      <c r="L1221">
        <v>1474369513</v>
      </c>
      <c r="M1221" s="11">
        <f t="shared" si="115"/>
        <v>42633.211956018517</v>
      </c>
      <c r="N1221" t="b">
        <v>0</v>
      </c>
      <c r="O1221">
        <v>253</v>
      </c>
      <c r="P1221" t="b">
        <v>1</v>
      </c>
      <c r="Q1221" t="s">
        <v>8285</v>
      </c>
      <c r="R1221" s="10">
        <f t="shared" si="116"/>
        <v>159.16819571865443</v>
      </c>
      <c r="S1221">
        <f t="shared" si="117"/>
        <v>102.86166007905139</v>
      </c>
      <c r="T1221" t="str">
        <f t="shared" si="118"/>
        <v>photography</v>
      </c>
      <c r="U1221" t="str">
        <f t="shared" si="119"/>
        <v>photobooks</v>
      </c>
    </row>
    <row r="1222" spans="1:21" ht="44.25" hidden="1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tr">
        <f>Data[[#This Row],[state]]</f>
        <v>successful</v>
      </c>
      <c r="H1222" t="s">
        <v>8236</v>
      </c>
      <c r="I1222" t="s">
        <v>8249</v>
      </c>
      <c r="J1222">
        <v>1440515112</v>
      </c>
      <c r="K1222" s="11">
        <f t="shared" si="114"/>
        <v>42241.378611111111</v>
      </c>
      <c r="L1222">
        <v>1437923112</v>
      </c>
      <c r="M1222" s="11">
        <f t="shared" si="115"/>
        <v>42211.378611111111</v>
      </c>
      <c r="N1222" t="b">
        <v>0</v>
      </c>
      <c r="O1222">
        <v>140</v>
      </c>
      <c r="P1222" t="b">
        <v>1</v>
      </c>
      <c r="Q1222" t="s">
        <v>8285</v>
      </c>
      <c r="R1222" s="10">
        <f t="shared" si="116"/>
        <v>103.76666666666668</v>
      </c>
      <c r="S1222">
        <f t="shared" si="117"/>
        <v>111.17857142857143</v>
      </c>
      <c r="T1222" t="str">
        <f t="shared" si="118"/>
        <v>photography</v>
      </c>
      <c r="U1222" t="str">
        <f t="shared" si="119"/>
        <v>photobooks</v>
      </c>
    </row>
    <row r="1223" spans="1:21" ht="44.25" hidden="1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tr">
        <f>Data[[#This Row],[state]]</f>
        <v>successful</v>
      </c>
      <c r="H1223" t="s">
        <v>8225</v>
      </c>
      <c r="I1223" t="s">
        <v>8247</v>
      </c>
      <c r="J1223">
        <v>1480809600</v>
      </c>
      <c r="K1223" s="11">
        <f t="shared" si="114"/>
        <v>42707.75</v>
      </c>
      <c r="L1223">
        <v>1478431488</v>
      </c>
      <c r="M1223" s="11">
        <f t="shared" si="115"/>
        <v>42680.22555555556</v>
      </c>
      <c r="N1223" t="b">
        <v>0</v>
      </c>
      <c r="O1223">
        <v>103</v>
      </c>
      <c r="P1223" t="b">
        <v>1</v>
      </c>
      <c r="Q1223" t="s">
        <v>8285</v>
      </c>
      <c r="R1223" s="10">
        <f t="shared" si="116"/>
        <v>111.40954545454547</v>
      </c>
      <c r="S1223">
        <f t="shared" si="117"/>
        <v>23.796213592233013</v>
      </c>
      <c r="T1223" t="str">
        <f t="shared" si="118"/>
        <v>photography</v>
      </c>
      <c r="U1223" t="str">
        <f t="shared" si="119"/>
        <v>photobooks</v>
      </c>
    </row>
    <row r="1224" spans="1:21" ht="29.5" hidden="1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tr">
        <f>Data[[#This Row],[state]]</f>
        <v>successful</v>
      </c>
      <c r="H1224" t="s">
        <v>8229</v>
      </c>
      <c r="I1224" t="s">
        <v>8251</v>
      </c>
      <c r="J1224">
        <v>1459483200</v>
      </c>
      <c r="K1224" s="11">
        <f t="shared" si="114"/>
        <v>42460.916666666672</v>
      </c>
      <c r="L1224">
        <v>1456852647</v>
      </c>
      <c r="M1224" s="11">
        <f t="shared" si="115"/>
        <v>42430.470451388886</v>
      </c>
      <c r="N1224" t="b">
        <v>0</v>
      </c>
      <c r="O1224">
        <v>138</v>
      </c>
      <c r="P1224" t="b">
        <v>1</v>
      </c>
      <c r="Q1224" t="s">
        <v>8285</v>
      </c>
      <c r="R1224" s="10">
        <f t="shared" si="116"/>
        <v>280.375</v>
      </c>
      <c r="S1224">
        <f t="shared" si="117"/>
        <v>81.268115942028984</v>
      </c>
      <c r="T1224" t="str">
        <f t="shared" si="118"/>
        <v>photography</v>
      </c>
      <c r="U1224" t="str">
        <f t="shared" si="119"/>
        <v>photobooks</v>
      </c>
    </row>
    <row r="1225" spans="1:21" ht="44.25" hidden="1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tr">
        <f>Data[[#This Row],[state]]</f>
        <v>successful</v>
      </c>
      <c r="H1225" t="s">
        <v>8224</v>
      </c>
      <c r="I1225" t="s">
        <v>8246</v>
      </c>
      <c r="J1225">
        <v>1478754909</v>
      </c>
      <c r="K1225" s="11">
        <f t="shared" si="114"/>
        <v>42683.968854166669</v>
      </c>
      <c r="L1225">
        <v>1476159309</v>
      </c>
      <c r="M1225" s="11">
        <f t="shared" si="115"/>
        <v>42653.927187499998</v>
      </c>
      <c r="N1225" t="b">
        <v>0</v>
      </c>
      <c r="O1225">
        <v>191</v>
      </c>
      <c r="P1225" t="b">
        <v>1</v>
      </c>
      <c r="Q1225" t="s">
        <v>8285</v>
      </c>
      <c r="R1225" s="10">
        <f t="shared" si="116"/>
        <v>112.10606060606061</v>
      </c>
      <c r="S1225">
        <f t="shared" si="117"/>
        <v>116.21465968586388</v>
      </c>
      <c r="T1225" t="str">
        <f t="shared" si="118"/>
        <v>photography</v>
      </c>
      <c r="U1225" t="str">
        <f t="shared" si="119"/>
        <v>photobooks</v>
      </c>
    </row>
    <row r="1226" spans="1:21" ht="29.5" hidden="1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tr">
        <f>Data[[#This Row],[state]]</f>
        <v>canceled</v>
      </c>
      <c r="H1226" t="s">
        <v>8224</v>
      </c>
      <c r="I1226" t="s">
        <v>8246</v>
      </c>
      <c r="J1226">
        <v>1402060302</v>
      </c>
      <c r="K1226" s="11">
        <f t="shared" si="114"/>
        <v>41796.299791666665</v>
      </c>
      <c r="L1226">
        <v>1396876302</v>
      </c>
      <c r="M1226" s="11">
        <f t="shared" si="115"/>
        <v>41736.299791666665</v>
      </c>
      <c r="N1226" t="b">
        <v>0</v>
      </c>
      <c r="O1226">
        <v>18</v>
      </c>
      <c r="P1226" t="b">
        <v>0</v>
      </c>
      <c r="Q1226" t="s">
        <v>8286</v>
      </c>
      <c r="R1226" s="10">
        <f t="shared" si="116"/>
        <v>7.0666666666666673</v>
      </c>
      <c r="S1226">
        <f t="shared" si="117"/>
        <v>58.888888888888886</v>
      </c>
      <c r="T1226" t="str">
        <f t="shared" si="118"/>
        <v>music</v>
      </c>
      <c r="U1226" t="str">
        <f t="shared" si="119"/>
        <v>world music</v>
      </c>
    </row>
    <row r="1227" spans="1:21" ht="44.25" hidden="1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tr">
        <f>Data[[#This Row],[state]]</f>
        <v>canceled</v>
      </c>
      <c r="H1227" t="s">
        <v>8224</v>
      </c>
      <c r="I1227" t="s">
        <v>8246</v>
      </c>
      <c r="J1227">
        <v>1382478278</v>
      </c>
      <c r="K1227" s="11">
        <f t="shared" si="114"/>
        <v>41569.655995370369</v>
      </c>
      <c r="L1227">
        <v>1377294278</v>
      </c>
      <c r="M1227" s="11">
        <f t="shared" si="115"/>
        <v>41509.655995370369</v>
      </c>
      <c r="N1227" t="b">
        <v>0</v>
      </c>
      <c r="O1227">
        <v>3</v>
      </c>
      <c r="P1227" t="b">
        <v>0</v>
      </c>
      <c r="Q1227" t="s">
        <v>8286</v>
      </c>
      <c r="R1227" s="10">
        <f t="shared" si="116"/>
        <v>4.3999999999999995</v>
      </c>
      <c r="S1227">
        <f t="shared" si="117"/>
        <v>44</v>
      </c>
      <c r="T1227" t="str">
        <f t="shared" si="118"/>
        <v>music</v>
      </c>
      <c r="U1227" t="str">
        <f t="shared" si="119"/>
        <v>world music</v>
      </c>
    </row>
    <row r="1228" spans="1:21" ht="44.25" hidden="1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tr">
        <f>Data[[#This Row],[state]]</f>
        <v>canceled</v>
      </c>
      <c r="H1228" t="s">
        <v>8224</v>
      </c>
      <c r="I1228" t="s">
        <v>8246</v>
      </c>
      <c r="J1228">
        <v>1398042000</v>
      </c>
      <c r="K1228" s="11">
        <f t="shared" si="114"/>
        <v>41749.791666666664</v>
      </c>
      <c r="L1228">
        <v>1395089981</v>
      </c>
      <c r="M1228" s="11">
        <f t="shared" si="115"/>
        <v>41715.624780092592</v>
      </c>
      <c r="N1228" t="b">
        <v>0</v>
      </c>
      <c r="O1228">
        <v>40</v>
      </c>
      <c r="P1228" t="b">
        <v>0</v>
      </c>
      <c r="Q1228" t="s">
        <v>8286</v>
      </c>
      <c r="R1228" s="10">
        <f t="shared" si="116"/>
        <v>3.8739999999999997</v>
      </c>
      <c r="S1228">
        <f t="shared" si="117"/>
        <v>48.424999999999997</v>
      </c>
      <c r="T1228" t="str">
        <f t="shared" si="118"/>
        <v>music</v>
      </c>
      <c r="U1228" t="str">
        <f t="shared" si="119"/>
        <v>world music</v>
      </c>
    </row>
    <row r="1229" spans="1:21" ht="44.25" hidden="1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tr">
        <f>Data[[#This Row],[state]]</f>
        <v>canceled</v>
      </c>
      <c r="H1229" t="s">
        <v>8224</v>
      </c>
      <c r="I1229" t="s">
        <v>8246</v>
      </c>
      <c r="J1229">
        <v>1407394800</v>
      </c>
      <c r="K1229" s="11">
        <f t="shared" si="114"/>
        <v>41858.041666666664</v>
      </c>
      <c r="L1229">
        <v>1404770616</v>
      </c>
      <c r="M1229" s="11">
        <f t="shared" si="115"/>
        <v>41827.669166666667</v>
      </c>
      <c r="N1229" t="b">
        <v>0</v>
      </c>
      <c r="O1229">
        <v>0</v>
      </c>
      <c r="P1229" t="b">
        <v>0</v>
      </c>
      <c r="Q1229" t="s">
        <v>8286</v>
      </c>
      <c r="R1229" s="10">
        <f t="shared" si="116"/>
        <v>0</v>
      </c>
      <c r="S1229" t="e">
        <f t="shared" si="117"/>
        <v>#DIV/0!</v>
      </c>
      <c r="T1229" t="str">
        <f t="shared" si="118"/>
        <v>music</v>
      </c>
      <c r="U1229" t="str">
        <f t="shared" si="119"/>
        <v>world music</v>
      </c>
    </row>
    <row r="1230" spans="1:21" ht="44.25" hidden="1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tr">
        <f>Data[[#This Row],[state]]</f>
        <v>canceled</v>
      </c>
      <c r="H1230" t="s">
        <v>8224</v>
      </c>
      <c r="I1230" t="s">
        <v>8246</v>
      </c>
      <c r="J1230">
        <v>1317231008</v>
      </c>
      <c r="K1230" s="11">
        <f t="shared" si="114"/>
        <v>40814.479259259257</v>
      </c>
      <c r="L1230">
        <v>1312047008</v>
      </c>
      <c r="M1230" s="11">
        <f t="shared" si="115"/>
        <v>40754.479259259257</v>
      </c>
      <c r="N1230" t="b">
        <v>0</v>
      </c>
      <c r="O1230">
        <v>24</v>
      </c>
      <c r="P1230" t="b">
        <v>0</v>
      </c>
      <c r="Q1230" t="s">
        <v>8286</v>
      </c>
      <c r="R1230" s="10">
        <f t="shared" si="116"/>
        <v>29.299999999999997</v>
      </c>
      <c r="S1230">
        <f t="shared" si="117"/>
        <v>61.041666666666664</v>
      </c>
      <c r="T1230" t="str">
        <f t="shared" si="118"/>
        <v>music</v>
      </c>
      <c r="U1230" t="str">
        <f t="shared" si="119"/>
        <v>world music</v>
      </c>
    </row>
    <row r="1231" spans="1:21" ht="59" hidden="1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tr">
        <f>Data[[#This Row],[state]]</f>
        <v>canceled</v>
      </c>
      <c r="H1231" t="s">
        <v>8224</v>
      </c>
      <c r="I1231" t="s">
        <v>8246</v>
      </c>
      <c r="J1231">
        <v>1334592000</v>
      </c>
      <c r="K1231" s="11">
        <f t="shared" si="114"/>
        <v>41015.416666666664</v>
      </c>
      <c r="L1231">
        <v>1331982127</v>
      </c>
      <c r="M1231" s="11">
        <f t="shared" si="115"/>
        <v>40985.209803240738</v>
      </c>
      <c r="N1231" t="b">
        <v>0</v>
      </c>
      <c r="O1231">
        <v>1</v>
      </c>
      <c r="P1231" t="b">
        <v>0</v>
      </c>
      <c r="Q1231" t="s">
        <v>8286</v>
      </c>
      <c r="R1231" s="10">
        <f t="shared" si="116"/>
        <v>0.90909090909090906</v>
      </c>
      <c r="S1231">
        <f t="shared" si="117"/>
        <v>25</v>
      </c>
      <c r="T1231" t="str">
        <f t="shared" si="118"/>
        <v>music</v>
      </c>
      <c r="U1231" t="str">
        <f t="shared" si="119"/>
        <v>world music</v>
      </c>
    </row>
    <row r="1232" spans="1:21" ht="44.25" hidden="1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tr">
        <f>Data[[#This Row],[state]]</f>
        <v>canceled</v>
      </c>
      <c r="H1232" t="s">
        <v>8224</v>
      </c>
      <c r="I1232" t="s">
        <v>8246</v>
      </c>
      <c r="J1232">
        <v>1298589630</v>
      </c>
      <c r="K1232" s="11">
        <f t="shared" si="114"/>
        <v>40598.722569444442</v>
      </c>
      <c r="L1232">
        <v>1295997630</v>
      </c>
      <c r="M1232" s="11">
        <f t="shared" si="115"/>
        <v>40568.722569444442</v>
      </c>
      <c r="N1232" t="b">
        <v>0</v>
      </c>
      <c r="O1232">
        <v>0</v>
      </c>
      <c r="P1232" t="b">
        <v>0</v>
      </c>
      <c r="Q1232" t="s">
        <v>8286</v>
      </c>
      <c r="R1232" s="10">
        <f t="shared" si="116"/>
        <v>0</v>
      </c>
      <c r="S1232" t="e">
        <f t="shared" si="117"/>
        <v>#DIV/0!</v>
      </c>
      <c r="T1232" t="str">
        <f t="shared" si="118"/>
        <v>music</v>
      </c>
      <c r="U1232" t="str">
        <f t="shared" si="119"/>
        <v>world music</v>
      </c>
    </row>
    <row r="1233" spans="1:21" ht="44.25" hidden="1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tr">
        <f>Data[[#This Row],[state]]</f>
        <v>canceled</v>
      </c>
      <c r="H1233" t="s">
        <v>8224</v>
      </c>
      <c r="I1233" t="s">
        <v>8246</v>
      </c>
      <c r="J1233">
        <v>1440723600</v>
      </c>
      <c r="K1233" s="11">
        <f t="shared" si="114"/>
        <v>42243.791666666672</v>
      </c>
      <c r="L1233">
        <v>1436394968</v>
      </c>
      <c r="M1233" s="11">
        <f t="shared" si="115"/>
        <v>42193.691759259258</v>
      </c>
      <c r="N1233" t="b">
        <v>0</v>
      </c>
      <c r="O1233">
        <v>0</v>
      </c>
      <c r="P1233" t="b">
        <v>0</v>
      </c>
      <c r="Q1233" t="s">
        <v>8286</v>
      </c>
      <c r="R1233" s="10">
        <f t="shared" si="116"/>
        <v>0</v>
      </c>
      <c r="S1233" t="e">
        <f t="shared" si="117"/>
        <v>#DIV/0!</v>
      </c>
      <c r="T1233" t="str">
        <f t="shared" si="118"/>
        <v>music</v>
      </c>
      <c r="U1233" t="str">
        <f t="shared" si="119"/>
        <v>world music</v>
      </c>
    </row>
    <row r="1234" spans="1:21" ht="44.25" hidden="1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tr">
        <f>Data[[#This Row],[state]]</f>
        <v>canceled</v>
      </c>
      <c r="H1234" t="s">
        <v>8224</v>
      </c>
      <c r="I1234" t="s">
        <v>8246</v>
      </c>
      <c r="J1234">
        <v>1381090870</v>
      </c>
      <c r="K1234" s="11">
        <f t="shared" si="114"/>
        <v>41553.598032407412</v>
      </c>
      <c r="L1234">
        <v>1377030070</v>
      </c>
      <c r="M1234" s="11">
        <f t="shared" si="115"/>
        <v>41506.598032407412</v>
      </c>
      <c r="N1234" t="b">
        <v>0</v>
      </c>
      <c r="O1234">
        <v>1</v>
      </c>
      <c r="P1234" t="b">
        <v>0</v>
      </c>
      <c r="Q1234" t="s">
        <v>8286</v>
      </c>
      <c r="R1234" s="10">
        <f t="shared" si="116"/>
        <v>0.8</v>
      </c>
      <c r="S1234">
        <f t="shared" si="117"/>
        <v>40</v>
      </c>
      <c r="T1234" t="str">
        <f t="shared" si="118"/>
        <v>music</v>
      </c>
      <c r="U1234" t="str">
        <f t="shared" si="119"/>
        <v>world music</v>
      </c>
    </row>
    <row r="1235" spans="1:21" ht="44.25" hidden="1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tr">
        <f>Data[[#This Row],[state]]</f>
        <v>canceled</v>
      </c>
      <c r="H1235" t="s">
        <v>8224</v>
      </c>
      <c r="I1235" t="s">
        <v>8246</v>
      </c>
      <c r="J1235">
        <v>1329864374</v>
      </c>
      <c r="K1235" s="11">
        <f t="shared" si="114"/>
        <v>40960.698773148149</v>
      </c>
      <c r="L1235">
        <v>1328049974</v>
      </c>
      <c r="M1235" s="11">
        <f t="shared" si="115"/>
        <v>40939.698773148149</v>
      </c>
      <c r="N1235" t="b">
        <v>0</v>
      </c>
      <c r="O1235">
        <v>6</v>
      </c>
      <c r="P1235" t="b">
        <v>0</v>
      </c>
      <c r="Q1235" t="s">
        <v>8286</v>
      </c>
      <c r="R1235" s="10">
        <f t="shared" si="116"/>
        <v>11.600000000000001</v>
      </c>
      <c r="S1235">
        <f t="shared" si="117"/>
        <v>19.333333333333332</v>
      </c>
      <c r="T1235" t="str">
        <f t="shared" si="118"/>
        <v>music</v>
      </c>
      <c r="U1235" t="str">
        <f t="shared" si="119"/>
        <v>world music</v>
      </c>
    </row>
    <row r="1236" spans="1:21" ht="44.25" hidden="1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tr">
        <f>Data[[#This Row],[state]]</f>
        <v>canceled</v>
      </c>
      <c r="H1236" t="s">
        <v>8225</v>
      </c>
      <c r="I1236" t="s">
        <v>8247</v>
      </c>
      <c r="J1236">
        <v>1422903342</v>
      </c>
      <c r="K1236" s="11">
        <f t="shared" si="114"/>
        <v>42037.538680555561</v>
      </c>
      <c r="L1236">
        <v>1420311342</v>
      </c>
      <c r="M1236" s="11">
        <f t="shared" si="115"/>
        <v>42007.538680555561</v>
      </c>
      <c r="N1236" t="b">
        <v>0</v>
      </c>
      <c r="O1236">
        <v>0</v>
      </c>
      <c r="P1236" t="b">
        <v>0</v>
      </c>
      <c r="Q1236" t="s">
        <v>8286</v>
      </c>
      <c r="R1236" s="10">
        <f t="shared" si="116"/>
        <v>0</v>
      </c>
      <c r="S1236" t="e">
        <f t="shared" si="117"/>
        <v>#DIV/0!</v>
      </c>
      <c r="T1236" t="str">
        <f t="shared" si="118"/>
        <v>music</v>
      </c>
      <c r="U1236" t="str">
        <f t="shared" si="119"/>
        <v>world music</v>
      </c>
    </row>
    <row r="1237" spans="1:21" ht="44.25" hidden="1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tr">
        <f>Data[[#This Row],[state]]</f>
        <v>canceled</v>
      </c>
      <c r="H1237" t="s">
        <v>8224</v>
      </c>
      <c r="I1237" t="s">
        <v>8246</v>
      </c>
      <c r="J1237">
        <v>1387077299</v>
      </c>
      <c r="K1237" s="11">
        <f t="shared" si="114"/>
        <v>41622.885405092595</v>
      </c>
      <c r="L1237">
        <v>1383621299</v>
      </c>
      <c r="M1237" s="11">
        <f t="shared" si="115"/>
        <v>41582.885405092595</v>
      </c>
      <c r="N1237" t="b">
        <v>0</v>
      </c>
      <c r="O1237">
        <v>6</v>
      </c>
      <c r="P1237" t="b">
        <v>0</v>
      </c>
      <c r="Q1237" t="s">
        <v>8286</v>
      </c>
      <c r="R1237" s="10">
        <f t="shared" si="116"/>
        <v>2.7873639500929119</v>
      </c>
      <c r="S1237">
        <f t="shared" si="117"/>
        <v>35</v>
      </c>
      <c r="T1237" t="str">
        <f t="shared" si="118"/>
        <v>music</v>
      </c>
      <c r="U1237" t="str">
        <f t="shared" si="119"/>
        <v>world music</v>
      </c>
    </row>
    <row r="1238" spans="1:21" hidden="1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tr">
        <f>Data[[#This Row],[state]]</f>
        <v>canceled</v>
      </c>
      <c r="H1238" t="s">
        <v>8224</v>
      </c>
      <c r="I1238" t="s">
        <v>8246</v>
      </c>
      <c r="J1238">
        <v>1343491200</v>
      </c>
      <c r="K1238" s="11">
        <f t="shared" si="114"/>
        <v>41118.416666666664</v>
      </c>
      <c r="L1238">
        <v>1342801164</v>
      </c>
      <c r="M1238" s="11">
        <f t="shared" si="115"/>
        <v>41110.430138888885</v>
      </c>
      <c r="N1238" t="b">
        <v>0</v>
      </c>
      <c r="O1238">
        <v>0</v>
      </c>
      <c r="P1238" t="b">
        <v>0</v>
      </c>
      <c r="Q1238" t="s">
        <v>8286</v>
      </c>
      <c r="R1238" s="10">
        <f t="shared" si="116"/>
        <v>0</v>
      </c>
      <c r="S1238" t="e">
        <f t="shared" si="117"/>
        <v>#DIV/0!</v>
      </c>
      <c r="T1238" t="str">
        <f t="shared" si="118"/>
        <v>music</v>
      </c>
      <c r="U1238" t="str">
        <f t="shared" si="119"/>
        <v>world music</v>
      </c>
    </row>
    <row r="1239" spans="1:21" ht="59" hidden="1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tr">
        <f>Data[[#This Row],[state]]</f>
        <v>canceled</v>
      </c>
      <c r="H1239" t="s">
        <v>8224</v>
      </c>
      <c r="I1239" t="s">
        <v>8246</v>
      </c>
      <c r="J1239">
        <v>1345790865</v>
      </c>
      <c r="K1239" s="11">
        <f t="shared" si="114"/>
        <v>41145.033159722225</v>
      </c>
      <c r="L1239">
        <v>1344062865</v>
      </c>
      <c r="M1239" s="11">
        <f t="shared" si="115"/>
        <v>41125.033159722225</v>
      </c>
      <c r="N1239" t="b">
        <v>0</v>
      </c>
      <c r="O1239">
        <v>0</v>
      </c>
      <c r="P1239" t="b">
        <v>0</v>
      </c>
      <c r="Q1239" t="s">
        <v>8286</v>
      </c>
      <c r="R1239" s="10">
        <f t="shared" si="116"/>
        <v>0</v>
      </c>
      <c r="S1239" t="e">
        <f t="shared" si="117"/>
        <v>#DIV/0!</v>
      </c>
      <c r="T1239" t="str">
        <f t="shared" si="118"/>
        <v>music</v>
      </c>
      <c r="U1239" t="str">
        <f t="shared" si="119"/>
        <v>world music</v>
      </c>
    </row>
    <row r="1240" spans="1:21" ht="59" hidden="1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tr">
        <f>Data[[#This Row],[state]]</f>
        <v>canceled</v>
      </c>
      <c r="H1240" t="s">
        <v>8224</v>
      </c>
      <c r="I1240" t="s">
        <v>8246</v>
      </c>
      <c r="J1240">
        <v>1312641536</v>
      </c>
      <c r="K1240" s="11">
        <f t="shared" si="114"/>
        <v>40761.36037037037</v>
      </c>
      <c r="L1240">
        <v>1310049536</v>
      </c>
      <c r="M1240" s="11">
        <f t="shared" si="115"/>
        <v>40731.36037037037</v>
      </c>
      <c r="N1240" t="b">
        <v>0</v>
      </c>
      <c r="O1240">
        <v>3</v>
      </c>
      <c r="P1240" t="b">
        <v>0</v>
      </c>
      <c r="Q1240" t="s">
        <v>8286</v>
      </c>
      <c r="R1240" s="10">
        <f t="shared" si="116"/>
        <v>17.8</v>
      </c>
      <c r="S1240">
        <f t="shared" si="117"/>
        <v>59.333333333333336</v>
      </c>
      <c r="T1240" t="str">
        <f t="shared" si="118"/>
        <v>music</v>
      </c>
      <c r="U1240" t="str">
        <f t="shared" si="119"/>
        <v>world music</v>
      </c>
    </row>
    <row r="1241" spans="1:21" ht="29.5" hidden="1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tr">
        <f>Data[[#This Row],[state]]</f>
        <v>canceled</v>
      </c>
      <c r="H1241" t="s">
        <v>8224</v>
      </c>
      <c r="I1241" t="s">
        <v>8246</v>
      </c>
      <c r="J1241">
        <v>1325804767</v>
      </c>
      <c r="K1241" s="11">
        <f t="shared" si="114"/>
        <v>40913.712581018517</v>
      </c>
      <c r="L1241">
        <v>1323212767</v>
      </c>
      <c r="M1241" s="11">
        <f t="shared" si="115"/>
        <v>40883.712581018517</v>
      </c>
      <c r="N1241" t="b">
        <v>0</v>
      </c>
      <c r="O1241">
        <v>0</v>
      </c>
      <c r="P1241" t="b">
        <v>0</v>
      </c>
      <c r="Q1241" t="s">
        <v>8286</v>
      </c>
      <c r="R1241" s="10">
        <f t="shared" si="116"/>
        <v>0</v>
      </c>
      <c r="S1241" t="e">
        <f t="shared" si="117"/>
        <v>#DIV/0!</v>
      </c>
      <c r="T1241" t="str">
        <f t="shared" si="118"/>
        <v>music</v>
      </c>
      <c r="U1241" t="str">
        <f t="shared" si="119"/>
        <v>world music</v>
      </c>
    </row>
    <row r="1242" spans="1:21" ht="44.25" hidden="1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tr">
        <f>Data[[#This Row],[state]]</f>
        <v>canceled</v>
      </c>
      <c r="H1242" t="s">
        <v>8224</v>
      </c>
      <c r="I1242" t="s">
        <v>8246</v>
      </c>
      <c r="J1242">
        <v>1373665860</v>
      </c>
      <c r="K1242" s="11">
        <f t="shared" si="114"/>
        <v>41467.660416666666</v>
      </c>
      <c r="L1242">
        <v>1368579457</v>
      </c>
      <c r="M1242" s="11">
        <f t="shared" si="115"/>
        <v>41408.790011574078</v>
      </c>
      <c r="N1242" t="b">
        <v>0</v>
      </c>
      <c r="O1242">
        <v>8</v>
      </c>
      <c r="P1242" t="b">
        <v>0</v>
      </c>
      <c r="Q1242" t="s">
        <v>8286</v>
      </c>
      <c r="R1242" s="10">
        <f t="shared" si="116"/>
        <v>3.0124999999999997</v>
      </c>
      <c r="S1242">
        <f t="shared" si="117"/>
        <v>30.125</v>
      </c>
      <c r="T1242" t="str">
        <f t="shared" si="118"/>
        <v>music</v>
      </c>
      <c r="U1242" t="str">
        <f t="shared" si="119"/>
        <v>world music</v>
      </c>
    </row>
    <row r="1243" spans="1:21" ht="59" hidden="1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tr">
        <f>Data[[#This Row],[state]]</f>
        <v>canceled</v>
      </c>
      <c r="H1243" t="s">
        <v>8224</v>
      </c>
      <c r="I1243" t="s">
        <v>8246</v>
      </c>
      <c r="J1243">
        <v>1414994340</v>
      </c>
      <c r="K1243" s="11">
        <f t="shared" si="114"/>
        <v>41945.999305555553</v>
      </c>
      <c r="L1243">
        <v>1413057980</v>
      </c>
      <c r="M1243" s="11">
        <f t="shared" si="115"/>
        <v>41923.587731481479</v>
      </c>
      <c r="N1243" t="b">
        <v>0</v>
      </c>
      <c r="O1243">
        <v>34</v>
      </c>
      <c r="P1243" t="b">
        <v>0</v>
      </c>
      <c r="Q1243" t="s">
        <v>8286</v>
      </c>
      <c r="R1243" s="10">
        <f t="shared" si="116"/>
        <v>50.739999999999995</v>
      </c>
      <c r="S1243">
        <f t="shared" si="117"/>
        <v>74.617647058823536</v>
      </c>
      <c r="T1243" t="str">
        <f t="shared" si="118"/>
        <v>music</v>
      </c>
      <c r="U1243" t="str">
        <f t="shared" si="119"/>
        <v>world music</v>
      </c>
    </row>
    <row r="1244" spans="1:21" ht="44.25" hidden="1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tr">
        <f>Data[[#This Row],[state]]</f>
        <v>canceled</v>
      </c>
      <c r="H1244" t="s">
        <v>8224</v>
      </c>
      <c r="I1244" t="s">
        <v>8246</v>
      </c>
      <c r="J1244">
        <v>1315747080</v>
      </c>
      <c r="K1244" s="11">
        <f t="shared" si="114"/>
        <v>40797.304166666669</v>
      </c>
      <c r="L1244">
        <v>1314417502</v>
      </c>
      <c r="M1244" s="11">
        <f t="shared" si="115"/>
        <v>40781.915532407409</v>
      </c>
      <c r="N1244" t="b">
        <v>0</v>
      </c>
      <c r="O1244">
        <v>1</v>
      </c>
      <c r="P1244" t="b">
        <v>0</v>
      </c>
      <c r="Q1244" t="s">
        <v>8286</v>
      </c>
      <c r="R1244" s="10">
        <f t="shared" si="116"/>
        <v>0.54884742041712409</v>
      </c>
      <c r="S1244">
        <f t="shared" si="117"/>
        <v>5</v>
      </c>
      <c r="T1244" t="str">
        <f t="shared" si="118"/>
        <v>music</v>
      </c>
      <c r="U1244" t="str">
        <f t="shared" si="119"/>
        <v>world music</v>
      </c>
    </row>
    <row r="1245" spans="1:21" ht="44.25" hidden="1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tr">
        <f>Data[[#This Row],[state]]</f>
        <v>canceled</v>
      </c>
      <c r="H1245" t="s">
        <v>8224</v>
      </c>
      <c r="I1245" t="s">
        <v>8246</v>
      </c>
      <c r="J1245">
        <v>1310158800</v>
      </c>
      <c r="K1245" s="11">
        <f t="shared" si="114"/>
        <v>40732.625</v>
      </c>
      <c r="L1245">
        <v>1304888771</v>
      </c>
      <c r="M1245" s="11">
        <f t="shared" si="115"/>
        <v>40671.629293981481</v>
      </c>
      <c r="N1245" t="b">
        <v>0</v>
      </c>
      <c r="O1245">
        <v>38</v>
      </c>
      <c r="P1245" t="b">
        <v>0</v>
      </c>
      <c r="Q1245" t="s">
        <v>8286</v>
      </c>
      <c r="R1245" s="10">
        <f t="shared" si="116"/>
        <v>14.091666666666667</v>
      </c>
      <c r="S1245">
        <f t="shared" si="117"/>
        <v>44.5</v>
      </c>
      <c r="T1245" t="str">
        <f t="shared" si="118"/>
        <v>music</v>
      </c>
      <c r="U1245" t="str">
        <f t="shared" si="119"/>
        <v>world music</v>
      </c>
    </row>
    <row r="1246" spans="1:21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tr">
        <f>Data[[#This Row],[state]]</f>
        <v>successful</v>
      </c>
      <c r="H1246" t="s">
        <v>8224</v>
      </c>
      <c r="I1246" t="s">
        <v>8246</v>
      </c>
      <c r="J1246">
        <v>1366664400</v>
      </c>
      <c r="K1246" s="11">
        <f t="shared" si="114"/>
        <v>41386.625</v>
      </c>
      <c r="L1246">
        <v>1363981723</v>
      </c>
      <c r="M1246" s="11">
        <f t="shared" si="115"/>
        <v>41355.575497685182</v>
      </c>
      <c r="N1246" t="b">
        <v>1</v>
      </c>
      <c r="O1246">
        <v>45</v>
      </c>
      <c r="P1246" t="b">
        <v>1</v>
      </c>
      <c r="Q1246" t="s">
        <v>8276</v>
      </c>
      <c r="R1246" s="10">
        <f t="shared" si="116"/>
        <v>103.8</v>
      </c>
      <c r="S1246">
        <f t="shared" si="117"/>
        <v>46.133333333333333</v>
      </c>
      <c r="T1246" t="str">
        <f t="shared" si="118"/>
        <v>music</v>
      </c>
      <c r="U1246" t="str">
        <f t="shared" si="119"/>
        <v>rock</v>
      </c>
    </row>
    <row r="1247" spans="1:21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tr">
        <f>Data[[#This Row],[state]]</f>
        <v>successful</v>
      </c>
      <c r="H1247" t="s">
        <v>8224</v>
      </c>
      <c r="I1247" t="s">
        <v>8246</v>
      </c>
      <c r="J1247">
        <v>1402755834</v>
      </c>
      <c r="K1247" s="11">
        <f t="shared" si="114"/>
        <v>41804.349930555552</v>
      </c>
      <c r="L1247">
        <v>1400163834</v>
      </c>
      <c r="M1247" s="11">
        <f t="shared" si="115"/>
        <v>41774.349930555552</v>
      </c>
      <c r="N1247" t="b">
        <v>1</v>
      </c>
      <c r="O1247">
        <v>17</v>
      </c>
      <c r="P1247" t="b">
        <v>1</v>
      </c>
      <c r="Q1247" t="s">
        <v>8276</v>
      </c>
      <c r="R1247" s="10">
        <f t="shared" si="116"/>
        <v>120.24999999999999</v>
      </c>
      <c r="S1247">
        <f t="shared" si="117"/>
        <v>141.47058823529412</v>
      </c>
      <c r="T1247" t="str">
        <f t="shared" si="118"/>
        <v>music</v>
      </c>
      <c r="U1247" t="str">
        <f t="shared" si="119"/>
        <v>rock</v>
      </c>
    </row>
    <row r="1248" spans="1:21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tr">
        <f>Data[[#This Row],[state]]</f>
        <v>successful</v>
      </c>
      <c r="H1248" t="s">
        <v>8224</v>
      </c>
      <c r="I1248" t="s">
        <v>8246</v>
      </c>
      <c r="J1248">
        <v>1323136949</v>
      </c>
      <c r="K1248" s="11">
        <f t="shared" si="114"/>
        <v>40882.835057870368</v>
      </c>
      <c r="L1248">
        <v>1319245349</v>
      </c>
      <c r="M1248" s="11">
        <f t="shared" si="115"/>
        <v>40837.793391203704</v>
      </c>
      <c r="N1248" t="b">
        <v>1</v>
      </c>
      <c r="O1248">
        <v>31</v>
      </c>
      <c r="P1248" t="b">
        <v>1</v>
      </c>
      <c r="Q1248" t="s">
        <v>8276</v>
      </c>
      <c r="R1248" s="10">
        <f t="shared" si="116"/>
        <v>117</v>
      </c>
      <c r="S1248">
        <f t="shared" si="117"/>
        <v>75.483870967741936</v>
      </c>
      <c r="T1248" t="str">
        <f t="shared" si="118"/>
        <v>music</v>
      </c>
      <c r="U1248" t="str">
        <f t="shared" si="119"/>
        <v>rock</v>
      </c>
    </row>
    <row r="1249" spans="1:21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tr">
        <f>Data[[#This Row],[state]]</f>
        <v>successful</v>
      </c>
      <c r="H1249" t="s">
        <v>8224</v>
      </c>
      <c r="I1249" t="s">
        <v>8246</v>
      </c>
      <c r="J1249">
        <v>1367823655</v>
      </c>
      <c r="K1249" s="11">
        <f t="shared" si="114"/>
        <v>41400.042303240742</v>
      </c>
      <c r="L1249">
        <v>1365231655</v>
      </c>
      <c r="M1249" s="11">
        <f t="shared" si="115"/>
        <v>41370.042303240742</v>
      </c>
      <c r="N1249" t="b">
        <v>1</v>
      </c>
      <c r="O1249">
        <v>50</v>
      </c>
      <c r="P1249" t="b">
        <v>1</v>
      </c>
      <c r="Q1249" t="s">
        <v>8276</v>
      </c>
      <c r="R1249" s="10">
        <f t="shared" si="116"/>
        <v>122.14285714285715</v>
      </c>
      <c r="S1249">
        <f t="shared" si="117"/>
        <v>85.5</v>
      </c>
      <c r="T1249" t="str">
        <f t="shared" si="118"/>
        <v>music</v>
      </c>
      <c r="U1249" t="str">
        <f t="shared" si="119"/>
        <v>rock</v>
      </c>
    </row>
    <row r="1250" spans="1:21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tr">
        <f>Data[[#This Row],[state]]</f>
        <v>successful</v>
      </c>
      <c r="H1250" t="s">
        <v>8224</v>
      </c>
      <c r="I1250" t="s">
        <v>8246</v>
      </c>
      <c r="J1250">
        <v>1402642740</v>
      </c>
      <c r="K1250" s="11">
        <f t="shared" si="114"/>
        <v>41803.040972222225</v>
      </c>
      <c r="L1250">
        <v>1399563953</v>
      </c>
      <c r="M1250" s="11">
        <f t="shared" si="115"/>
        <v>41767.406863425924</v>
      </c>
      <c r="N1250" t="b">
        <v>1</v>
      </c>
      <c r="O1250">
        <v>59</v>
      </c>
      <c r="P1250" t="b">
        <v>1</v>
      </c>
      <c r="Q1250" t="s">
        <v>8276</v>
      </c>
      <c r="R1250" s="10">
        <f t="shared" si="116"/>
        <v>151.63999999999999</v>
      </c>
      <c r="S1250">
        <f t="shared" si="117"/>
        <v>64.254237288135599</v>
      </c>
      <c r="T1250" t="str">
        <f t="shared" si="118"/>
        <v>music</v>
      </c>
      <c r="U1250" t="str">
        <f t="shared" si="119"/>
        <v>rock</v>
      </c>
    </row>
    <row r="1251" spans="1:21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tr">
        <f>Data[[#This Row],[state]]</f>
        <v>successful</v>
      </c>
      <c r="H1251" t="s">
        <v>8224</v>
      </c>
      <c r="I1251" t="s">
        <v>8246</v>
      </c>
      <c r="J1251">
        <v>1341683211</v>
      </c>
      <c r="K1251" s="11">
        <f t="shared" si="114"/>
        <v>41097.49086805556</v>
      </c>
      <c r="L1251">
        <v>1339091211</v>
      </c>
      <c r="M1251" s="11">
        <f t="shared" si="115"/>
        <v>41067.49086805556</v>
      </c>
      <c r="N1251" t="b">
        <v>1</v>
      </c>
      <c r="O1251">
        <v>81</v>
      </c>
      <c r="P1251" t="b">
        <v>1</v>
      </c>
      <c r="Q1251" t="s">
        <v>8276</v>
      </c>
      <c r="R1251" s="10">
        <f t="shared" si="116"/>
        <v>104.44</v>
      </c>
      <c r="S1251">
        <f t="shared" si="117"/>
        <v>64.46913580246914</v>
      </c>
      <c r="T1251" t="str">
        <f t="shared" si="118"/>
        <v>music</v>
      </c>
      <c r="U1251" t="str">
        <f t="shared" si="119"/>
        <v>rock</v>
      </c>
    </row>
    <row r="1252" spans="1:21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tr">
        <f>Data[[#This Row],[state]]</f>
        <v>successful</v>
      </c>
      <c r="H1252" t="s">
        <v>8224</v>
      </c>
      <c r="I1252" t="s">
        <v>8246</v>
      </c>
      <c r="J1252">
        <v>1410017131</v>
      </c>
      <c r="K1252" s="11">
        <f t="shared" si="114"/>
        <v>41888.39271990741</v>
      </c>
      <c r="L1252">
        <v>1406129131</v>
      </c>
      <c r="M1252" s="11">
        <f t="shared" si="115"/>
        <v>41843.39271990741</v>
      </c>
      <c r="N1252" t="b">
        <v>1</v>
      </c>
      <c r="O1252">
        <v>508</v>
      </c>
      <c r="P1252" t="b">
        <v>1</v>
      </c>
      <c r="Q1252" t="s">
        <v>8276</v>
      </c>
      <c r="R1252" s="10">
        <f t="shared" si="116"/>
        <v>200.15333333333331</v>
      </c>
      <c r="S1252">
        <f t="shared" si="117"/>
        <v>118.2007874015748</v>
      </c>
      <c r="T1252" t="str">
        <f t="shared" si="118"/>
        <v>music</v>
      </c>
      <c r="U1252" t="str">
        <f t="shared" si="119"/>
        <v>rock</v>
      </c>
    </row>
    <row r="1253" spans="1:21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tr">
        <f>Data[[#This Row],[state]]</f>
        <v>successful</v>
      </c>
      <c r="H1253" t="s">
        <v>8224</v>
      </c>
      <c r="I1253" t="s">
        <v>8246</v>
      </c>
      <c r="J1253">
        <v>1316979167</v>
      </c>
      <c r="K1253" s="11">
        <f t="shared" si="114"/>
        <v>40811.564432870371</v>
      </c>
      <c r="L1253">
        <v>1311795167</v>
      </c>
      <c r="M1253" s="11">
        <f t="shared" si="115"/>
        <v>40751.564432870371</v>
      </c>
      <c r="N1253" t="b">
        <v>1</v>
      </c>
      <c r="O1253">
        <v>74</v>
      </c>
      <c r="P1253" t="b">
        <v>1</v>
      </c>
      <c r="Q1253" t="s">
        <v>8276</v>
      </c>
      <c r="R1253" s="10">
        <f t="shared" si="116"/>
        <v>101.8</v>
      </c>
      <c r="S1253">
        <f t="shared" si="117"/>
        <v>82.540540540540547</v>
      </c>
      <c r="T1253" t="str">
        <f t="shared" si="118"/>
        <v>music</v>
      </c>
      <c r="U1253" t="str">
        <f t="shared" si="119"/>
        <v>rock</v>
      </c>
    </row>
    <row r="1254" spans="1:21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tr">
        <f>Data[[#This Row],[state]]</f>
        <v>successful</v>
      </c>
      <c r="H1254" t="s">
        <v>8224</v>
      </c>
      <c r="I1254" t="s">
        <v>8246</v>
      </c>
      <c r="J1254">
        <v>1382658169</v>
      </c>
      <c r="K1254" s="11">
        <f t="shared" si="114"/>
        <v>41571.738067129627</v>
      </c>
      <c r="L1254">
        <v>1380238969</v>
      </c>
      <c r="M1254" s="11">
        <f t="shared" si="115"/>
        <v>41543.738067129627</v>
      </c>
      <c r="N1254" t="b">
        <v>1</v>
      </c>
      <c r="O1254">
        <v>141</v>
      </c>
      <c r="P1254" t="b">
        <v>1</v>
      </c>
      <c r="Q1254" t="s">
        <v>8276</v>
      </c>
      <c r="R1254" s="10">
        <f t="shared" si="116"/>
        <v>137.65714285714284</v>
      </c>
      <c r="S1254">
        <f t="shared" si="117"/>
        <v>34.170212765957444</v>
      </c>
      <c r="T1254" t="str">
        <f t="shared" si="118"/>
        <v>music</v>
      </c>
      <c r="U1254" t="str">
        <f t="shared" si="119"/>
        <v>rock</v>
      </c>
    </row>
    <row r="1255" spans="1:21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tr">
        <f>Data[[#This Row],[state]]</f>
        <v>successful</v>
      </c>
      <c r="H1255" t="s">
        <v>8224</v>
      </c>
      <c r="I1255" t="s">
        <v>8246</v>
      </c>
      <c r="J1255">
        <v>1409770107</v>
      </c>
      <c r="K1255" s="11">
        <f t="shared" si="114"/>
        <v>41885.533645833333</v>
      </c>
      <c r="L1255">
        <v>1407178107</v>
      </c>
      <c r="M1255" s="11">
        <f t="shared" si="115"/>
        <v>41855.533645833333</v>
      </c>
      <c r="N1255" t="b">
        <v>1</v>
      </c>
      <c r="O1255">
        <v>711</v>
      </c>
      <c r="P1255" t="b">
        <v>1</v>
      </c>
      <c r="Q1255" t="s">
        <v>8276</v>
      </c>
      <c r="R1255" s="10">
        <f t="shared" si="116"/>
        <v>303833.2</v>
      </c>
      <c r="S1255">
        <f t="shared" si="117"/>
        <v>42.73322081575246</v>
      </c>
      <c r="T1255" t="str">
        <f t="shared" si="118"/>
        <v>music</v>
      </c>
      <c r="U1255" t="str">
        <f t="shared" si="119"/>
        <v>rock</v>
      </c>
    </row>
    <row r="1256" spans="1:21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tr">
        <f>Data[[#This Row],[state]]</f>
        <v>successful</v>
      </c>
      <c r="H1256" t="s">
        <v>8224</v>
      </c>
      <c r="I1256" t="s">
        <v>8246</v>
      </c>
      <c r="J1256">
        <v>1293857940</v>
      </c>
      <c r="K1256" s="11">
        <f t="shared" si="114"/>
        <v>40543.957638888889</v>
      </c>
      <c r="L1256">
        <v>1288968886</v>
      </c>
      <c r="M1256" s="11">
        <f t="shared" si="115"/>
        <v>40487.371365740742</v>
      </c>
      <c r="N1256" t="b">
        <v>1</v>
      </c>
      <c r="O1256">
        <v>141</v>
      </c>
      <c r="P1256" t="b">
        <v>1</v>
      </c>
      <c r="Q1256" t="s">
        <v>8276</v>
      </c>
      <c r="R1256" s="10">
        <f t="shared" si="116"/>
        <v>198.85074626865671</v>
      </c>
      <c r="S1256">
        <f t="shared" si="117"/>
        <v>94.489361702127653</v>
      </c>
      <c r="T1256" t="str">
        <f t="shared" si="118"/>
        <v>music</v>
      </c>
      <c r="U1256" t="str">
        <f t="shared" si="119"/>
        <v>rock</v>
      </c>
    </row>
    <row r="1257" spans="1:21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tr">
        <f>Data[[#This Row],[state]]</f>
        <v>successful</v>
      </c>
      <c r="H1257" t="s">
        <v>8224</v>
      </c>
      <c r="I1257" t="s">
        <v>8246</v>
      </c>
      <c r="J1257">
        <v>1385932652</v>
      </c>
      <c r="K1257" s="11">
        <f t="shared" si="114"/>
        <v>41609.637175925927</v>
      </c>
      <c r="L1257">
        <v>1383337052</v>
      </c>
      <c r="M1257" s="11">
        <f t="shared" si="115"/>
        <v>41579.595509259263</v>
      </c>
      <c r="N1257" t="b">
        <v>1</v>
      </c>
      <c r="O1257">
        <v>109</v>
      </c>
      <c r="P1257" t="b">
        <v>1</v>
      </c>
      <c r="Q1257" t="s">
        <v>8276</v>
      </c>
      <c r="R1257" s="10">
        <f t="shared" si="116"/>
        <v>202.36666666666667</v>
      </c>
      <c r="S1257">
        <f t="shared" si="117"/>
        <v>55.697247706422019</v>
      </c>
      <c r="T1257" t="str">
        <f t="shared" si="118"/>
        <v>music</v>
      </c>
      <c r="U1257" t="str">
        <f t="shared" si="119"/>
        <v>rock</v>
      </c>
    </row>
    <row r="1258" spans="1:21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tr">
        <f>Data[[#This Row],[state]]</f>
        <v>successful</v>
      </c>
      <c r="H1258" t="s">
        <v>8224</v>
      </c>
      <c r="I1258" t="s">
        <v>8246</v>
      </c>
      <c r="J1258">
        <v>1329084231</v>
      </c>
      <c r="K1258" s="11">
        <f t="shared" si="114"/>
        <v>40951.669340277782</v>
      </c>
      <c r="L1258">
        <v>1326492231</v>
      </c>
      <c r="M1258" s="11">
        <f t="shared" si="115"/>
        <v>40921.669340277782</v>
      </c>
      <c r="N1258" t="b">
        <v>1</v>
      </c>
      <c r="O1258">
        <v>361</v>
      </c>
      <c r="P1258" t="b">
        <v>1</v>
      </c>
      <c r="Q1258" t="s">
        <v>8276</v>
      </c>
      <c r="R1258" s="10">
        <f t="shared" si="116"/>
        <v>117.96376666666666</v>
      </c>
      <c r="S1258">
        <f t="shared" si="117"/>
        <v>98.030831024930734</v>
      </c>
      <c r="T1258" t="str">
        <f t="shared" si="118"/>
        <v>music</v>
      </c>
      <c r="U1258" t="str">
        <f t="shared" si="119"/>
        <v>rock</v>
      </c>
    </row>
    <row r="1259" spans="1:21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tr">
        <f>Data[[#This Row],[state]]</f>
        <v>successful</v>
      </c>
      <c r="H1259" t="s">
        <v>8224</v>
      </c>
      <c r="I1259" t="s">
        <v>8246</v>
      </c>
      <c r="J1259">
        <v>1301792590</v>
      </c>
      <c r="K1259" s="11">
        <f t="shared" si="114"/>
        <v>40635.793865740743</v>
      </c>
      <c r="L1259">
        <v>1297562590</v>
      </c>
      <c r="M1259" s="11">
        <f t="shared" si="115"/>
        <v>40586.835532407407</v>
      </c>
      <c r="N1259" t="b">
        <v>1</v>
      </c>
      <c r="O1259">
        <v>176</v>
      </c>
      <c r="P1259" t="b">
        <v>1</v>
      </c>
      <c r="Q1259" t="s">
        <v>8276</v>
      </c>
      <c r="R1259" s="10">
        <f t="shared" si="116"/>
        <v>294.72727272727275</v>
      </c>
      <c r="S1259">
        <f t="shared" si="117"/>
        <v>92.102272727272734</v>
      </c>
      <c r="T1259" t="str">
        <f t="shared" si="118"/>
        <v>music</v>
      </c>
      <c r="U1259" t="str">
        <f t="shared" si="119"/>
        <v>rock</v>
      </c>
    </row>
    <row r="1260" spans="1:21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tr">
        <f>Data[[#This Row],[state]]</f>
        <v>successful</v>
      </c>
      <c r="H1260" t="s">
        <v>8224</v>
      </c>
      <c r="I1260" t="s">
        <v>8246</v>
      </c>
      <c r="J1260">
        <v>1377960012</v>
      </c>
      <c r="K1260" s="11">
        <f t="shared" si="114"/>
        <v>41517.361250000002</v>
      </c>
      <c r="L1260">
        <v>1375368012</v>
      </c>
      <c r="M1260" s="11">
        <f t="shared" si="115"/>
        <v>41487.361250000002</v>
      </c>
      <c r="N1260" t="b">
        <v>1</v>
      </c>
      <c r="O1260">
        <v>670</v>
      </c>
      <c r="P1260" t="b">
        <v>1</v>
      </c>
      <c r="Q1260" t="s">
        <v>8276</v>
      </c>
      <c r="R1260" s="10">
        <f t="shared" si="116"/>
        <v>213.14633333333336</v>
      </c>
      <c r="S1260">
        <f t="shared" si="117"/>
        <v>38.175462686567165</v>
      </c>
      <c r="T1260" t="str">
        <f t="shared" si="118"/>
        <v>music</v>
      </c>
      <c r="U1260" t="str">
        <f t="shared" si="119"/>
        <v>rock</v>
      </c>
    </row>
    <row r="1261" spans="1:21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tr">
        <f>Data[[#This Row],[state]]</f>
        <v>successful</v>
      </c>
      <c r="H1261" t="s">
        <v>8224</v>
      </c>
      <c r="I1261" t="s">
        <v>8246</v>
      </c>
      <c r="J1261">
        <v>1402286340</v>
      </c>
      <c r="K1261" s="11">
        <f t="shared" si="114"/>
        <v>41798.915972222225</v>
      </c>
      <c r="L1261">
        <v>1399504664</v>
      </c>
      <c r="M1261" s="11">
        <f t="shared" si="115"/>
        <v>41766.720648148148</v>
      </c>
      <c r="N1261" t="b">
        <v>1</v>
      </c>
      <c r="O1261">
        <v>96</v>
      </c>
      <c r="P1261" t="b">
        <v>1</v>
      </c>
      <c r="Q1261" t="s">
        <v>8276</v>
      </c>
      <c r="R1261" s="10">
        <f t="shared" si="116"/>
        <v>104.24</v>
      </c>
      <c r="S1261">
        <f t="shared" si="117"/>
        <v>27.145833333333332</v>
      </c>
      <c r="T1261" t="str">
        <f t="shared" si="118"/>
        <v>music</v>
      </c>
      <c r="U1261" t="str">
        <f t="shared" si="119"/>
        <v>rock</v>
      </c>
    </row>
    <row r="1262" spans="1:21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tr">
        <f>Data[[#This Row],[state]]</f>
        <v>successful</v>
      </c>
      <c r="H1262" t="s">
        <v>8224</v>
      </c>
      <c r="I1262" t="s">
        <v>8246</v>
      </c>
      <c r="J1262">
        <v>1393445620</v>
      </c>
      <c r="K1262" s="11">
        <f t="shared" si="114"/>
        <v>41696.592824074076</v>
      </c>
      <c r="L1262">
        <v>1390853620</v>
      </c>
      <c r="M1262" s="11">
        <f t="shared" si="115"/>
        <v>41666.592824074076</v>
      </c>
      <c r="N1262" t="b">
        <v>1</v>
      </c>
      <c r="O1262">
        <v>74</v>
      </c>
      <c r="P1262" t="b">
        <v>1</v>
      </c>
      <c r="Q1262" t="s">
        <v>8276</v>
      </c>
      <c r="R1262" s="10">
        <f t="shared" si="116"/>
        <v>113.66666666666667</v>
      </c>
      <c r="S1262">
        <f t="shared" si="117"/>
        <v>50.689189189189186</v>
      </c>
      <c r="T1262" t="str">
        <f t="shared" si="118"/>
        <v>music</v>
      </c>
      <c r="U1262" t="str">
        <f t="shared" si="119"/>
        <v>rock</v>
      </c>
    </row>
    <row r="1263" spans="1:21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tr">
        <f>Data[[#This Row],[state]]</f>
        <v>successful</v>
      </c>
      <c r="H1263" t="s">
        <v>8224</v>
      </c>
      <c r="I1263" t="s">
        <v>8246</v>
      </c>
      <c r="J1263">
        <v>1390983227</v>
      </c>
      <c r="K1263" s="11">
        <f t="shared" si="114"/>
        <v>41668.092905092592</v>
      </c>
      <c r="L1263">
        <v>1388391227</v>
      </c>
      <c r="M1263" s="11">
        <f t="shared" si="115"/>
        <v>41638.092905092592</v>
      </c>
      <c r="N1263" t="b">
        <v>1</v>
      </c>
      <c r="O1263">
        <v>52</v>
      </c>
      <c r="P1263" t="b">
        <v>1</v>
      </c>
      <c r="Q1263" t="s">
        <v>8276</v>
      </c>
      <c r="R1263" s="10">
        <f t="shared" si="116"/>
        <v>101.25</v>
      </c>
      <c r="S1263">
        <f t="shared" si="117"/>
        <v>38.942307692307693</v>
      </c>
      <c r="T1263" t="str">
        <f t="shared" si="118"/>
        <v>music</v>
      </c>
      <c r="U1263" t="str">
        <f t="shared" si="119"/>
        <v>rock</v>
      </c>
    </row>
    <row r="1264" spans="1:21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tr">
        <f>Data[[#This Row],[state]]</f>
        <v>successful</v>
      </c>
      <c r="H1264" t="s">
        <v>8229</v>
      </c>
      <c r="I1264" t="s">
        <v>8251</v>
      </c>
      <c r="J1264">
        <v>1392574692</v>
      </c>
      <c r="K1264" s="11">
        <f t="shared" si="114"/>
        <v>41686.512638888889</v>
      </c>
      <c r="L1264">
        <v>1389982692</v>
      </c>
      <c r="M1264" s="11">
        <f t="shared" si="115"/>
        <v>41656.512638888889</v>
      </c>
      <c r="N1264" t="b">
        <v>1</v>
      </c>
      <c r="O1264">
        <v>105</v>
      </c>
      <c r="P1264" t="b">
        <v>1</v>
      </c>
      <c r="Q1264" t="s">
        <v>8276</v>
      </c>
      <c r="R1264" s="10">
        <f t="shared" si="116"/>
        <v>125.41538461538462</v>
      </c>
      <c r="S1264">
        <f t="shared" si="117"/>
        <v>77.638095238095232</v>
      </c>
      <c r="T1264" t="str">
        <f t="shared" si="118"/>
        <v>music</v>
      </c>
      <c r="U1264" t="str">
        <f t="shared" si="119"/>
        <v>rock</v>
      </c>
    </row>
    <row r="1265" spans="1:21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tr">
        <f>Data[[#This Row],[state]]</f>
        <v>successful</v>
      </c>
      <c r="H1265" t="s">
        <v>8224</v>
      </c>
      <c r="I1265" t="s">
        <v>8246</v>
      </c>
      <c r="J1265">
        <v>1396054800</v>
      </c>
      <c r="K1265" s="11">
        <f t="shared" si="114"/>
        <v>41726.791666666664</v>
      </c>
      <c r="L1265">
        <v>1393034470</v>
      </c>
      <c r="M1265" s="11">
        <f t="shared" si="115"/>
        <v>41691.834143518521</v>
      </c>
      <c r="N1265" t="b">
        <v>1</v>
      </c>
      <c r="O1265">
        <v>41</v>
      </c>
      <c r="P1265" t="b">
        <v>1</v>
      </c>
      <c r="Q1265" t="s">
        <v>8276</v>
      </c>
      <c r="R1265" s="10">
        <f t="shared" si="116"/>
        <v>119</v>
      </c>
      <c r="S1265">
        <f t="shared" si="117"/>
        <v>43.536585365853661</v>
      </c>
      <c r="T1265" t="str">
        <f t="shared" si="118"/>
        <v>music</v>
      </c>
      <c r="U1265" t="str">
        <f t="shared" si="119"/>
        <v>rock</v>
      </c>
    </row>
    <row r="1266" spans="1:21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tr">
        <f>Data[[#This Row],[state]]</f>
        <v>successful</v>
      </c>
      <c r="H1266" t="s">
        <v>8224</v>
      </c>
      <c r="I1266" t="s">
        <v>8246</v>
      </c>
      <c r="J1266">
        <v>1383062083</v>
      </c>
      <c r="K1266" s="11">
        <f t="shared" si="114"/>
        <v>41576.412997685184</v>
      </c>
      <c r="L1266">
        <v>1380556483</v>
      </c>
      <c r="M1266" s="11">
        <f t="shared" si="115"/>
        <v>41547.412997685184</v>
      </c>
      <c r="N1266" t="b">
        <v>1</v>
      </c>
      <c r="O1266">
        <v>34</v>
      </c>
      <c r="P1266" t="b">
        <v>1</v>
      </c>
      <c r="Q1266" t="s">
        <v>8276</v>
      </c>
      <c r="R1266" s="10">
        <f t="shared" si="116"/>
        <v>166.46153846153845</v>
      </c>
      <c r="S1266">
        <f t="shared" si="117"/>
        <v>31.823529411764707</v>
      </c>
      <c r="T1266" t="str">
        <f t="shared" si="118"/>
        <v>music</v>
      </c>
      <c r="U1266" t="str">
        <f t="shared" si="119"/>
        <v>rock</v>
      </c>
    </row>
    <row r="1267" spans="1:21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tr">
        <f>Data[[#This Row],[state]]</f>
        <v>successful</v>
      </c>
      <c r="H1267" t="s">
        <v>8224</v>
      </c>
      <c r="I1267" t="s">
        <v>8246</v>
      </c>
      <c r="J1267">
        <v>1291131815</v>
      </c>
      <c r="K1267" s="11">
        <f t="shared" si="114"/>
        <v>40512.405266203699</v>
      </c>
      <c r="L1267">
        <v>1287071015</v>
      </c>
      <c r="M1267" s="11">
        <f t="shared" si="115"/>
        <v>40465.405266203699</v>
      </c>
      <c r="N1267" t="b">
        <v>1</v>
      </c>
      <c r="O1267">
        <v>66</v>
      </c>
      <c r="P1267" t="b">
        <v>1</v>
      </c>
      <c r="Q1267" t="s">
        <v>8276</v>
      </c>
      <c r="R1267" s="10">
        <f t="shared" si="116"/>
        <v>119.14771428571429</v>
      </c>
      <c r="S1267">
        <f t="shared" si="117"/>
        <v>63.184393939393942</v>
      </c>
      <c r="T1267" t="str">
        <f t="shared" si="118"/>
        <v>music</v>
      </c>
      <c r="U1267" t="str">
        <f t="shared" si="119"/>
        <v>rock</v>
      </c>
    </row>
    <row r="1268" spans="1:21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tr">
        <f>Data[[#This Row],[state]]</f>
        <v>successful</v>
      </c>
      <c r="H1268" t="s">
        <v>8224</v>
      </c>
      <c r="I1268" t="s">
        <v>8246</v>
      </c>
      <c r="J1268">
        <v>1389474145</v>
      </c>
      <c r="K1268" s="11">
        <f t="shared" si="114"/>
        <v>41650.62667824074</v>
      </c>
      <c r="L1268">
        <v>1386882145</v>
      </c>
      <c r="M1268" s="11">
        <f t="shared" si="115"/>
        <v>41620.62667824074</v>
      </c>
      <c r="N1268" t="b">
        <v>1</v>
      </c>
      <c r="O1268">
        <v>50</v>
      </c>
      <c r="P1268" t="b">
        <v>1</v>
      </c>
      <c r="Q1268" t="s">
        <v>8276</v>
      </c>
      <c r="R1268" s="10">
        <f t="shared" si="116"/>
        <v>100.47368421052632</v>
      </c>
      <c r="S1268">
        <f t="shared" si="117"/>
        <v>190.9</v>
      </c>
      <c r="T1268" t="str">
        <f t="shared" si="118"/>
        <v>music</v>
      </c>
      <c r="U1268" t="str">
        <f t="shared" si="119"/>
        <v>rock</v>
      </c>
    </row>
    <row r="1269" spans="1:21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tr">
        <f>Data[[#This Row],[state]]</f>
        <v>successful</v>
      </c>
      <c r="H1269" t="s">
        <v>8224</v>
      </c>
      <c r="I1269" t="s">
        <v>8246</v>
      </c>
      <c r="J1269">
        <v>1374674558</v>
      </c>
      <c r="K1269" s="11">
        <f t="shared" si="114"/>
        <v>41479.335162037038</v>
      </c>
      <c r="L1269">
        <v>1372082558</v>
      </c>
      <c r="M1269" s="11">
        <f t="shared" si="115"/>
        <v>41449.335162037038</v>
      </c>
      <c r="N1269" t="b">
        <v>1</v>
      </c>
      <c r="O1269">
        <v>159</v>
      </c>
      <c r="P1269" t="b">
        <v>1</v>
      </c>
      <c r="Q1269" t="s">
        <v>8276</v>
      </c>
      <c r="R1269" s="10">
        <f t="shared" si="116"/>
        <v>101.8</v>
      </c>
      <c r="S1269">
        <f t="shared" si="117"/>
        <v>140.85534591194968</v>
      </c>
      <c r="T1269" t="str">
        <f t="shared" si="118"/>
        <v>music</v>
      </c>
      <c r="U1269" t="str">
        <f t="shared" si="119"/>
        <v>rock</v>
      </c>
    </row>
    <row r="1270" spans="1:21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tr">
        <f>Data[[#This Row],[state]]</f>
        <v>successful</v>
      </c>
      <c r="H1270" t="s">
        <v>8224</v>
      </c>
      <c r="I1270" t="s">
        <v>8246</v>
      </c>
      <c r="J1270">
        <v>1379708247</v>
      </c>
      <c r="K1270" s="11">
        <f t="shared" si="114"/>
        <v>41537.595451388886</v>
      </c>
      <c r="L1270">
        <v>1377116247</v>
      </c>
      <c r="M1270" s="11">
        <f t="shared" si="115"/>
        <v>41507.595451388886</v>
      </c>
      <c r="N1270" t="b">
        <v>1</v>
      </c>
      <c r="O1270">
        <v>182</v>
      </c>
      <c r="P1270" t="b">
        <v>1</v>
      </c>
      <c r="Q1270" t="s">
        <v>8276</v>
      </c>
      <c r="R1270" s="10">
        <f t="shared" si="116"/>
        <v>116.66666666666667</v>
      </c>
      <c r="S1270">
        <f t="shared" si="117"/>
        <v>76.92307692307692</v>
      </c>
      <c r="T1270" t="str">
        <f t="shared" si="118"/>
        <v>music</v>
      </c>
      <c r="U1270" t="str">
        <f t="shared" si="119"/>
        <v>rock</v>
      </c>
    </row>
    <row r="1271" spans="1:21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tr">
        <f>Data[[#This Row],[state]]</f>
        <v>successful</v>
      </c>
      <c r="H1271" t="s">
        <v>8224</v>
      </c>
      <c r="I1271" t="s">
        <v>8246</v>
      </c>
      <c r="J1271">
        <v>1460764800</v>
      </c>
      <c r="K1271" s="11">
        <f t="shared" si="114"/>
        <v>42475.75</v>
      </c>
      <c r="L1271">
        <v>1458157512</v>
      </c>
      <c r="M1271" s="11">
        <f t="shared" si="115"/>
        <v>42445.573055555549</v>
      </c>
      <c r="N1271" t="b">
        <v>1</v>
      </c>
      <c r="O1271">
        <v>206</v>
      </c>
      <c r="P1271" t="b">
        <v>1</v>
      </c>
      <c r="Q1271" t="s">
        <v>8276</v>
      </c>
      <c r="R1271" s="10">
        <f t="shared" si="116"/>
        <v>108.64893617021276</v>
      </c>
      <c r="S1271">
        <f t="shared" si="117"/>
        <v>99.15533980582525</v>
      </c>
      <c r="T1271" t="str">
        <f t="shared" si="118"/>
        <v>music</v>
      </c>
      <c r="U1271" t="str">
        <f t="shared" si="119"/>
        <v>rock</v>
      </c>
    </row>
    <row r="1272" spans="1:21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tr">
        <f>Data[[#This Row],[state]]</f>
        <v>successful</v>
      </c>
      <c r="H1272" t="s">
        <v>8224</v>
      </c>
      <c r="I1272" t="s">
        <v>8246</v>
      </c>
      <c r="J1272">
        <v>1332704042</v>
      </c>
      <c r="K1272" s="11">
        <f t="shared" si="114"/>
        <v>40993.565300925926</v>
      </c>
      <c r="L1272">
        <v>1327523642</v>
      </c>
      <c r="M1272" s="11">
        <f t="shared" si="115"/>
        <v>40933.606967592597</v>
      </c>
      <c r="N1272" t="b">
        <v>1</v>
      </c>
      <c r="O1272">
        <v>169</v>
      </c>
      <c r="P1272" t="b">
        <v>1</v>
      </c>
      <c r="Q1272" t="s">
        <v>8276</v>
      </c>
      <c r="R1272" s="10">
        <f t="shared" si="116"/>
        <v>114.72</v>
      </c>
      <c r="S1272">
        <f t="shared" si="117"/>
        <v>67.881656804733723</v>
      </c>
      <c r="T1272" t="str">
        <f t="shared" si="118"/>
        <v>music</v>
      </c>
      <c r="U1272" t="str">
        <f t="shared" si="119"/>
        <v>rock</v>
      </c>
    </row>
    <row r="1273" spans="1:21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tr">
        <f>Data[[#This Row],[state]]</f>
        <v>successful</v>
      </c>
      <c r="H1273" t="s">
        <v>8224</v>
      </c>
      <c r="I1273" t="s">
        <v>8246</v>
      </c>
      <c r="J1273">
        <v>1384363459</v>
      </c>
      <c r="K1273" s="11">
        <f t="shared" si="114"/>
        <v>41591.475219907406</v>
      </c>
      <c r="L1273">
        <v>1381767859</v>
      </c>
      <c r="M1273" s="11">
        <f t="shared" si="115"/>
        <v>41561.433553240742</v>
      </c>
      <c r="N1273" t="b">
        <v>1</v>
      </c>
      <c r="O1273">
        <v>31</v>
      </c>
      <c r="P1273" t="b">
        <v>1</v>
      </c>
      <c r="Q1273" t="s">
        <v>8276</v>
      </c>
      <c r="R1273" s="10">
        <f t="shared" si="116"/>
        <v>101.8</v>
      </c>
      <c r="S1273">
        <f t="shared" si="117"/>
        <v>246.29032258064515</v>
      </c>
      <c r="T1273" t="str">
        <f t="shared" si="118"/>
        <v>music</v>
      </c>
      <c r="U1273" t="str">
        <f t="shared" si="119"/>
        <v>rock</v>
      </c>
    </row>
    <row r="1274" spans="1:21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tr">
        <f>Data[[#This Row],[state]]</f>
        <v>successful</v>
      </c>
      <c r="H1274" t="s">
        <v>8224</v>
      </c>
      <c r="I1274" t="s">
        <v>8246</v>
      </c>
      <c r="J1274">
        <v>1276574400</v>
      </c>
      <c r="K1274" s="11">
        <f t="shared" si="114"/>
        <v>40343.916666666664</v>
      </c>
      <c r="L1274">
        <v>1270576379</v>
      </c>
      <c r="M1274" s="11">
        <f t="shared" si="115"/>
        <v>40274.495127314818</v>
      </c>
      <c r="N1274" t="b">
        <v>1</v>
      </c>
      <c r="O1274">
        <v>28</v>
      </c>
      <c r="P1274" t="b">
        <v>1</v>
      </c>
      <c r="Q1274" t="s">
        <v>8276</v>
      </c>
      <c r="R1274" s="10">
        <f t="shared" si="116"/>
        <v>106</v>
      </c>
      <c r="S1274">
        <f t="shared" si="117"/>
        <v>189.28571428571428</v>
      </c>
      <c r="T1274" t="str">
        <f t="shared" si="118"/>
        <v>music</v>
      </c>
      <c r="U1274" t="str">
        <f t="shared" si="119"/>
        <v>rock</v>
      </c>
    </row>
    <row r="1275" spans="1:21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tr">
        <f>Data[[#This Row],[state]]</f>
        <v>successful</v>
      </c>
      <c r="H1275" t="s">
        <v>8229</v>
      </c>
      <c r="I1275" t="s">
        <v>8251</v>
      </c>
      <c r="J1275">
        <v>1409506291</v>
      </c>
      <c r="K1275" s="11">
        <f t="shared" si="114"/>
        <v>41882.480219907404</v>
      </c>
      <c r="L1275">
        <v>1406914291</v>
      </c>
      <c r="M1275" s="11">
        <f t="shared" si="115"/>
        <v>41852.480219907404</v>
      </c>
      <c r="N1275" t="b">
        <v>1</v>
      </c>
      <c r="O1275">
        <v>54</v>
      </c>
      <c r="P1275" t="b">
        <v>1</v>
      </c>
      <c r="Q1275" t="s">
        <v>8276</v>
      </c>
      <c r="R1275" s="10">
        <f t="shared" si="116"/>
        <v>103.49999999999999</v>
      </c>
      <c r="S1275">
        <f t="shared" si="117"/>
        <v>76.666666666666671</v>
      </c>
      <c r="T1275" t="str">
        <f t="shared" si="118"/>
        <v>music</v>
      </c>
      <c r="U1275" t="str">
        <f t="shared" si="119"/>
        <v>rock</v>
      </c>
    </row>
    <row r="1276" spans="1:21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tr">
        <f>Data[[#This Row],[state]]</f>
        <v>successful</v>
      </c>
      <c r="H1276" t="s">
        <v>8224</v>
      </c>
      <c r="I1276" t="s">
        <v>8246</v>
      </c>
      <c r="J1276">
        <v>1346344425</v>
      </c>
      <c r="K1276" s="11">
        <f t="shared" si="114"/>
        <v>41151.440104166664</v>
      </c>
      <c r="L1276">
        <v>1343320425</v>
      </c>
      <c r="M1276" s="11">
        <f t="shared" si="115"/>
        <v>41116.440104166664</v>
      </c>
      <c r="N1276" t="b">
        <v>1</v>
      </c>
      <c r="O1276">
        <v>467</v>
      </c>
      <c r="P1276" t="b">
        <v>1</v>
      </c>
      <c r="Q1276" t="s">
        <v>8276</v>
      </c>
      <c r="R1276" s="10">
        <f t="shared" si="116"/>
        <v>154.97535999999999</v>
      </c>
      <c r="S1276">
        <f t="shared" si="117"/>
        <v>82.963254817987149</v>
      </c>
      <c r="T1276" t="str">
        <f t="shared" si="118"/>
        <v>music</v>
      </c>
      <c r="U1276" t="str">
        <f t="shared" si="119"/>
        <v>rock</v>
      </c>
    </row>
    <row r="1277" spans="1:21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tr">
        <f>Data[[#This Row],[state]]</f>
        <v>successful</v>
      </c>
      <c r="H1277" t="s">
        <v>8224</v>
      </c>
      <c r="I1277" t="s">
        <v>8246</v>
      </c>
      <c r="J1277">
        <v>1375908587</v>
      </c>
      <c r="K1277" s="11">
        <f t="shared" si="114"/>
        <v>41493.617905092593</v>
      </c>
      <c r="L1277">
        <v>1372884587</v>
      </c>
      <c r="M1277" s="11">
        <f t="shared" si="115"/>
        <v>41458.617905092593</v>
      </c>
      <c r="N1277" t="b">
        <v>1</v>
      </c>
      <c r="O1277">
        <v>389</v>
      </c>
      <c r="P1277" t="b">
        <v>1</v>
      </c>
      <c r="Q1277" t="s">
        <v>8276</v>
      </c>
      <c r="R1277" s="10">
        <f t="shared" si="116"/>
        <v>162.14066666666668</v>
      </c>
      <c r="S1277">
        <f t="shared" si="117"/>
        <v>62.522107969151669</v>
      </c>
      <c r="T1277" t="str">
        <f t="shared" si="118"/>
        <v>music</v>
      </c>
      <c r="U1277" t="str">
        <f t="shared" si="119"/>
        <v>rock</v>
      </c>
    </row>
    <row r="1278" spans="1:21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tr">
        <f>Data[[#This Row],[state]]</f>
        <v>successful</v>
      </c>
      <c r="H1278" t="s">
        <v>8224</v>
      </c>
      <c r="I1278" t="s">
        <v>8246</v>
      </c>
      <c r="J1278">
        <v>1251777600</v>
      </c>
      <c r="K1278" s="11">
        <f t="shared" si="114"/>
        <v>40056.916666666664</v>
      </c>
      <c r="L1278">
        <v>1247504047</v>
      </c>
      <c r="M1278" s="11">
        <f t="shared" si="115"/>
        <v>40007.454247685186</v>
      </c>
      <c r="N1278" t="b">
        <v>1</v>
      </c>
      <c r="O1278">
        <v>68</v>
      </c>
      <c r="P1278" t="b">
        <v>1</v>
      </c>
      <c r="Q1278" t="s">
        <v>8276</v>
      </c>
      <c r="R1278" s="10">
        <f t="shared" si="116"/>
        <v>104.42100000000001</v>
      </c>
      <c r="S1278">
        <f t="shared" si="117"/>
        <v>46.06808823529412</v>
      </c>
      <c r="T1278" t="str">
        <f t="shared" si="118"/>
        <v>music</v>
      </c>
      <c r="U1278" t="str">
        <f t="shared" si="119"/>
        <v>rock</v>
      </c>
    </row>
    <row r="1279" spans="1:21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tr">
        <f>Data[[#This Row],[state]]</f>
        <v>successful</v>
      </c>
      <c r="H1279" t="s">
        <v>8224</v>
      </c>
      <c r="I1279" t="s">
        <v>8246</v>
      </c>
      <c r="J1279">
        <v>1346765347</v>
      </c>
      <c r="K1279" s="11">
        <f t="shared" si="114"/>
        <v>41156.311886574076</v>
      </c>
      <c r="L1279">
        <v>1343741347</v>
      </c>
      <c r="M1279" s="11">
        <f t="shared" si="115"/>
        <v>41121.311886574076</v>
      </c>
      <c r="N1279" t="b">
        <v>1</v>
      </c>
      <c r="O1279">
        <v>413</v>
      </c>
      <c r="P1279" t="b">
        <v>1</v>
      </c>
      <c r="Q1279" t="s">
        <v>8276</v>
      </c>
      <c r="R1279" s="10">
        <f t="shared" si="116"/>
        <v>106.12433333333333</v>
      </c>
      <c r="S1279">
        <f t="shared" si="117"/>
        <v>38.543946731234868</v>
      </c>
      <c r="T1279" t="str">
        <f t="shared" si="118"/>
        <v>music</v>
      </c>
      <c r="U1279" t="str">
        <f t="shared" si="119"/>
        <v>rock</v>
      </c>
    </row>
    <row r="1280" spans="1:21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tr">
        <f>Data[[#This Row],[state]]</f>
        <v>successful</v>
      </c>
      <c r="H1280" t="s">
        <v>8224</v>
      </c>
      <c r="I1280" t="s">
        <v>8246</v>
      </c>
      <c r="J1280">
        <v>1403661600</v>
      </c>
      <c r="K1280" s="11">
        <f t="shared" si="114"/>
        <v>41814.833333333336</v>
      </c>
      <c r="L1280">
        <v>1401196766</v>
      </c>
      <c r="M1280" s="11">
        <f t="shared" si="115"/>
        <v>41786.305162037039</v>
      </c>
      <c r="N1280" t="b">
        <v>1</v>
      </c>
      <c r="O1280">
        <v>190</v>
      </c>
      <c r="P1280" t="b">
        <v>1</v>
      </c>
      <c r="Q1280" t="s">
        <v>8276</v>
      </c>
      <c r="R1280" s="10">
        <f t="shared" si="116"/>
        <v>154.93846153846152</v>
      </c>
      <c r="S1280">
        <f t="shared" si="117"/>
        <v>53.005263157894738</v>
      </c>
      <c r="T1280" t="str">
        <f t="shared" si="118"/>
        <v>music</v>
      </c>
      <c r="U1280" t="str">
        <f t="shared" si="119"/>
        <v>rock</v>
      </c>
    </row>
    <row r="1281" spans="1:21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tr">
        <f>Data[[#This Row],[state]]</f>
        <v>successful</v>
      </c>
      <c r="H1281" t="s">
        <v>8224</v>
      </c>
      <c r="I1281" t="s">
        <v>8246</v>
      </c>
      <c r="J1281">
        <v>1395624170</v>
      </c>
      <c r="K1281" s="11">
        <f t="shared" si="114"/>
        <v>41721.807523148149</v>
      </c>
      <c r="L1281">
        <v>1392171770</v>
      </c>
      <c r="M1281" s="11">
        <f t="shared" si="115"/>
        <v>41681.849189814813</v>
      </c>
      <c r="N1281" t="b">
        <v>1</v>
      </c>
      <c r="O1281">
        <v>189</v>
      </c>
      <c r="P1281" t="b">
        <v>1</v>
      </c>
      <c r="Q1281" t="s">
        <v>8276</v>
      </c>
      <c r="R1281" s="10">
        <f t="shared" si="116"/>
        <v>110.77157238734421</v>
      </c>
      <c r="S1281">
        <f t="shared" si="117"/>
        <v>73.355396825396824</v>
      </c>
      <c r="T1281" t="str">
        <f t="shared" si="118"/>
        <v>music</v>
      </c>
      <c r="U1281" t="str">
        <f t="shared" si="119"/>
        <v>rock</v>
      </c>
    </row>
    <row r="1282" spans="1:21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tr">
        <f>Data[[#This Row],[state]]</f>
        <v>successful</v>
      </c>
      <c r="H1282" t="s">
        <v>8224</v>
      </c>
      <c r="I1282" t="s">
        <v>8246</v>
      </c>
      <c r="J1282">
        <v>1299003054</v>
      </c>
      <c r="K1282" s="11">
        <f t="shared" ref="K1282:K1345" si="120">(((J1282/60)/60)/24)+DATE(1970,1,1)+(-6/24)</f>
        <v>40603.507569444446</v>
      </c>
      <c r="L1282">
        <v>1291227054</v>
      </c>
      <c r="M1282" s="11">
        <f t="shared" ref="M1282:M1345" si="121">(((L1282/60)/60)/24)+DATE(1970,1,1)+(-6/24)</f>
        <v>40513.507569444446</v>
      </c>
      <c r="N1282" t="b">
        <v>1</v>
      </c>
      <c r="O1282">
        <v>130</v>
      </c>
      <c r="P1282" t="b">
        <v>1</v>
      </c>
      <c r="Q1282" t="s">
        <v>8276</v>
      </c>
      <c r="R1282" s="10">
        <f t="shared" ref="R1282:R1345" si="122">(E1282/D1282)*100</f>
        <v>110.91186666666665</v>
      </c>
      <c r="S1282">
        <f t="shared" si="117"/>
        <v>127.97523076923076</v>
      </c>
      <c r="T1282" t="str">
        <f t="shared" si="118"/>
        <v>music</v>
      </c>
      <c r="U1282" t="str">
        <f t="shared" si="119"/>
        <v>rock</v>
      </c>
    </row>
    <row r="1283" spans="1:21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tr">
        <f>Data[[#This Row],[state]]</f>
        <v>successful</v>
      </c>
      <c r="H1283" t="s">
        <v>8224</v>
      </c>
      <c r="I1283" t="s">
        <v>8246</v>
      </c>
      <c r="J1283">
        <v>1375033836</v>
      </c>
      <c r="K1283" s="11">
        <f t="shared" si="120"/>
        <v>41483.493472222224</v>
      </c>
      <c r="L1283">
        <v>1373305836</v>
      </c>
      <c r="M1283" s="11">
        <f t="shared" si="121"/>
        <v>41463.493472222224</v>
      </c>
      <c r="N1283" t="b">
        <v>1</v>
      </c>
      <c r="O1283">
        <v>74</v>
      </c>
      <c r="P1283" t="b">
        <v>1</v>
      </c>
      <c r="Q1283" t="s">
        <v>8276</v>
      </c>
      <c r="R1283" s="10">
        <f t="shared" si="122"/>
        <v>110.71428571428572</v>
      </c>
      <c r="S1283">
        <f t="shared" ref="S1283:S1346" si="123">E1283/O1283</f>
        <v>104.72972972972973</v>
      </c>
      <c r="T1283" t="str">
        <f t="shared" ref="T1283:T1346" si="124">LEFT(Q1283,FIND("/",Q1283)-1)</f>
        <v>music</v>
      </c>
      <c r="U1283" t="str">
        <f t="shared" ref="U1283:U1346" si="125">RIGHT(Q1283,LEN(Q1283)-FIND("/",Q1283))</f>
        <v>rock</v>
      </c>
    </row>
    <row r="1284" spans="1:21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tr">
        <f>Data[[#This Row],[state]]</f>
        <v>successful</v>
      </c>
      <c r="H1284" t="s">
        <v>8224</v>
      </c>
      <c r="I1284" t="s">
        <v>8246</v>
      </c>
      <c r="J1284">
        <v>1386565140</v>
      </c>
      <c r="K1284" s="11">
        <f t="shared" si="120"/>
        <v>41616.957638888889</v>
      </c>
      <c r="L1284">
        <v>1383909855</v>
      </c>
      <c r="M1284" s="11">
        <f t="shared" si="121"/>
        <v>41586.225173611114</v>
      </c>
      <c r="N1284" t="b">
        <v>1</v>
      </c>
      <c r="O1284">
        <v>274</v>
      </c>
      <c r="P1284" t="b">
        <v>1</v>
      </c>
      <c r="Q1284" t="s">
        <v>8276</v>
      </c>
      <c r="R1284" s="10">
        <f t="shared" si="122"/>
        <v>123.61333333333333</v>
      </c>
      <c r="S1284">
        <f t="shared" si="123"/>
        <v>67.671532846715323</v>
      </c>
      <c r="T1284" t="str">
        <f t="shared" si="124"/>
        <v>music</v>
      </c>
      <c r="U1284" t="str">
        <f t="shared" si="125"/>
        <v>rock</v>
      </c>
    </row>
    <row r="1285" spans="1:21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tr">
        <f>Data[[#This Row],[state]]</f>
        <v>successful</v>
      </c>
      <c r="H1285" t="s">
        <v>8224</v>
      </c>
      <c r="I1285" t="s">
        <v>8246</v>
      </c>
      <c r="J1285">
        <v>1362974400</v>
      </c>
      <c r="K1285" s="11">
        <f t="shared" si="120"/>
        <v>41343.916666666664</v>
      </c>
      <c r="L1285">
        <v>1360948389</v>
      </c>
      <c r="M1285" s="11">
        <f t="shared" si="121"/>
        <v>41320.467465277776</v>
      </c>
      <c r="N1285" t="b">
        <v>1</v>
      </c>
      <c r="O1285">
        <v>22</v>
      </c>
      <c r="P1285" t="b">
        <v>1</v>
      </c>
      <c r="Q1285" t="s">
        <v>8276</v>
      </c>
      <c r="R1285" s="10">
        <f t="shared" si="122"/>
        <v>211.05</v>
      </c>
      <c r="S1285">
        <f t="shared" si="123"/>
        <v>95.931818181818187</v>
      </c>
      <c r="T1285" t="str">
        <f t="shared" si="124"/>
        <v>music</v>
      </c>
      <c r="U1285" t="str">
        <f t="shared" si="125"/>
        <v>rock</v>
      </c>
    </row>
    <row r="1286" spans="1:21" ht="44.25" hidden="1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tr">
        <f>Data[[#This Row],[state]]</f>
        <v>successful</v>
      </c>
      <c r="H1286" t="s">
        <v>8224</v>
      </c>
      <c r="I1286" t="s">
        <v>8246</v>
      </c>
      <c r="J1286">
        <v>1483203540</v>
      </c>
      <c r="K1286" s="11">
        <f t="shared" si="120"/>
        <v>42735.457638888889</v>
      </c>
      <c r="L1286">
        <v>1481175482</v>
      </c>
      <c r="M1286" s="11">
        <f t="shared" si="121"/>
        <v>42711.98474537037</v>
      </c>
      <c r="N1286" t="b">
        <v>0</v>
      </c>
      <c r="O1286">
        <v>31</v>
      </c>
      <c r="P1286" t="b">
        <v>1</v>
      </c>
      <c r="Q1286" t="s">
        <v>8271</v>
      </c>
      <c r="R1286" s="10">
        <f t="shared" si="122"/>
        <v>101</v>
      </c>
      <c r="S1286">
        <f t="shared" si="123"/>
        <v>65.161290322580641</v>
      </c>
      <c r="T1286" t="str">
        <f t="shared" si="124"/>
        <v>theater</v>
      </c>
      <c r="U1286" t="str">
        <f t="shared" si="125"/>
        <v>plays</v>
      </c>
    </row>
    <row r="1287" spans="1:21" ht="44.25" hidden="1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tr">
        <f>Data[[#This Row],[state]]</f>
        <v>successful</v>
      </c>
      <c r="H1287" t="s">
        <v>8225</v>
      </c>
      <c r="I1287" t="s">
        <v>8247</v>
      </c>
      <c r="J1287">
        <v>1434808775</v>
      </c>
      <c r="K1287" s="11">
        <f t="shared" si="120"/>
        <v>42175.333043981482</v>
      </c>
      <c r="L1287">
        <v>1433512775</v>
      </c>
      <c r="M1287" s="11">
        <f t="shared" si="121"/>
        <v>42160.333043981482</v>
      </c>
      <c r="N1287" t="b">
        <v>0</v>
      </c>
      <c r="O1287">
        <v>63</v>
      </c>
      <c r="P1287" t="b">
        <v>1</v>
      </c>
      <c r="Q1287" t="s">
        <v>8271</v>
      </c>
      <c r="R1287" s="10">
        <f t="shared" si="122"/>
        <v>101.64999999999999</v>
      </c>
      <c r="S1287">
        <f t="shared" si="123"/>
        <v>32.269841269841272</v>
      </c>
      <c r="T1287" t="str">
        <f t="shared" si="124"/>
        <v>theater</v>
      </c>
      <c r="U1287" t="str">
        <f t="shared" si="125"/>
        <v>plays</v>
      </c>
    </row>
    <row r="1288" spans="1:21" ht="44.25" hidden="1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tr">
        <f>Data[[#This Row],[state]]</f>
        <v>successful</v>
      </c>
      <c r="H1288" t="s">
        <v>8225</v>
      </c>
      <c r="I1288" t="s">
        <v>8247</v>
      </c>
      <c r="J1288">
        <v>1424181600</v>
      </c>
      <c r="K1288" s="11">
        <f t="shared" si="120"/>
        <v>42052.333333333328</v>
      </c>
      <c r="L1288">
        <v>1423041227</v>
      </c>
      <c r="M1288" s="11">
        <f t="shared" si="121"/>
        <v>42039.134571759263</v>
      </c>
      <c r="N1288" t="b">
        <v>0</v>
      </c>
      <c r="O1288">
        <v>20</v>
      </c>
      <c r="P1288" t="b">
        <v>1</v>
      </c>
      <c r="Q1288" t="s">
        <v>8271</v>
      </c>
      <c r="R1288" s="10">
        <f t="shared" si="122"/>
        <v>108.33333333333333</v>
      </c>
      <c r="S1288">
        <f t="shared" si="123"/>
        <v>81.25</v>
      </c>
      <c r="T1288" t="str">
        <f t="shared" si="124"/>
        <v>theater</v>
      </c>
      <c r="U1288" t="str">
        <f t="shared" si="125"/>
        <v>plays</v>
      </c>
    </row>
    <row r="1289" spans="1:21" ht="73.75" hidden="1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tr">
        <f>Data[[#This Row],[state]]</f>
        <v>successful</v>
      </c>
      <c r="H1289" t="s">
        <v>8225</v>
      </c>
      <c r="I1289" t="s">
        <v>8247</v>
      </c>
      <c r="J1289">
        <v>1434120856</v>
      </c>
      <c r="K1289" s="11">
        <f t="shared" si="120"/>
        <v>42167.371018518519</v>
      </c>
      <c r="L1289">
        <v>1428936856</v>
      </c>
      <c r="M1289" s="11">
        <f t="shared" si="121"/>
        <v>42107.371018518519</v>
      </c>
      <c r="N1289" t="b">
        <v>0</v>
      </c>
      <c r="O1289">
        <v>25</v>
      </c>
      <c r="P1289" t="b">
        <v>1</v>
      </c>
      <c r="Q1289" t="s">
        <v>8271</v>
      </c>
      <c r="R1289" s="10">
        <f t="shared" si="122"/>
        <v>242</v>
      </c>
      <c r="S1289">
        <f t="shared" si="123"/>
        <v>24.2</v>
      </c>
      <c r="T1289" t="str">
        <f t="shared" si="124"/>
        <v>theater</v>
      </c>
      <c r="U1289" t="str">
        <f t="shared" si="125"/>
        <v>plays</v>
      </c>
    </row>
    <row r="1290" spans="1:21" ht="59" hidden="1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tr">
        <f>Data[[#This Row],[state]]</f>
        <v>successful</v>
      </c>
      <c r="H1290" t="s">
        <v>8224</v>
      </c>
      <c r="I1290" t="s">
        <v>8246</v>
      </c>
      <c r="J1290">
        <v>1470801600</v>
      </c>
      <c r="K1290" s="11">
        <f t="shared" si="120"/>
        <v>42591.916666666672</v>
      </c>
      <c r="L1290">
        <v>1468122163</v>
      </c>
      <c r="M1290" s="11">
        <f t="shared" si="121"/>
        <v>42560.904664351852</v>
      </c>
      <c r="N1290" t="b">
        <v>0</v>
      </c>
      <c r="O1290">
        <v>61</v>
      </c>
      <c r="P1290" t="b">
        <v>1</v>
      </c>
      <c r="Q1290" t="s">
        <v>8271</v>
      </c>
      <c r="R1290" s="10">
        <f t="shared" si="122"/>
        <v>100.44999999999999</v>
      </c>
      <c r="S1290">
        <f t="shared" si="123"/>
        <v>65.868852459016395</v>
      </c>
      <c r="T1290" t="str">
        <f t="shared" si="124"/>
        <v>theater</v>
      </c>
      <c r="U1290" t="str">
        <f t="shared" si="125"/>
        <v>plays</v>
      </c>
    </row>
    <row r="1291" spans="1:21" ht="44.25" hidden="1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tr">
        <f>Data[[#This Row],[state]]</f>
        <v>successful</v>
      </c>
      <c r="H1291" t="s">
        <v>8224</v>
      </c>
      <c r="I1291" t="s">
        <v>8246</v>
      </c>
      <c r="J1291">
        <v>1483499645</v>
      </c>
      <c r="K1291" s="11">
        <f t="shared" si="120"/>
        <v>42738.884780092587</v>
      </c>
      <c r="L1291">
        <v>1480907645</v>
      </c>
      <c r="M1291" s="11">
        <f t="shared" si="121"/>
        <v>42708.884780092587</v>
      </c>
      <c r="N1291" t="b">
        <v>0</v>
      </c>
      <c r="O1291">
        <v>52</v>
      </c>
      <c r="P1291" t="b">
        <v>1</v>
      </c>
      <c r="Q1291" t="s">
        <v>8271</v>
      </c>
      <c r="R1291" s="10">
        <f t="shared" si="122"/>
        <v>125.06666666666666</v>
      </c>
      <c r="S1291">
        <f t="shared" si="123"/>
        <v>36.07692307692308</v>
      </c>
      <c r="T1291" t="str">
        <f t="shared" si="124"/>
        <v>theater</v>
      </c>
      <c r="U1291" t="str">
        <f t="shared" si="125"/>
        <v>plays</v>
      </c>
    </row>
    <row r="1292" spans="1:21" ht="29.5" hidden="1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tr">
        <f>Data[[#This Row],[state]]</f>
        <v>successful</v>
      </c>
      <c r="H1292" t="s">
        <v>8224</v>
      </c>
      <c r="I1292" t="s">
        <v>8246</v>
      </c>
      <c r="J1292">
        <v>1429772340</v>
      </c>
      <c r="K1292" s="11">
        <f t="shared" si="120"/>
        <v>42117.040972222225</v>
      </c>
      <c r="L1292">
        <v>1427121931</v>
      </c>
      <c r="M1292" s="11">
        <f t="shared" si="121"/>
        <v>42086.364942129629</v>
      </c>
      <c r="N1292" t="b">
        <v>0</v>
      </c>
      <c r="O1292">
        <v>86</v>
      </c>
      <c r="P1292" t="b">
        <v>1</v>
      </c>
      <c r="Q1292" t="s">
        <v>8271</v>
      </c>
      <c r="R1292" s="10">
        <f t="shared" si="122"/>
        <v>108.57142857142857</v>
      </c>
      <c r="S1292">
        <f t="shared" si="123"/>
        <v>44.186046511627907</v>
      </c>
      <c r="T1292" t="str">
        <f t="shared" si="124"/>
        <v>theater</v>
      </c>
      <c r="U1292" t="str">
        <f t="shared" si="125"/>
        <v>plays</v>
      </c>
    </row>
    <row r="1293" spans="1:21" ht="44.25" hidden="1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tr">
        <f>Data[[#This Row],[state]]</f>
        <v>successful</v>
      </c>
      <c r="H1293" t="s">
        <v>8224</v>
      </c>
      <c r="I1293" t="s">
        <v>8246</v>
      </c>
      <c r="J1293">
        <v>1428390000</v>
      </c>
      <c r="K1293" s="11">
        <f t="shared" si="120"/>
        <v>42101.041666666672</v>
      </c>
      <c r="L1293">
        <v>1425224391</v>
      </c>
      <c r="M1293" s="11">
        <f t="shared" si="121"/>
        <v>42064.402673611112</v>
      </c>
      <c r="N1293" t="b">
        <v>0</v>
      </c>
      <c r="O1293">
        <v>42</v>
      </c>
      <c r="P1293" t="b">
        <v>1</v>
      </c>
      <c r="Q1293" t="s">
        <v>8271</v>
      </c>
      <c r="R1293" s="10">
        <f t="shared" si="122"/>
        <v>145.70000000000002</v>
      </c>
      <c r="S1293">
        <f t="shared" si="123"/>
        <v>104.07142857142857</v>
      </c>
      <c r="T1293" t="str">
        <f t="shared" si="124"/>
        <v>theater</v>
      </c>
      <c r="U1293" t="str">
        <f t="shared" si="125"/>
        <v>plays</v>
      </c>
    </row>
    <row r="1294" spans="1:21" ht="59" hidden="1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tr">
        <f>Data[[#This Row],[state]]</f>
        <v>successful</v>
      </c>
      <c r="H1294" t="s">
        <v>8225</v>
      </c>
      <c r="I1294" t="s">
        <v>8247</v>
      </c>
      <c r="J1294">
        <v>1444172340</v>
      </c>
      <c r="K1294" s="11">
        <f t="shared" si="120"/>
        <v>42283.707638888889</v>
      </c>
      <c r="L1294">
        <v>1441822828</v>
      </c>
      <c r="M1294" s="11">
        <f t="shared" si="121"/>
        <v>42256.514212962968</v>
      </c>
      <c r="N1294" t="b">
        <v>0</v>
      </c>
      <c r="O1294">
        <v>52</v>
      </c>
      <c r="P1294" t="b">
        <v>1</v>
      </c>
      <c r="Q1294" t="s">
        <v>8271</v>
      </c>
      <c r="R1294" s="10">
        <f t="shared" si="122"/>
        <v>110.00000000000001</v>
      </c>
      <c r="S1294">
        <f t="shared" si="123"/>
        <v>35.96153846153846</v>
      </c>
      <c r="T1294" t="str">
        <f t="shared" si="124"/>
        <v>theater</v>
      </c>
      <c r="U1294" t="str">
        <f t="shared" si="125"/>
        <v>plays</v>
      </c>
    </row>
    <row r="1295" spans="1:21" ht="59" hidden="1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tr">
        <f>Data[[#This Row],[state]]</f>
        <v>successful</v>
      </c>
      <c r="H1295" t="s">
        <v>8224</v>
      </c>
      <c r="I1295" t="s">
        <v>8246</v>
      </c>
      <c r="J1295">
        <v>1447523371</v>
      </c>
      <c r="K1295" s="11">
        <f t="shared" si="120"/>
        <v>42322.492719907401</v>
      </c>
      <c r="L1295">
        <v>1444927771</v>
      </c>
      <c r="M1295" s="11">
        <f t="shared" si="121"/>
        <v>42292.451053240744</v>
      </c>
      <c r="N1295" t="b">
        <v>0</v>
      </c>
      <c r="O1295">
        <v>120</v>
      </c>
      <c r="P1295" t="b">
        <v>1</v>
      </c>
      <c r="Q1295" t="s">
        <v>8271</v>
      </c>
      <c r="R1295" s="10">
        <f t="shared" si="122"/>
        <v>102.23333333333333</v>
      </c>
      <c r="S1295">
        <f t="shared" si="123"/>
        <v>127.79166666666667</v>
      </c>
      <c r="T1295" t="str">
        <f t="shared" si="124"/>
        <v>theater</v>
      </c>
      <c r="U1295" t="str">
        <f t="shared" si="125"/>
        <v>plays</v>
      </c>
    </row>
    <row r="1296" spans="1:21" ht="44.25" hidden="1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tr">
        <f>Data[[#This Row],[state]]</f>
        <v>successful</v>
      </c>
      <c r="H1296" t="s">
        <v>8225</v>
      </c>
      <c r="I1296" t="s">
        <v>8247</v>
      </c>
      <c r="J1296">
        <v>1445252400</v>
      </c>
      <c r="K1296" s="11">
        <f t="shared" si="120"/>
        <v>42296.208333333328</v>
      </c>
      <c r="L1296">
        <v>1443696797</v>
      </c>
      <c r="M1296" s="11">
        <f t="shared" si="121"/>
        <v>42278.203668981485</v>
      </c>
      <c r="N1296" t="b">
        <v>0</v>
      </c>
      <c r="O1296">
        <v>22</v>
      </c>
      <c r="P1296" t="b">
        <v>1</v>
      </c>
      <c r="Q1296" t="s">
        <v>8271</v>
      </c>
      <c r="R1296" s="10">
        <f t="shared" si="122"/>
        <v>122</v>
      </c>
      <c r="S1296">
        <f t="shared" si="123"/>
        <v>27.727272727272727</v>
      </c>
      <c r="T1296" t="str">
        <f t="shared" si="124"/>
        <v>theater</v>
      </c>
      <c r="U1296" t="str">
        <f t="shared" si="125"/>
        <v>plays</v>
      </c>
    </row>
    <row r="1297" spans="1:21" ht="44.25" hidden="1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tr">
        <f>Data[[#This Row],[state]]</f>
        <v>successful</v>
      </c>
      <c r="H1297" t="s">
        <v>8225</v>
      </c>
      <c r="I1297" t="s">
        <v>8247</v>
      </c>
      <c r="J1297">
        <v>1438189200</v>
      </c>
      <c r="K1297" s="11">
        <f t="shared" si="120"/>
        <v>42214.458333333328</v>
      </c>
      <c r="L1297">
        <v>1435585497</v>
      </c>
      <c r="M1297" s="11">
        <f t="shared" si="121"/>
        <v>42184.322881944448</v>
      </c>
      <c r="N1297" t="b">
        <v>0</v>
      </c>
      <c r="O1297">
        <v>64</v>
      </c>
      <c r="P1297" t="b">
        <v>1</v>
      </c>
      <c r="Q1297" t="s">
        <v>8271</v>
      </c>
      <c r="R1297" s="10">
        <f t="shared" si="122"/>
        <v>101.96000000000001</v>
      </c>
      <c r="S1297">
        <f t="shared" si="123"/>
        <v>39.828125</v>
      </c>
      <c r="T1297" t="str">
        <f t="shared" si="124"/>
        <v>theater</v>
      </c>
      <c r="U1297" t="str">
        <f t="shared" si="125"/>
        <v>plays</v>
      </c>
    </row>
    <row r="1298" spans="1:21" ht="59" hidden="1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tr">
        <f>Data[[#This Row],[state]]</f>
        <v>successful</v>
      </c>
      <c r="H1298" t="s">
        <v>8225</v>
      </c>
      <c r="I1298" t="s">
        <v>8247</v>
      </c>
      <c r="J1298">
        <v>1457914373</v>
      </c>
      <c r="K1298" s="11">
        <f t="shared" si="120"/>
        <v>42442.758946759262</v>
      </c>
      <c r="L1298">
        <v>1456189973</v>
      </c>
      <c r="M1298" s="11">
        <f t="shared" si="121"/>
        <v>42422.800613425927</v>
      </c>
      <c r="N1298" t="b">
        <v>0</v>
      </c>
      <c r="O1298">
        <v>23</v>
      </c>
      <c r="P1298" t="b">
        <v>1</v>
      </c>
      <c r="Q1298" t="s">
        <v>8271</v>
      </c>
      <c r="R1298" s="10">
        <f t="shared" si="122"/>
        <v>141.1764705882353</v>
      </c>
      <c r="S1298">
        <f t="shared" si="123"/>
        <v>52.173913043478258</v>
      </c>
      <c r="T1298" t="str">
        <f t="shared" si="124"/>
        <v>theater</v>
      </c>
      <c r="U1298" t="str">
        <f t="shared" si="125"/>
        <v>plays</v>
      </c>
    </row>
    <row r="1299" spans="1:21" ht="44.25" hidden="1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tr">
        <f>Data[[#This Row],[state]]</f>
        <v>successful</v>
      </c>
      <c r="H1299" t="s">
        <v>8224</v>
      </c>
      <c r="I1299" t="s">
        <v>8246</v>
      </c>
      <c r="J1299">
        <v>1462125358</v>
      </c>
      <c r="K1299" s="11">
        <f t="shared" si="120"/>
        <v>42491.497199074074</v>
      </c>
      <c r="L1299">
        <v>1459533358</v>
      </c>
      <c r="M1299" s="11">
        <f t="shared" si="121"/>
        <v>42461.497199074074</v>
      </c>
      <c r="N1299" t="b">
        <v>0</v>
      </c>
      <c r="O1299">
        <v>238</v>
      </c>
      <c r="P1299" t="b">
        <v>1</v>
      </c>
      <c r="Q1299" t="s">
        <v>8271</v>
      </c>
      <c r="R1299" s="10">
        <f t="shared" si="122"/>
        <v>109.52500000000001</v>
      </c>
      <c r="S1299">
        <f t="shared" si="123"/>
        <v>92.037815126050418</v>
      </c>
      <c r="T1299" t="str">
        <f t="shared" si="124"/>
        <v>theater</v>
      </c>
      <c r="U1299" t="str">
        <f t="shared" si="125"/>
        <v>plays</v>
      </c>
    </row>
    <row r="1300" spans="1:21" ht="44.25" hidden="1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tr">
        <f>Data[[#This Row],[state]]</f>
        <v>successful</v>
      </c>
      <c r="H1300" t="s">
        <v>8225</v>
      </c>
      <c r="I1300" t="s">
        <v>8247</v>
      </c>
      <c r="J1300">
        <v>1461860432</v>
      </c>
      <c r="K1300" s="11">
        <f t="shared" si="120"/>
        <v>42488.430925925932</v>
      </c>
      <c r="L1300">
        <v>1459268432</v>
      </c>
      <c r="M1300" s="11">
        <f t="shared" si="121"/>
        <v>42458.430925925932</v>
      </c>
      <c r="N1300" t="b">
        <v>0</v>
      </c>
      <c r="O1300">
        <v>33</v>
      </c>
      <c r="P1300" t="b">
        <v>1</v>
      </c>
      <c r="Q1300" t="s">
        <v>8271</v>
      </c>
      <c r="R1300" s="10">
        <f t="shared" si="122"/>
        <v>104.65</v>
      </c>
      <c r="S1300">
        <f t="shared" si="123"/>
        <v>63.424242424242422</v>
      </c>
      <c r="T1300" t="str">
        <f t="shared" si="124"/>
        <v>theater</v>
      </c>
      <c r="U1300" t="str">
        <f t="shared" si="125"/>
        <v>plays</v>
      </c>
    </row>
    <row r="1301" spans="1:21" ht="44.25" hidden="1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tr">
        <f>Data[[#This Row],[state]]</f>
        <v>successful</v>
      </c>
      <c r="H1301" t="s">
        <v>8224</v>
      </c>
      <c r="I1301" t="s">
        <v>8246</v>
      </c>
      <c r="J1301">
        <v>1436902359</v>
      </c>
      <c r="K1301" s="11">
        <f t="shared" si="120"/>
        <v>42199.564340277779</v>
      </c>
      <c r="L1301">
        <v>1434310359</v>
      </c>
      <c r="M1301" s="11">
        <f t="shared" si="121"/>
        <v>42169.564340277779</v>
      </c>
      <c r="N1301" t="b">
        <v>0</v>
      </c>
      <c r="O1301">
        <v>32</v>
      </c>
      <c r="P1301" t="b">
        <v>1</v>
      </c>
      <c r="Q1301" t="s">
        <v>8271</v>
      </c>
      <c r="R1301" s="10">
        <f t="shared" si="122"/>
        <v>124</v>
      </c>
      <c r="S1301">
        <f t="shared" si="123"/>
        <v>135.625</v>
      </c>
      <c r="T1301" t="str">
        <f t="shared" si="124"/>
        <v>theater</v>
      </c>
      <c r="U1301" t="str">
        <f t="shared" si="125"/>
        <v>plays</v>
      </c>
    </row>
    <row r="1302" spans="1:21" ht="44.25" hidden="1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tr">
        <f>Data[[#This Row],[state]]</f>
        <v>successful</v>
      </c>
      <c r="H1302" t="s">
        <v>8224</v>
      </c>
      <c r="I1302" t="s">
        <v>8246</v>
      </c>
      <c r="J1302">
        <v>1464807420</v>
      </c>
      <c r="K1302" s="11">
        <f t="shared" si="120"/>
        <v>42522.539583333331</v>
      </c>
      <c r="L1302">
        <v>1461427938</v>
      </c>
      <c r="M1302" s="11">
        <f t="shared" si="121"/>
        <v>42483.425208333334</v>
      </c>
      <c r="N1302" t="b">
        <v>0</v>
      </c>
      <c r="O1302">
        <v>24</v>
      </c>
      <c r="P1302" t="b">
        <v>1</v>
      </c>
      <c r="Q1302" t="s">
        <v>8271</v>
      </c>
      <c r="R1302" s="10">
        <f t="shared" si="122"/>
        <v>135</v>
      </c>
      <c r="S1302">
        <f t="shared" si="123"/>
        <v>168.75</v>
      </c>
      <c r="T1302" t="str">
        <f t="shared" si="124"/>
        <v>theater</v>
      </c>
      <c r="U1302" t="str">
        <f t="shared" si="125"/>
        <v>plays</v>
      </c>
    </row>
    <row r="1303" spans="1:21" ht="44.25" hidden="1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tr">
        <f>Data[[#This Row],[state]]</f>
        <v>successful</v>
      </c>
      <c r="H1303" t="s">
        <v>8224</v>
      </c>
      <c r="I1303" t="s">
        <v>8246</v>
      </c>
      <c r="J1303">
        <v>1437447600</v>
      </c>
      <c r="K1303" s="11">
        <f t="shared" si="120"/>
        <v>42205.875</v>
      </c>
      <c r="L1303">
        <v>1436551178</v>
      </c>
      <c r="M1303" s="11">
        <f t="shared" si="121"/>
        <v>42195.499745370369</v>
      </c>
      <c r="N1303" t="b">
        <v>0</v>
      </c>
      <c r="O1303">
        <v>29</v>
      </c>
      <c r="P1303" t="b">
        <v>1</v>
      </c>
      <c r="Q1303" t="s">
        <v>8271</v>
      </c>
      <c r="R1303" s="10">
        <f t="shared" si="122"/>
        <v>102.75000000000001</v>
      </c>
      <c r="S1303">
        <f t="shared" si="123"/>
        <v>70.862068965517238</v>
      </c>
      <c r="T1303" t="str">
        <f t="shared" si="124"/>
        <v>theater</v>
      </c>
      <c r="U1303" t="str">
        <f t="shared" si="125"/>
        <v>plays</v>
      </c>
    </row>
    <row r="1304" spans="1:21" ht="44.25" hidden="1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tr">
        <f>Data[[#This Row],[state]]</f>
        <v>successful</v>
      </c>
      <c r="H1304" t="s">
        <v>8224</v>
      </c>
      <c r="I1304" t="s">
        <v>8246</v>
      </c>
      <c r="J1304">
        <v>1480559011</v>
      </c>
      <c r="K1304" s="11">
        <f t="shared" si="120"/>
        <v>42704.849664351852</v>
      </c>
      <c r="L1304">
        <v>1477963411</v>
      </c>
      <c r="M1304" s="11">
        <f t="shared" si="121"/>
        <v>42674.807997685188</v>
      </c>
      <c r="N1304" t="b">
        <v>0</v>
      </c>
      <c r="O1304">
        <v>50</v>
      </c>
      <c r="P1304" t="b">
        <v>1</v>
      </c>
      <c r="Q1304" t="s">
        <v>8271</v>
      </c>
      <c r="R1304" s="10">
        <f t="shared" si="122"/>
        <v>100</v>
      </c>
      <c r="S1304">
        <f t="shared" si="123"/>
        <v>50</v>
      </c>
      <c r="T1304" t="str">
        <f t="shared" si="124"/>
        <v>theater</v>
      </c>
      <c r="U1304" t="str">
        <f t="shared" si="125"/>
        <v>plays</v>
      </c>
    </row>
    <row r="1305" spans="1:21" ht="29.5" hidden="1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tr">
        <f>Data[[#This Row],[state]]</f>
        <v>successful</v>
      </c>
      <c r="H1305" t="s">
        <v>8225</v>
      </c>
      <c r="I1305" t="s">
        <v>8247</v>
      </c>
      <c r="J1305">
        <v>1469962800</v>
      </c>
      <c r="K1305" s="11">
        <f t="shared" si="120"/>
        <v>42582.208333333328</v>
      </c>
      <c r="L1305">
        <v>1468578920</v>
      </c>
      <c r="M1305" s="11">
        <f t="shared" si="121"/>
        <v>42566.191203703704</v>
      </c>
      <c r="N1305" t="b">
        <v>0</v>
      </c>
      <c r="O1305">
        <v>108</v>
      </c>
      <c r="P1305" t="b">
        <v>1</v>
      </c>
      <c r="Q1305" t="s">
        <v>8271</v>
      </c>
      <c r="R1305" s="10">
        <f t="shared" si="122"/>
        <v>130.26085714285716</v>
      </c>
      <c r="S1305">
        <f t="shared" si="123"/>
        <v>42.214166666666671</v>
      </c>
      <c r="T1305" t="str">
        <f t="shared" si="124"/>
        <v>theater</v>
      </c>
      <c r="U1305" t="str">
        <f t="shared" si="125"/>
        <v>plays</v>
      </c>
    </row>
    <row r="1306" spans="1:21" ht="44.25" hidden="1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tr">
        <f>Data[[#This Row],[state]]</f>
        <v>canceled</v>
      </c>
      <c r="H1306" t="s">
        <v>8225</v>
      </c>
      <c r="I1306" t="s">
        <v>8247</v>
      </c>
      <c r="J1306">
        <v>1489376405</v>
      </c>
      <c r="K1306" s="11">
        <f t="shared" si="120"/>
        <v>42806.902835648143</v>
      </c>
      <c r="L1306">
        <v>1484196005</v>
      </c>
      <c r="M1306" s="11">
        <f t="shared" si="121"/>
        <v>42746.944502314815</v>
      </c>
      <c r="N1306" t="b">
        <v>0</v>
      </c>
      <c r="O1306">
        <v>104</v>
      </c>
      <c r="P1306" t="b">
        <v>0</v>
      </c>
      <c r="Q1306" t="s">
        <v>8273</v>
      </c>
      <c r="R1306" s="10">
        <f t="shared" si="122"/>
        <v>39.627499999999998</v>
      </c>
      <c r="S1306">
        <f t="shared" si="123"/>
        <v>152.41346153846155</v>
      </c>
      <c r="T1306" t="str">
        <f t="shared" si="124"/>
        <v>technology</v>
      </c>
      <c r="U1306" t="str">
        <f t="shared" si="125"/>
        <v>wearables</v>
      </c>
    </row>
    <row r="1307" spans="1:21" ht="44.25" hidden="1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tr">
        <f>Data[[#This Row],[state]]</f>
        <v>canceled</v>
      </c>
      <c r="H1307" t="s">
        <v>8224</v>
      </c>
      <c r="I1307" t="s">
        <v>8246</v>
      </c>
      <c r="J1307">
        <v>1469122200</v>
      </c>
      <c r="K1307" s="11">
        <f t="shared" si="120"/>
        <v>42572.479166666672</v>
      </c>
      <c r="L1307">
        <v>1466611108</v>
      </c>
      <c r="M1307" s="11">
        <f t="shared" si="121"/>
        <v>42543.415601851855</v>
      </c>
      <c r="N1307" t="b">
        <v>0</v>
      </c>
      <c r="O1307">
        <v>86</v>
      </c>
      <c r="P1307" t="b">
        <v>0</v>
      </c>
      <c r="Q1307" t="s">
        <v>8273</v>
      </c>
      <c r="R1307" s="10">
        <f t="shared" si="122"/>
        <v>25.976666666666663</v>
      </c>
      <c r="S1307">
        <f t="shared" si="123"/>
        <v>90.616279069767444</v>
      </c>
      <c r="T1307" t="str">
        <f t="shared" si="124"/>
        <v>technology</v>
      </c>
      <c r="U1307" t="str">
        <f t="shared" si="125"/>
        <v>wearables</v>
      </c>
    </row>
    <row r="1308" spans="1:21" ht="59" hidden="1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tr">
        <f>Data[[#This Row],[state]]</f>
        <v>canceled</v>
      </c>
      <c r="H1308" t="s">
        <v>8224</v>
      </c>
      <c r="I1308" t="s">
        <v>8246</v>
      </c>
      <c r="J1308">
        <v>1417690734</v>
      </c>
      <c r="K1308" s="11">
        <f t="shared" si="120"/>
        <v>41977.207569444443</v>
      </c>
      <c r="L1308">
        <v>1415098734</v>
      </c>
      <c r="M1308" s="11">
        <f t="shared" si="121"/>
        <v>41947.207569444443</v>
      </c>
      <c r="N1308" t="b">
        <v>0</v>
      </c>
      <c r="O1308">
        <v>356</v>
      </c>
      <c r="P1308" t="b">
        <v>0</v>
      </c>
      <c r="Q1308" t="s">
        <v>8273</v>
      </c>
      <c r="R1308" s="10">
        <f t="shared" si="122"/>
        <v>65.24636363636364</v>
      </c>
      <c r="S1308">
        <f t="shared" si="123"/>
        <v>201.60393258426967</v>
      </c>
      <c r="T1308" t="str">
        <f t="shared" si="124"/>
        <v>technology</v>
      </c>
      <c r="U1308" t="str">
        <f t="shared" si="125"/>
        <v>wearables</v>
      </c>
    </row>
    <row r="1309" spans="1:21" ht="29.5" hidden="1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tr">
        <f>Data[[#This Row],[state]]</f>
        <v>canceled</v>
      </c>
      <c r="H1309" t="s">
        <v>8224</v>
      </c>
      <c r="I1309" t="s">
        <v>8246</v>
      </c>
      <c r="J1309">
        <v>1455710679</v>
      </c>
      <c r="K1309" s="11">
        <f t="shared" si="120"/>
        <v>42417.253229166665</v>
      </c>
      <c r="L1309">
        <v>1453118679</v>
      </c>
      <c r="M1309" s="11">
        <f t="shared" si="121"/>
        <v>42387.253229166665</v>
      </c>
      <c r="N1309" t="b">
        <v>0</v>
      </c>
      <c r="O1309">
        <v>45</v>
      </c>
      <c r="P1309" t="b">
        <v>0</v>
      </c>
      <c r="Q1309" t="s">
        <v>8273</v>
      </c>
      <c r="R1309" s="10">
        <f t="shared" si="122"/>
        <v>11.514000000000001</v>
      </c>
      <c r="S1309">
        <f t="shared" si="123"/>
        <v>127.93333333333334</v>
      </c>
      <c r="T1309" t="str">
        <f t="shared" si="124"/>
        <v>technology</v>
      </c>
      <c r="U1309" t="str">
        <f t="shared" si="125"/>
        <v>wearables</v>
      </c>
    </row>
    <row r="1310" spans="1:21" ht="29.5" hidden="1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tr">
        <f>Data[[#This Row],[state]]</f>
        <v>canceled</v>
      </c>
      <c r="H1310" t="s">
        <v>8224</v>
      </c>
      <c r="I1310" t="s">
        <v>8246</v>
      </c>
      <c r="J1310">
        <v>1475937812</v>
      </c>
      <c r="K1310" s="11">
        <f t="shared" si="120"/>
        <v>42651.363564814819</v>
      </c>
      <c r="L1310">
        <v>1472481812</v>
      </c>
      <c r="M1310" s="11">
        <f t="shared" si="121"/>
        <v>42611.363564814819</v>
      </c>
      <c r="N1310" t="b">
        <v>0</v>
      </c>
      <c r="O1310">
        <v>38</v>
      </c>
      <c r="P1310" t="b">
        <v>0</v>
      </c>
      <c r="Q1310" t="s">
        <v>8273</v>
      </c>
      <c r="R1310" s="10">
        <f t="shared" si="122"/>
        <v>11.360000000000001</v>
      </c>
      <c r="S1310">
        <f t="shared" si="123"/>
        <v>29.894736842105264</v>
      </c>
      <c r="T1310" t="str">
        <f t="shared" si="124"/>
        <v>technology</v>
      </c>
      <c r="U1310" t="str">
        <f t="shared" si="125"/>
        <v>wearables</v>
      </c>
    </row>
    <row r="1311" spans="1:21" ht="44.25" hidden="1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tr">
        <f>Data[[#This Row],[state]]</f>
        <v>canceled</v>
      </c>
      <c r="H1311" t="s">
        <v>8224</v>
      </c>
      <c r="I1311" t="s">
        <v>8246</v>
      </c>
      <c r="J1311">
        <v>1444943468</v>
      </c>
      <c r="K1311" s="11">
        <f t="shared" si="120"/>
        <v>42292.632731481484</v>
      </c>
      <c r="L1311">
        <v>1441919468</v>
      </c>
      <c r="M1311" s="11">
        <f t="shared" si="121"/>
        <v>42257.632731481484</v>
      </c>
      <c r="N1311" t="b">
        <v>0</v>
      </c>
      <c r="O1311">
        <v>35</v>
      </c>
      <c r="P1311" t="b">
        <v>0</v>
      </c>
      <c r="Q1311" t="s">
        <v>8273</v>
      </c>
      <c r="R1311" s="10">
        <f t="shared" si="122"/>
        <v>111.99130434782609</v>
      </c>
      <c r="S1311">
        <f t="shared" si="123"/>
        <v>367.97142857142859</v>
      </c>
      <c r="T1311" t="str">
        <f t="shared" si="124"/>
        <v>technology</v>
      </c>
      <c r="U1311" t="str">
        <f t="shared" si="125"/>
        <v>wearables</v>
      </c>
    </row>
    <row r="1312" spans="1:21" ht="44.25" hidden="1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tr">
        <f>Data[[#This Row],[state]]</f>
        <v>canceled</v>
      </c>
      <c r="H1312" t="s">
        <v>8224</v>
      </c>
      <c r="I1312" t="s">
        <v>8246</v>
      </c>
      <c r="J1312">
        <v>1471622450</v>
      </c>
      <c r="K1312" s="11">
        <f t="shared" si="120"/>
        <v>42601.417245370365</v>
      </c>
      <c r="L1312">
        <v>1467734450</v>
      </c>
      <c r="M1312" s="11">
        <f t="shared" si="121"/>
        <v>42556.417245370365</v>
      </c>
      <c r="N1312" t="b">
        <v>0</v>
      </c>
      <c r="O1312">
        <v>24</v>
      </c>
      <c r="P1312" t="b">
        <v>0</v>
      </c>
      <c r="Q1312" t="s">
        <v>8273</v>
      </c>
      <c r="R1312" s="10">
        <f t="shared" si="122"/>
        <v>15.5</v>
      </c>
      <c r="S1312">
        <f t="shared" si="123"/>
        <v>129.16666666666666</v>
      </c>
      <c r="T1312" t="str">
        <f t="shared" si="124"/>
        <v>technology</v>
      </c>
      <c r="U1312" t="str">
        <f t="shared" si="125"/>
        <v>wearables</v>
      </c>
    </row>
    <row r="1313" spans="1:21" ht="59" hidden="1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tr">
        <f>Data[[#This Row],[state]]</f>
        <v>canceled</v>
      </c>
      <c r="H1313" t="s">
        <v>8224</v>
      </c>
      <c r="I1313" t="s">
        <v>8246</v>
      </c>
      <c r="J1313">
        <v>1480536919</v>
      </c>
      <c r="K1313" s="11">
        <f t="shared" si="120"/>
        <v>42704.593969907408</v>
      </c>
      <c r="L1313">
        <v>1477509319</v>
      </c>
      <c r="M1313" s="11">
        <f t="shared" si="121"/>
        <v>42669.552303240736</v>
      </c>
      <c r="N1313" t="b">
        <v>0</v>
      </c>
      <c r="O1313">
        <v>100</v>
      </c>
      <c r="P1313" t="b">
        <v>0</v>
      </c>
      <c r="Q1313" t="s">
        <v>8273</v>
      </c>
      <c r="R1313" s="10">
        <f t="shared" si="122"/>
        <v>32.027999999999999</v>
      </c>
      <c r="S1313">
        <f t="shared" si="123"/>
        <v>800.7</v>
      </c>
      <c r="T1313" t="str">
        <f t="shared" si="124"/>
        <v>technology</v>
      </c>
      <c r="U1313" t="str">
        <f t="shared" si="125"/>
        <v>wearables</v>
      </c>
    </row>
    <row r="1314" spans="1:21" ht="44.25" hidden="1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tr">
        <f>Data[[#This Row],[state]]</f>
        <v>canceled</v>
      </c>
      <c r="H1314" t="s">
        <v>8224</v>
      </c>
      <c r="I1314" t="s">
        <v>8246</v>
      </c>
      <c r="J1314">
        <v>1429375922</v>
      </c>
      <c r="K1314" s="11">
        <f t="shared" si="120"/>
        <v>42112.452800925923</v>
      </c>
      <c r="L1314">
        <v>1426783922</v>
      </c>
      <c r="M1314" s="11">
        <f t="shared" si="121"/>
        <v>42082.452800925923</v>
      </c>
      <c r="N1314" t="b">
        <v>0</v>
      </c>
      <c r="O1314">
        <v>1</v>
      </c>
      <c r="P1314" t="b">
        <v>0</v>
      </c>
      <c r="Q1314" t="s">
        <v>8273</v>
      </c>
      <c r="R1314" s="10">
        <f t="shared" si="122"/>
        <v>0.60869565217391308</v>
      </c>
      <c r="S1314">
        <f t="shared" si="123"/>
        <v>28</v>
      </c>
      <c r="T1314" t="str">
        <f t="shared" si="124"/>
        <v>technology</v>
      </c>
      <c r="U1314" t="str">
        <f t="shared" si="125"/>
        <v>wearables</v>
      </c>
    </row>
    <row r="1315" spans="1:21" ht="44.25" hidden="1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tr">
        <f>Data[[#This Row],[state]]</f>
        <v>canceled</v>
      </c>
      <c r="H1315" t="s">
        <v>8224</v>
      </c>
      <c r="I1315" t="s">
        <v>8246</v>
      </c>
      <c r="J1315">
        <v>1457024514</v>
      </c>
      <c r="K1315" s="11">
        <f t="shared" si="120"/>
        <v>42432.459652777776</v>
      </c>
      <c r="L1315">
        <v>1454432514</v>
      </c>
      <c r="M1315" s="11">
        <f t="shared" si="121"/>
        <v>42402.459652777776</v>
      </c>
      <c r="N1315" t="b">
        <v>0</v>
      </c>
      <c r="O1315">
        <v>122</v>
      </c>
      <c r="P1315" t="b">
        <v>0</v>
      </c>
      <c r="Q1315" t="s">
        <v>8273</v>
      </c>
      <c r="R1315" s="10">
        <f t="shared" si="122"/>
        <v>31.114999999999998</v>
      </c>
      <c r="S1315">
        <f t="shared" si="123"/>
        <v>102.01639344262296</v>
      </c>
      <c r="T1315" t="str">
        <f t="shared" si="124"/>
        <v>technology</v>
      </c>
      <c r="U1315" t="str">
        <f t="shared" si="125"/>
        <v>wearables</v>
      </c>
    </row>
    <row r="1316" spans="1:21" ht="44.25" hidden="1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tr">
        <f>Data[[#This Row],[state]]</f>
        <v>canceled</v>
      </c>
      <c r="H1316" t="s">
        <v>8224</v>
      </c>
      <c r="I1316" t="s">
        <v>8246</v>
      </c>
      <c r="J1316">
        <v>1477065860</v>
      </c>
      <c r="K1316" s="11">
        <f t="shared" si="120"/>
        <v>42664.419675925921</v>
      </c>
      <c r="L1316">
        <v>1471881860</v>
      </c>
      <c r="M1316" s="11">
        <f t="shared" si="121"/>
        <v>42604.419675925921</v>
      </c>
      <c r="N1316" t="b">
        <v>0</v>
      </c>
      <c r="O1316">
        <v>11</v>
      </c>
      <c r="P1316" t="b">
        <v>0</v>
      </c>
      <c r="Q1316" t="s">
        <v>8273</v>
      </c>
      <c r="R1316" s="10">
        <f t="shared" si="122"/>
        <v>1.1266666666666667</v>
      </c>
      <c r="S1316">
        <f t="shared" si="123"/>
        <v>184.36363636363637</v>
      </c>
      <c r="T1316" t="str">
        <f t="shared" si="124"/>
        <v>technology</v>
      </c>
      <c r="U1316" t="str">
        <f t="shared" si="125"/>
        <v>wearables</v>
      </c>
    </row>
    <row r="1317" spans="1:21" ht="29.5" hidden="1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tr">
        <f>Data[[#This Row],[state]]</f>
        <v>canceled</v>
      </c>
      <c r="H1317" t="s">
        <v>8224</v>
      </c>
      <c r="I1317" t="s">
        <v>8246</v>
      </c>
      <c r="J1317">
        <v>1446771600</v>
      </c>
      <c r="K1317" s="11">
        <f t="shared" si="120"/>
        <v>42313.791666666672</v>
      </c>
      <c r="L1317">
        <v>1443700648</v>
      </c>
      <c r="M1317" s="11">
        <f t="shared" si="121"/>
        <v>42278.248240740737</v>
      </c>
      <c r="N1317" t="b">
        <v>0</v>
      </c>
      <c r="O1317">
        <v>248</v>
      </c>
      <c r="P1317" t="b">
        <v>0</v>
      </c>
      <c r="Q1317" t="s">
        <v>8273</v>
      </c>
      <c r="R1317" s="10">
        <f t="shared" si="122"/>
        <v>40.404000000000003</v>
      </c>
      <c r="S1317">
        <f t="shared" si="123"/>
        <v>162.91935483870967</v>
      </c>
      <c r="T1317" t="str">
        <f t="shared" si="124"/>
        <v>technology</v>
      </c>
      <c r="U1317" t="str">
        <f t="shared" si="125"/>
        <v>wearables</v>
      </c>
    </row>
    <row r="1318" spans="1:21" ht="44.25" hidden="1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tr">
        <f>Data[[#This Row],[state]]</f>
        <v>canceled</v>
      </c>
      <c r="H1318" t="s">
        <v>8224</v>
      </c>
      <c r="I1318" t="s">
        <v>8246</v>
      </c>
      <c r="J1318">
        <v>1456700709</v>
      </c>
      <c r="K1318" s="11">
        <f t="shared" si="120"/>
        <v>42428.711909722217</v>
      </c>
      <c r="L1318">
        <v>1453676709</v>
      </c>
      <c r="M1318" s="11">
        <f t="shared" si="121"/>
        <v>42393.711909722217</v>
      </c>
      <c r="N1318" t="b">
        <v>0</v>
      </c>
      <c r="O1318">
        <v>1</v>
      </c>
      <c r="P1318" t="b">
        <v>0</v>
      </c>
      <c r="Q1318" t="s">
        <v>8273</v>
      </c>
      <c r="R1318" s="10">
        <f t="shared" si="122"/>
        <v>1.3333333333333333E-3</v>
      </c>
      <c r="S1318">
        <f t="shared" si="123"/>
        <v>1</v>
      </c>
      <c r="T1318" t="str">
        <f t="shared" si="124"/>
        <v>technology</v>
      </c>
      <c r="U1318" t="str">
        <f t="shared" si="125"/>
        <v>wearables</v>
      </c>
    </row>
    <row r="1319" spans="1:21" ht="59" hidden="1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tr">
        <f>Data[[#This Row],[state]]</f>
        <v>canceled</v>
      </c>
      <c r="H1319" t="s">
        <v>8232</v>
      </c>
      <c r="I1319" t="s">
        <v>8253</v>
      </c>
      <c r="J1319">
        <v>1469109600</v>
      </c>
      <c r="K1319" s="11">
        <f t="shared" si="120"/>
        <v>42572.333333333328</v>
      </c>
      <c r="L1319">
        <v>1464586746</v>
      </c>
      <c r="M1319" s="11">
        <f t="shared" si="121"/>
        <v>42519.985486111109</v>
      </c>
      <c r="N1319" t="b">
        <v>0</v>
      </c>
      <c r="O1319">
        <v>19</v>
      </c>
      <c r="P1319" t="b">
        <v>0</v>
      </c>
      <c r="Q1319" t="s">
        <v>8273</v>
      </c>
      <c r="R1319" s="10">
        <f t="shared" si="122"/>
        <v>5.7334999999999994</v>
      </c>
      <c r="S1319">
        <f t="shared" si="123"/>
        <v>603.52631578947364</v>
      </c>
      <c r="T1319" t="str">
        <f t="shared" si="124"/>
        <v>technology</v>
      </c>
      <c r="U1319" t="str">
        <f t="shared" si="125"/>
        <v>wearables</v>
      </c>
    </row>
    <row r="1320" spans="1:21" ht="44.25" hidden="1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tr">
        <f>Data[[#This Row],[state]]</f>
        <v>canceled</v>
      </c>
      <c r="H1320" t="s">
        <v>8224</v>
      </c>
      <c r="I1320" t="s">
        <v>8246</v>
      </c>
      <c r="J1320">
        <v>1420938172</v>
      </c>
      <c r="K1320" s="11">
        <f t="shared" si="120"/>
        <v>42014.793657407412</v>
      </c>
      <c r="L1320">
        <v>1418346172</v>
      </c>
      <c r="M1320" s="11">
        <f t="shared" si="121"/>
        <v>41984.793657407412</v>
      </c>
      <c r="N1320" t="b">
        <v>0</v>
      </c>
      <c r="O1320">
        <v>135</v>
      </c>
      <c r="P1320" t="b">
        <v>0</v>
      </c>
      <c r="Q1320" t="s">
        <v>8273</v>
      </c>
      <c r="R1320" s="10">
        <f t="shared" si="122"/>
        <v>15.324999999999999</v>
      </c>
      <c r="S1320">
        <f t="shared" si="123"/>
        <v>45.407407407407405</v>
      </c>
      <c r="T1320" t="str">
        <f t="shared" si="124"/>
        <v>technology</v>
      </c>
      <c r="U1320" t="str">
        <f t="shared" si="125"/>
        <v>wearables</v>
      </c>
    </row>
    <row r="1321" spans="1:21" ht="44.25" hidden="1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tr">
        <f>Data[[#This Row],[state]]</f>
        <v>canceled</v>
      </c>
      <c r="H1321" t="s">
        <v>8225</v>
      </c>
      <c r="I1321" t="s">
        <v>8247</v>
      </c>
      <c r="J1321">
        <v>1405094400</v>
      </c>
      <c r="K1321" s="11">
        <f t="shared" si="120"/>
        <v>41831.416666666664</v>
      </c>
      <c r="L1321">
        <v>1403810965</v>
      </c>
      <c r="M1321" s="11">
        <f t="shared" si="121"/>
        <v>41816.562094907407</v>
      </c>
      <c r="N1321" t="b">
        <v>0</v>
      </c>
      <c r="O1321">
        <v>9</v>
      </c>
      <c r="P1321" t="b">
        <v>0</v>
      </c>
      <c r="Q1321" t="s">
        <v>8273</v>
      </c>
      <c r="R1321" s="10">
        <f t="shared" si="122"/>
        <v>15.103448275862069</v>
      </c>
      <c r="S1321">
        <f t="shared" si="123"/>
        <v>97.333333333333329</v>
      </c>
      <c r="T1321" t="str">
        <f t="shared" si="124"/>
        <v>technology</v>
      </c>
      <c r="U1321" t="str">
        <f t="shared" si="125"/>
        <v>wearables</v>
      </c>
    </row>
    <row r="1322" spans="1:21" ht="44.25" hidden="1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tr">
        <f>Data[[#This Row],[state]]</f>
        <v>canceled</v>
      </c>
      <c r="H1322" t="s">
        <v>8233</v>
      </c>
      <c r="I1322" t="s">
        <v>8249</v>
      </c>
      <c r="J1322">
        <v>1483138800</v>
      </c>
      <c r="K1322" s="11">
        <f t="shared" si="120"/>
        <v>42734.708333333328</v>
      </c>
      <c r="L1322">
        <v>1480610046</v>
      </c>
      <c r="M1322" s="11">
        <f t="shared" si="121"/>
        <v>42705.440347222218</v>
      </c>
      <c r="N1322" t="b">
        <v>0</v>
      </c>
      <c r="O1322">
        <v>3</v>
      </c>
      <c r="P1322" t="b">
        <v>0</v>
      </c>
      <c r="Q1322" t="s">
        <v>8273</v>
      </c>
      <c r="R1322" s="10">
        <f t="shared" si="122"/>
        <v>0.503</v>
      </c>
      <c r="S1322">
        <f t="shared" si="123"/>
        <v>167.66666666666666</v>
      </c>
      <c r="T1322" t="str">
        <f t="shared" si="124"/>
        <v>technology</v>
      </c>
      <c r="U1322" t="str">
        <f t="shared" si="125"/>
        <v>wearables</v>
      </c>
    </row>
    <row r="1323" spans="1:21" ht="59" hidden="1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tr">
        <f>Data[[#This Row],[state]]</f>
        <v>canceled</v>
      </c>
      <c r="H1323" t="s">
        <v>8235</v>
      </c>
      <c r="I1323" t="s">
        <v>8255</v>
      </c>
      <c r="J1323">
        <v>1482515937</v>
      </c>
      <c r="K1323" s="11">
        <f t="shared" si="120"/>
        <v>42727.49927083333</v>
      </c>
      <c r="L1323">
        <v>1479923937</v>
      </c>
      <c r="M1323" s="11">
        <f t="shared" si="121"/>
        <v>42697.49927083333</v>
      </c>
      <c r="N1323" t="b">
        <v>0</v>
      </c>
      <c r="O1323">
        <v>7</v>
      </c>
      <c r="P1323" t="b">
        <v>0</v>
      </c>
      <c r="Q1323" t="s">
        <v>8273</v>
      </c>
      <c r="R1323" s="10">
        <f t="shared" si="122"/>
        <v>1.3028138528138529</v>
      </c>
      <c r="S1323">
        <f t="shared" si="123"/>
        <v>859.85714285714289</v>
      </c>
      <c r="T1323" t="str">
        <f t="shared" si="124"/>
        <v>technology</v>
      </c>
      <c r="U1323" t="str">
        <f t="shared" si="125"/>
        <v>wearables</v>
      </c>
    </row>
    <row r="1324" spans="1:21" ht="44.25" hidden="1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tr">
        <f>Data[[#This Row],[state]]</f>
        <v>canceled</v>
      </c>
      <c r="H1324" t="s">
        <v>8225</v>
      </c>
      <c r="I1324" t="s">
        <v>8247</v>
      </c>
      <c r="J1324">
        <v>1432223125</v>
      </c>
      <c r="K1324" s="11">
        <f t="shared" si="120"/>
        <v>42145.406539351854</v>
      </c>
      <c r="L1324">
        <v>1429631125</v>
      </c>
      <c r="M1324" s="11">
        <f t="shared" si="121"/>
        <v>42115.406539351854</v>
      </c>
      <c r="N1324" t="b">
        <v>0</v>
      </c>
      <c r="O1324">
        <v>4</v>
      </c>
      <c r="P1324" t="b">
        <v>0</v>
      </c>
      <c r="Q1324" t="s">
        <v>8273</v>
      </c>
      <c r="R1324" s="10">
        <f t="shared" si="122"/>
        <v>0.30285714285714288</v>
      </c>
      <c r="S1324">
        <f t="shared" si="123"/>
        <v>26.5</v>
      </c>
      <c r="T1324" t="str">
        <f t="shared" si="124"/>
        <v>technology</v>
      </c>
      <c r="U1324" t="str">
        <f t="shared" si="125"/>
        <v>wearables</v>
      </c>
    </row>
    <row r="1325" spans="1:21" ht="44.25" hidden="1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tr">
        <f>Data[[#This Row],[state]]</f>
        <v>canceled</v>
      </c>
      <c r="H1325" t="s">
        <v>8224</v>
      </c>
      <c r="I1325" t="s">
        <v>8246</v>
      </c>
      <c r="J1325">
        <v>1461653700</v>
      </c>
      <c r="K1325" s="11">
        <f t="shared" si="120"/>
        <v>42486.038194444445</v>
      </c>
      <c r="L1325">
        <v>1458665146</v>
      </c>
      <c r="M1325" s="11">
        <f t="shared" si="121"/>
        <v>42451.448449074072</v>
      </c>
      <c r="N1325" t="b">
        <v>0</v>
      </c>
      <c r="O1325">
        <v>44</v>
      </c>
      <c r="P1325" t="b">
        <v>0</v>
      </c>
      <c r="Q1325" t="s">
        <v>8273</v>
      </c>
      <c r="R1325" s="10">
        <f t="shared" si="122"/>
        <v>8.8800000000000008</v>
      </c>
      <c r="S1325">
        <f t="shared" si="123"/>
        <v>30.272727272727273</v>
      </c>
      <c r="T1325" t="str">
        <f t="shared" si="124"/>
        <v>technology</v>
      </c>
      <c r="U1325" t="str">
        <f t="shared" si="125"/>
        <v>wearables</v>
      </c>
    </row>
    <row r="1326" spans="1:21" ht="44.25" hidden="1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tr">
        <f>Data[[#This Row],[state]]</f>
        <v>canceled</v>
      </c>
      <c r="H1326" t="s">
        <v>8224</v>
      </c>
      <c r="I1326" t="s">
        <v>8246</v>
      </c>
      <c r="J1326">
        <v>1476371552</v>
      </c>
      <c r="K1326" s="11">
        <f t="shared" si="120"/>
        <v>42656.383703703701</v>
      </c>
      <c r="L1326">
        <v>1473779552</v>
      </c>
      <c r="M1326" s="11">
        <f t="shared" si="121"/>
        <v>42626.383703703701</v>
      </c>
      <c r="N1326" t="b">
        <v>0</v>
      </c>
      <c r="O1326">
        <v>90</v>
      </c>
      <c r="P1326" t="b">
        <v>0</v>
      </c>
      <c r="Q1326" t="s">
        <v>8273</v>
      </c>
      <c r="R1326" s="10">
        <f t="shared" si="122"/>
        <v>9.84</v>
      </c>
      <c r="S1326">
        <f t="shared" si="123"/>
        <v>54.666666666666664</v>
      </c>
      <c r="T1326" t="str">
        <f t="shared" si="124"/>
        <v>technology</v>
      </c>
      <c r="U1326" t="str">
        <f t="shared" si="125"/>
        <v>wearables</v>
      </c>
    </row>
    <row r="1327" spans="1:21" ht="44.25" hidden="1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tr">
        <f>Data[[#This Row],[state]]</f>
        <v>canceled</v>
      </c>
      <c r="H1327" t="s">
        <v>8224</v>
      </c>
      <c r="I1327" t="s">
        <v>8246</v>
      </c>
      <c r="J1327">
        <v>1483063435</v>
      </c>
      <c r="K1327" s="11">
        <f t="shared" si="120"/>
        <v>42733.836053240739</v>
      </c>
      <c r="L1327">
        <v>1480471435</v>
      </c>
      <c r="M1327" s="11">
        <f t="shared" si="121"/>
        <v>42703.836053240739</v>
      </c>
      <c r="N1327" t="b">
        <v>0</v>
      </c>
      <c r="O1327">
        <v>8</v>
      </c>
      <c r="P1327" t="b">
        <v>0</v>
      </c>
      <c r="Q1327" t="s">
        <v>8273</v>
      </c>
      <c r="R1327" s="10">
        <f t="shared" si="122"/>
        <v>2.4299999999999997</v>
      </c>
      <c r="S1327">
        <f t="shared" si="123"/>
        <v>60.75</v>
      </c>
      <c r="T1327" t="str">
        <f t="shared" si="124"/>
        <v>technology</v>
      </c>
      <c r="U1327" t="str">
        <f t="shared" si="125"/>
        <v>wearables</v>
      </c>
    </row>
    <row r="1328" spans="1:21" ht="44.25" hidden="1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tr">
        <f>Data[[#This Row],[state]]</f>
        <v>canceled</v>
      </c>
      <c r="H1328" t="s">
        <v>8224</v>
      </c>
      <c r="I1328" t="s">
        <v>8246</v>
      </c>
      <c r="J1328">
        <v>1421348428</v>
      </c>
      <c r="K1328" s="11">
        <f t="shared" si="120"/>
        <v>42019.541990740734</v>
      </c>
      <c r="L1328">
        <v>1417460428</v>
      </c>
      <c r="M1328" s="11">
        <f t="shared" si="121"/>
        <v>41974.541990740734</v>
      </c>
      <c r="N1328" t="b">
        <v>0</v>
      </c>
      <c r="O1328">
        <v>11</v>
      </c>
      <c r="P1328" t="b">
        <v>0</v>
      </c>
      <c r="Q1328" t="s">
        <v>8273</v>
      </c>
      <c r="R1328" s="10">
        <f t="shared" si="122"/>
        <v>1.1299999999999999</v>
      </c>
      <c r="S1328">
        <f t="shared" si="123"/>
        <v>102.72727272727273</v>
      </c>
      <c r="T1328" t="str">
        <f t="shared" si="124"/>
        <v>technology</v>
      </c>
      <c r="U1328" t="str">
        <f t="shared" si="125"/>
        <v>wearables</v>
      </c>
    </row>
    <row r="1329" spans="1:21" ht="44.25" hidden="1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tr">
        <f>Data[[#This Row],[state]]</f>
        <v>canceled</v>
      </c>
      <c r="H1329" t="s">
        <v>8224</v>
      </c>
      <c r="I1329" t="s">
        <v>8246</v>
      </c>
      <c r="J1329">
        <v>1432916235</v>
      </c>
      <c r="K1329" s="11">
        <f t="shared" si="120"/>
        <v>42153.428645833337</v>
      </c>
      <c r="L1329">
        <v>1430324235</v>
      </c>
      <c r="M1329" s="11">
        <f t="shared" si="121"/>
        <v>42123.428645833337</v>
      </c>
      <c r="N1329" t="b">
        <v>0</v>
      </c>
      <c r="O1329">
        <v>41</v>
      </c>
      <c r="P1329" t="b">
        <v>0</v>
      </c>
      <c r="Q1329" t="s">
        <v>8273</v>
      </c>
      <c r="R1329" s="10">
        <f t="shared" si="122"/>
        <v>3.5520833333333335</v>
      </c>
      <c r="S1329">
        <f t="shared" si="123"/>
        <v>41.585365853658537</v>
      </c>
      <c r="T1329" t="str">
        <f t="shared" si="124"/>
        <v>technology</v>
      </c>
      <c r="U1329" t="str">
        <f t="shared" si="125"/>
        <v>wearables</v>
      </c>
    </row>
    <row r="1330" spans="1:21" ht="59" hidden="1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tr">
        <f>Data[[#This Row],[state]]</f>
        <v>canceled</v>
      </c>
      <c r="H1330" t="s">
        <v>8224</v>
      </c>
      <c r="I1330" t="s">
        <v>8246</v>
      </c>
      <c r="J1330">
        <v>1476458734</v>
      </c>
      <c r="K1330" s="11">
        <f t="shared" si="120"/>
        <v>42657.392754629633</v>
      </c>
      <c r="L1330">
        <v>1472570734</v>
      </c>
      <c r="M1330" s="11">
        <f t="shared" si="121"/>
        <v>42612.392754629633</v>
      </c>
      <c r="N1330" t="b">
        <v>0</v>
      </c>
      <c r="O1330">
        <v>15</v>
      </c>
      <c r="P1330" t="b">
        <v>0</v>
      </c>
      <c r="Q1330" t="s">
        <v>8273</v>
      </c>
      <c r="R1330" s="10">
        <f t="shared" si="122"/>
        <v>2.3306666666666667</v>
      </c>
      <c r="S1330">
        <f t="shared" si="123"/>
        <v>116.53333333333333</v>
      </c>
      <c r="T1330" t="str">
        <f t="shared" si="124"/>
        <v>technology</v>
      </c>
      <c r="U1330" t="str">
        <f t="shared" si="125"/>
        <v>wearables</v>
      </c>
    </row>
    <row r="1331" spans="1:21" ht="44.25" hidden="1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tr">
        <f>Data[[#This Row],[state]]</f>
        <v>canceled</v>
      </c>
      <c r="H1331" t="s">
        <v>8224</v>
      </c>
      <c r="I1331" t="s">
        <v>8246</v>
      </c>
      <c r="J1331">
        <v>1417501145</v>
      </c>
      <c r="K1331" s="11">
        <f t="shared" si="120"/>
        <v>41975.013252314813</v>
      </c>
      <c r="L1331">
        <v>1414041545</v>
      </c>
      <c r="M1331" s="11">
        <f t="shared" si="121"/>
        <v>41934.971585648149</v>
      </c>
      <c r="N1331" t="b">
        <v>0</v>
      </c>
      <c r="O1331">
        <v>9</v>
      </c>
      <c r="P1331" t="b">
        <v>0</v>
      </c>
      <c r="Q1331" t="s">
        <v>8273</v>
      </c>
      <c r="R1331" s="10">
        <f t="shared" si="122"/>
        <v>0.81600000000000006</v>
      </c>
      <c r="S1331">
        <f t="shared" si="123"/>
        <v>45.333333333333336</v>
      </c>
      <c r="T1331" t="str">
        <f t="shared" si="124"/>
        <v>technology</v>
      </c>
      <c r="U1331" t="str">
        <f t="shared" si="125"/>
        <v>wearables</v>
      </c>
    </row>
    <row r="1332" spans="1:21" ht="44.25" hidden="1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tr">
        <f>Data[[#This Row],[state]]</f>
        <v>canceled</v>
      </c>
      <c r="H1332" t="s">
        <v>8224</v>
      </c>
      <c r="I1332" t="s">
        <v>8246</v>
      </c>
      <c r="J1332">
        <v>1467432000</v>
      </c>
      <c r="K1332" s="11">
        <f t="shared" si="120"/>
        <v>42552.916666666672</v>
      </c>
      <c r="L1332">
        <v>1464763109</v>
      </c>
      <c r="M1332" s="11">
        <f t="shared" si="121"/>
        <v>42522.026724537034</v>
      </c>
      <c r="N1332" t="b">
        <v>0</v>
      </c>
      <c r="O1332">
        <v>50</v>
      </c>
      <c r="P1332" t="b">
        <v>0</v>
      </c>
      <c r="Q1332" t="s">
        <v>8273</v>
      </c>
      <c r="R1332" s="10">
        <f t="shared" si="122"/>
        <v>22.494285714285713</v>
      </c>
      <c r="S1332">
        <f t="shared" si="123"/>
        <v>157.46</v>
      </c>
      <c r="T1332" t="str">
        <f t="shared" si="124"/>
        <v>technology</v>
      </c>
      <c r="U1332" t="str">
        <f t="shared" si="125"/>
        <v>wearables</v>
      </c>
    </row>
    <row r="1333" spans="1:21" ht="44.25" hidden="1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tr">
        <f>Data[[#This Row],[state]]</f>
        <v>canceled</v>
      </c>
      <c r="H1333" t="s">
        <v>8224</v>
      </c>
      <c r="I1333" t="s">
        <v>8246</v>
      </c>
      <c r="J1333">
        <v>1471435554</v>
      </c>
      <c r="K1333" s="11">
        <f t="shared" si="120"/>
        <v>42599.25409722222</v>
      </c>
      <c r="L1333">
        <v>1468843554</v>
      </c>
      <c r="M1333" s="11">
        <f t="shared" si="121"/>
        <v>42569.25409722222</v>
      </c>
      <c r="N1333" t="b">
        <v>0</v>
      </c>
      <c r="O1333">
        <v>34</v>
      </c>
      <c r="P1333" t="b">
        <v>0</v>
      </c>
      <c r="Q1333" t="s">
        <v>8273</v>
      </c>
      <c r="R1333" s="10">
        <f t="shared" si="122"/>
        <v>1.3668</v>
      </c>
      <c r="S1333">
        <f t="shared" si="123"/>
        <v>100.5</v>
      </c>
      <c r="T1333" t="str">
        <f t="shared" si="124"/>
        <v>technology</v>
      </c>
      <c r="U1333" t="str">
        <f t="shared" si="125"/>
        <v>wearables</v>
      </c>
    </row>
    <row r="1334" spans="1:21" ht="44.25" hidden="1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tr">
        <f>Data[[#This Row],[state]]</f>
        <v>canceled</v>
      </c>
      <c r="H1334" t="s">
        <v>8240</v>
      </c>
      <c r="I1334" t="s">
        <v>8257</v>
      </c>
      <c r="J1334">
        <v>1485480408</v>
      </c>
      <c r="K1334" s="11">
        <f t="shared" si="120"/>
        <v>42761.810277777782</v>
      </c>
      <c r="L1334">
        <v>1482888408</v>
      </c>
      <c r="M1334" s="11">
        <f t="shared" si="121"/>
        <v>42731.810277777782</v>
      </c>
      <c r="N1334" t="b">
        <v>0</v>
      </c>
      <c r="O1334">
        <v>0</v>
      </c>
      <c r="P1334" t="b">
        <v>0</v>
      </c>
      <c r="Q1334" t="s">
        <v>8273</v>
      </c>
      <c r="R1334" s="10">
        <f t="shared" si="122"/>
        <v>0</v>
      </c>
      <c r="S1334" t="e">
        <f t="shared" si="123"/>
        <v>#DIV/0!</v>
      </c>
      <c r="T1334" t="str">
        <f t="shared" si="124"/>
        <v>technology</v>
      </c>
      <c r="U1334" t="str">
        <f t="shared" si="125"/>
        <v>wearables</v>
      </c>
    </row>
    <row r="1335" spans="1:21" ht="44.25" hidden="1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tr">
        <f>Data[[#This Row],[state]]</f>
        <v>canceled</v>
      </c>
      <c r="H1335" t="s">
        <v>8226</v>
      </c>
      <c r="I1335" t="s">
        <v>8248</v>
      </c>
      <c r="J1335">
        <v>1405478025</v>
      </c>
      <c r="K1335" s="11">
        <f t="shared" si="120"/>
        <v>41835.856770833336</v>
      </c>
      <c r="L1335">
        <v>1402886025</v>
      </c>
      <c r="M1335" s="11">
        <f t="shared" si="121"/>
        <v>41805.856770833336</v>
      </c>
      <c r="N1335" t="b">
        <v>0</v>
      </c>
      <c r="O1335">
        <v>0</v>
      </c>
      <c r="P1335" t="b">
        <v>0</v>
      </c>
      <c r="Q1335" t="s">
        <v>8273</v>
      </c>
      <c r="R1335" s="10">
        <f t="shared" si="122"/>
        <v>0</v>
      </c>
      <c r="S1335" t="e">
        <f t="shared" si="123"/>
        <v>#DIV/0!</v>
      </c>
      <c r="T1335" t="str">
        <f t="shared" si="124"/>
        <v>technology</v>
      </c>
      <c r="U1335" t="str">
        <f t="shared" si="125"/>
        <v>wearables</v>
      </c>
    </row>
    <row r="1336" spans="1:21" ht="44.25" hidden="1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tr">
        <f>Data[[#This Row],[state]]</f>
        <v>canceled</v>
      </c>
      <c r="H1336" t="s">
        <v>8224</v>
      </c>
      <c r="I1336" t="s">
        <v>8246</v>
      </c>
      <c r="J1336">
        <v>1457721287</v>
      </c>
      <c r="K1336" s="11">
        <f t="shared" si="120"/>
        <v>42440.524155092593</v>
      </c>
      <c r="L1336">
        <v>1455129287</v>
      </c>
      <c r="M1336" s="11">
        <f t="shared" si="121"/>
        <v>42410.524155092593</v>
      </c>
      <c r="N1336" t="b">
        <v>0</v>
      </c>
      <c r="O1336">
        <v>276</v>
      </c>
      <c r="P1336" t="b">
        <v>0</v>
      </c>
      <c r="Q1336" t="s">
        <v>8273</v>
      </c>
      <c r="R1336" s="10">
        <f t="shared" si="122"/>
        <v>10.754135338345865</v>
      </c>
      <c r="S1336">
        <f t="shared" si="123"/>
        <v>51.822463768115945</v>
      </c>
      <c r="T1336" t="str">
        <f t="shared" si="124"/>
        <v>technology</v>
      </c>
      <c r="U1336" t="str">
        <f t="shared" si="125"/>
        <v>wearables</v>
      </c>
    </row>
    <row r="1337" spans="1:21" ht="59" hidden="1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tr">
        <f>Data[[#This Row],[state]]</f>
        <v>canceled</v>
      </c>
      <c r="H1337" t="s">
        <v>8224</v>
      </c>
      <c r="I1337" t="s">
        <v>8246</v>
      </c>
      <c r="J1337">
        <v>1449354502</v>
      </c>
      <c r="K1337" s="11">
        <f t="shared" si="120"/>
        <v>42343.686365740738</v>
      </c>
      <c r="L1337">
        <v>1446762502</v>
      </c>
      <c r="M1337" s="11">
        <f t="shared" si="121"/>
        <v>42313.686365740738</v>
      </c>
      <c r="N1337" t="b">
        <v>0</v>
      </c>
      <c r="O1337">
        <v>16</v>
      </c>
      <c r="P1337" t="b">
        <v>0</v>
      </c>
      <c r="Q1337" t="s">
        <v>8273</v>
      </c>
      <c r="R1337" s="10">
        <f t="shared" si="122"/>
        <v>19.759999999999998</v>
      </c>
      <c r="S1337">
        <f t="shared" si="123"/>
        <v>308.75</v>
      </c>
      <c r="T1337" t="str">
        <f t="shared" si="124"/>
        <v>technology</v>
      </c>
      <c r="U1337" t="str">
        <f t="shared" si="125"/>
        <v>wearables</v>
      </c>
    </row>
    <row r="1338" spans="1:21" ht="44.25" hidden="1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tr">
        <f>Data[[#This Row],[state]]</f>
        <v>canceled</v>
      </c>
      <c r="H1338" t="s">
        <v>8224</v>
      </c>
      <c r="I1338" t="s">
        <v>8246</v>
      </c>
      <c r="J1338">
        <v>1418849028</v>
      </c>
      <c r="K1338" s="11">
        <f t="shared" si="120"/>
        <v>41990.613750000004</v>
      </c>
      <c r="L1338">
        <v>1415825028</v>
      </c>
      <c r="M1338" s="11">
        <f t="shared" si="121"/>
        <v>41955.613750000004</v>
      </c>
      <c r="N1338" t="b">
        <v>0</v>
      </c>
      <c r="O1338">
        <v>224</v>
      </c>
      <c r="P1338" t="b">
        <v>0</v>
      </c>
      <c r="Q1338" t="s">
        <v>8273</v>
      </c>
      <c r="R1338" s="10">
        <f t="shared" si="122"/>
        <v>84.946999999999989</v>
      </c>
      <c r="S1338">
        <f t="shared" si="123"/>
        <v>379.22767857142856</v>
      </c>
      <c r="T1338" t="str">
        <f t="shared" si="124"/>
        <v>technology</v>
      </c>
      <c r="U1338" t="str">
        <f t="shared" si="125"/>
        <v>wearables</v>
      </c>
    </row>
    <row r="1339" spans="1:21" ht="44.25" hidden="1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tr">
        <f>Data[[#This Row],[state]]</f>
        <v>canceled</v>
      </c>
      <c r="H1339" t="s">
        <v>8224</v>
      </c>
      <c r="I1339" t="s">
        <v>8246</v>
      </c>
      <c r="J1339">
        <v>1488549079</v>
      </c>
      <c r="K1339" s="11">
        <f t="shared" si="120"/>
        <v>42797.327303240745</v>
      </c>
      <c r="L1339">
        <v>1485957079</v>
      </c>
      <c r="M1339" s="11">
        <f t="shared" si="121"/>
        <v>42767.327303240745</v>
      </c>
      <c r="N1339" t="b">
        <v>0</v>
      </c>
      <c r="O1339">
        <v>140</v>
      </c>
      <c r="P1339" t="b">
        <v>0</v>
      </c>
      <c r="Q1339" t="s">
        <v>8273</v>
      </c>
      <c r="R1339" s="10">
        <f t="shared" si="122"/>
        <v>49.381999999999998</v>
      </c>
      <c r="S1339">
        <f t="shared" si="123"/>
        <v>176.36428571428573</v>
      </c>
      <c r="T1339" t="str">
        <f t="shared" si="124"/>
        <v>technology</v>
      </c>
      <c r="U1339" t="str">
        <f t="shared" si="125"/>
        <v>wearables</v>
      </c>
    </row>
    <row r="1340" spans="1:21" ht="59" hidden="1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tr">
        <f>Data[[#This Row],[state]]</f>
        <v>canceled</v>
      </c>
      <c r="H1340" t="s">
        <v>8224</v>
      </c>
      <c r="I1340" t="s">
        <v>8246</v>
      </c>
      <c r="J1340">
        <v>1438543033</v>
      </c>
      <c r="K1340" s="11">
        <f t="shared" si="120"/>
        <v>42218.553622685184</v>
      </c>
      <c r="L1340">
        <v>1435951033</v>
      </c>
      <c r="M1340" s="11">
        <f t="shared" si="121"/>
        <v>42188.553622685184</v>
      </c>
      <c r="N1340" t="b">
        <v>0</v>
      </c>
      <c r="O1340">
        <v>15</v>
      </c>
      <c r="P1340" t="b">
        <v>0</v>
      </c>
      <c r="Q1340" t="s">
        <v>8273</v>
      </c>
      <c r="R1340" s="10">
        <f t="shared" si="122"/>
        <v>3.3033333333333332</v>
      </c>
      <c r="S1340">
        <f t="shared" si="123"/>
        <v>66.066666666666663</v>
      </c>
      <c r="T1340" t="str">
        <f t="shared" si="124"/>
        <v>technology</v>
      </c>
      <c r="U1340" t="str">
        <f t="shared" si="125"/>
        <v>wearables</v>
      </c>
    </row>
    <row r="1341" spans="1:21" ht="29.5" hidden="1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tr">
        <f>Data[[#This Row],[state]]</f>
        <v>canceled</v>
      </c>
      <c r="H1341" t="s">
        <v>8224</v>
      </c>
      <c r="I1341" t="s">
        <v>8246</v>
      </c>
      <c r="J1341">
        <v>1418056315</v>
      </c>
      <c r="K1341" s="11">
        <f t="shared" si="120"/>
        <v>41981.438831018517</v>
      </c>
      <c r="L1341">
        <v>1414164715</v>
      </c>
      <c r="M1341" s="11">
        <f t="shared" si="121"/>
        <v>41936.397164351853</v>
      </c>
      <c r="N1341" t="b">
        <v>0</v>
      </c>
      <c r="O1341">
        <v>37</v>
      </c>
      <c r="P1341" t="b">
        <v>0</v>
      </c>
      <c r="Q1341" t="s">
        <v>8273</v>
      </c>
      <c r="R1341" s="10">
        <f t="shared" si="122"/>
        <v>6.6339999999999995</v>
      </c>
      <c r="S1341">
        <f t="shared" si="123"/>
        <v>89.648648648648646</v>
      </c>
      <c r="T1341" t="str">
        <f t="shared" si="124"/>
        <v>technology</v>
      </c>
      <c r="U1341" t="str">
        <f t="shared" si="125"/>
        <v>wearables</v>
      </c>
    </row>
    <row r="1342" spans="1:21" ht="44.25" hidden="1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tr">
        <f>Data[[#This Row],[state]]</f>
        <v>canceled</v>
      </c>
      <c r="H1342" t="s">
        <v>8224</v>
      </c>
      <c r="I1342" t="s">
        <v>8246</v>
      </c>
      <c r="J1342">
        <v>1408112253</v>
      </c>
      <c r="K1342" s="11">
        <f t="shared" si="120"/>
        <v>41866.345520833333</v>
      </c>
      <c r="L1342">
        <v>1405520253</v>
      </c>
      <c r="M1342" s="11">
        <f t="shared" si="121"/>
        <v>41836.345520833333</v>
      </c>
      <c r="N1342" t="b">
        <v>0</v>
      </c>
      <c r="O1342">
        <v>0</v>
      </c>
      <c r="P1342" t="b">
        <v>0</v>
      </c>
      <c r="Q1342" t="s">
        <v>8273</v>
      </c>
      <c r="R1342" s="10">
        <f t="shared" si="122"/>
        <v>0</v>
      </c>
      <c r="S1342" t="e">
        <f t="shared" si="123"/>
        <v>#DIV/0!</v>
      </c>
      <c r="T1342" t="str">
        <f t="shared" si="124"/>
        <v>technology</v>
      </c>
      <c r="U1342" t="str">
        <f t="shared" si="125"/>
        <v>wearables</v>
      </c>
    </row>
    <row r="1343" spans="1:21" ht="59" hidden="1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tr">
        <f>Data[[#This Row],[state]]</f>
        <v>canceled</v>
      </c>
      <c r="H1343" t="s">
        <v>8225</v>
      </c>
      <c r="I1343" t="s">
        <v>8247</v>
      </c>
      <c r="J1343">
        <v>1475333917</v>
      </c>
      <c r="K1343" s="11">
        <f t="shared" si="120"/>
        <v>42644.374039351853</v>
      </c>
      <c r="L1343">
        <v>1472569117</v>
      </c>
      <c r="M1343" s="11">
        <f t="shared" si="121"/>
        <v>42612.374039351853</v>
      </c>
      <c r="N1343" t="b">
        <v>0</v>
      </c>
      <c r="O1343">
        <v>46</v>
      </c>
      <c r="P1343" t="b">
        <v>0</v>
      </c>
      <c r="Q1343" t="s">
        <v>8273</v>
      </c>
      <c r="R1343" s="10">
        <f t="shared" si="122"/>
        <v>70.36</v>
      </c>
      <c r="S1343">
        <f t="shared" si="123"/>
        <v>382.39130434782606</v>
      </c>
      <c r="T1343" t="str">
        <f t="shared" si="124"/>
        <v>technology</v>
      </c>
      <c r="U1343" t="str">
        <f t="shared" si="125"/>
        <v>wearables</v>
      </c>
    </row>
    <row r="1344" spans="1:21" ht="44.25" hidden="1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tr">
        <f>Data[[#This Row],[state]]</f>
        <v>canceled</v>
      </c>
      <c r="H1344" t="s">
        <v>8224</v>
      </c>
      <c r="I1344" t="s">
        <v>8246</v>
      </c>
      <c r="J1344">
        <v>1437161739</v>
      </c>
      <c r="K1344" s="11">
        <f t="shared" si="120"/>
        <v>42202.566423611104</v>
      </c>
      <c r="L1344">
        <v>1434569739</v>
      </c>
      <c r="M1344" s="11">
        <f t="shared" si="121"/>
        <v>42172.566423611104</v>
      </c>
      <c r="N1344" t="b">
        <v>0</v>
      </c>
      <c r="O1344">
        <v>1</v>
      </c>
      <c r="P1344" t="b">
        <v>0</v>
      </c>
      <c r="Q1344" t="s">
        <v>8273</v>
      </c>
      <c r="R1344" s="10">
        <f t="shared" si="122"/>
        <v>0.2</v>
      </c>
      <c r="S1344">
        <f t="shared" si="123"/>
        <v>100</v>
      </c>
      <c r="T1344" t="str">
        <f t="shared" si="124"/>
        <v>technology</v>
      </c>
      <c r="U1344" t="str">
        <f t="shared" si="125"/>
        <v>wearables</v>
      </c>
    </row>
    <row r="1345" spans="1:21" ht="44.25" hidden="1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tr">
        <f>Data[[#This Row],[state]]</f>
        <v>canceled</v>
      </c>
      <c r="H1345" t="s">
        <v>8224</v>
      </c>
      <c r="I1345" t="s">
        <v>8246</v>
      </c>
      <c r="J1345">
        <v>1471579140</v>
      </c>
      <c r="K1345" s="11">
        <f t="shared" si="120"/>
        <v>42600.915972222225</v>
      </c>
      <c r="L1345">
        <v>1466512683</v>
      </c>
      <c r="M1345" s="11">
        <f t="shared" si="121"/>
        <v>42542.276423611111</v>
      </c>
      <c r="N1345" t="b">
        <v>0</v>
      </c>
      <c r="O1345">
        <v>323</v>
      </c>
      <c r="P1345" t="b">
        <v>0</v>
      </c>
      <c r="Q1345" t="s">
        <v>8273</v>
      </c>
      <c r="R1345" s="10">
        <f t="shared" si="122"/>
        <v>102.298</v>
      </c>
      <c r="S1345">
        <f t="shared" si="123"/>
        <v>158.35603715170279</v>
      </c>
      <c r="T1345" t="str">
        <f t="shared" si="124"/>
        <v>technology</v>
      </c>
      <c r="U1345" t="str">
        <f t="shared" si="125"/>
        <v>wearables</v>
      </c>
    </row>
    <row r="1346" spans="1:21" ht="44.25" hidden="1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tr">
        <f>Data[[#This Row],[state]]</f>
        <v>successful</v>
      </c>
      <c r="H1346" t="s">
        <v>8229</v>
      </c>
      <c r="I1346" t="s">
        <v>8251</v>
      </c>
      <c r="J1346">
        <v>1467313039</v>
      </c>
      <c r="K1346" s="11">
        <f t="shared" ref="K1346:K1409" si="126">(((J1346/60)/60)/24)+DATE(1970,1,1)+(-6/24)</f>
        <v>42551.539803240739</v>
      </c>
      <c r="L1346">
        <v>1464807439</v>
      </c>
      <c r="M1346" s="11">
        <f t="shared" ref="M1346:M1409" si="127">(((L1346/60)/60)/24)+DATE(1970,1,1)+(-6/24)</f>
        <v>42522.539803240739</v>
      </c>
      <c r="N1346" t="b">
        <v>0</v>
      </c>
      <c r="O1346">
        <v>139</v>
      </c>
      <c r="P1346" t="b">
        <v>1</v>
      </c>
      <c r="Q1346" t="s">
        <v>8274</v>
      </c>
      <c r="R1346" s="10">
        <f t="shared" ref="R1346:R1409" si="128">(E1346/D1346)*100</f>
        <v>377.73333333333335</v>
      </c>
      <c r="S1346">
        <f t="shared" si="123"/>
        <v>40.762589928057551</v>
      </c>
      <c r="T1346" t="str">
        <f t="shared" si="124"/>
        <v>publishing</v>
      </c>
      <c r="U1346" t="str">
        <f t="shared" si="125"/>
        <v>nonfiction</v>
      </c>
    </row>
    <row r="1347" spans="1:21" ht="44.25" hidden="1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tr">
        <f>Data[[#This Row],[state]]</f>
        <v>successful</v>
      </c>
      <c r="H1347" t="s">
        <v>8224</v>
      </c>
      <c r="I1347" t="s">
        <v>8246</v>
      </c>
      <c r="J1347">
        <v>1405366359</v>
      </c>
      <c r="K1347" s="11">
        <f t="shared" si="126"/>
        <v>41834.564340277779</v>
      </c>
      <c r="L1347">
        <v>1402342359</v>
      </c>
      <c r="M1347" s="11">
        <f t="shared" si="127"/>
        <v>41799.564340277779</v>
      </c>
      <c r="N1347" t="b">
        <v>0</v>
      </c>
      <c r="O1347">
        <v>7</v>
      </c>
      <c r="P1347" t="b">
        <v>1</v>
      </c>
      <c r="Q1347" t="s">
        <v>8274</v>
      </c>
      <c r="R1347" s="10">
        <f t="shared" si="128"/>
        <v>125</v>
      </c>
      <c r="S1347">
        <f t="shared" ref="S1347:S1410" si="129">E1347/O1347</f>
        <v>53.571428571428569</v>
      </c>
      <c r="T1347" t="str">
        <f t="shared" ref="T1347:T1410" si="130">LEFT(Q1347,FIND("/",Q1347)-1)</f>
        <v>publishing</v>
      </c>
      <c r="U1347" t="str">
        <f t="shared" ref="U1347:U1410" si="131">RIGHT(Q1347,LEN(Q1347)-FIND("/",Q1347))</f>
        <v>nonfiction</v>
      </c>
    </row>
    <row r="1348" spans="1:21" ht="44.25" hidden="1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tr">
        <f>Data[[#This Row],[state]]</f>
        <v>successful</v>
      </c>
      <c r="H1348" t="s">
        <v>8224</v>
      </c>
      <c r="I1348" t="s">
        <v>8246</v>
      </c>
      <c r="J1348">
        <v>1372297751</v>
      </c>
      <c r="K1348" s="11">
        <f t="shared" si="126"/>
        <v>41451.825821759259</v>
      </c>
      <c r="L1348">
        <v>1369705751</v>
      </c>
      <c r="M1348" s="11">
        <f t="shared" si="127"/>
        <v>41421.825821759259</v>
      </c>
      <c r="N1348" t="b">
        <v>0</v>
      </c>
      <c r="O1348">
        <v>149</v>
      </c>
      <c r="P1348" t="b">
        <v>1</v>
      </c>
      <c r="Q1348" t="s">
        <v>8274</v>
      </c>
      <c r="R1348" s="10">
        <f t="shared" si="128"/>
        <v>147.32653061224491</v>
      </c>
      <c r="S1348">
        <f t="shared" si="129"/>
        <v>48.449664429530202</v>
      </c>
      <c r="T1348" t="str">
        <f t="shared" si="130"/>
        <v>publishing</v>
      </c>
      <c r="U1348" t="str">
        <f t="shared" si="131"/>
        <v>nonfiction</v>
      </c>
    </row>
    <row r="1349" spans="1:21" ht="44.25" hidden="1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tr">
        <f>Data[[#This Row],[state]]</f>
        <v>successful</v>
      </c>
      <c r="H1349" t="s">
        <v>8224</v>
      </c>
      <c r="I1349" t="s">
        <v>8246</v>
      </c>
      <c r="J1349">
        <v>1425741525</v>
      </c>
      <c r="K1349" s="11">
        <f t="shared" si="126"/>
        <v>42070.388020833328</v>
      </c>
      <c r="L1349">
        <v>1423149525</v>
      </c>
      <c r="M1349" s="11">
        <f t="shared" si="127"/>
        <v>42040.388020833328</v>
      </c>
      <c r="N1349" t="b">
        <v>0</v>
      </c>
      <c r="O1349">
        <v>31</v>
      </c>
      <c r="P1349" t="b">
        <v>1</v>
      </c>
      <c r="Q1349" t="s">
        <v>8274</v>
      </c>
      <c r="R1349" s="10">
        <f t="shared" si="128"/>
        <v>102.2</v>
      </c>
      <c r="S1349">
        <f t="shared" si="129"/>
        <v>82.41935483870968</v>
      </c>
      <c r="T1349" t="str">
        <f t="shared" si="130"/>
        <v>publishing</v>
      </c>
      <c r="U1349" t="str">
        <f t="shared" si="131"/>
        <v>nonfiction</v>
      </c>
    </row>
    <row r="1350" spans="1:21" ht="44.25" hidden="1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tr">
        <f>Data[[#This Row],[state]]</f>
        <v>successful</v>
      </c>
      <c r="H1350" t="s">
        <v>8224</v>
      </c>
      <c r="I1350" t="s">
        <v>8246</v>
      </c>
      <c r="J1350">
        <v>1418904533</v>
      </c>
      <c r="K1350" s="11">
        <f t="shared" si="126"/>
        <v>41991.256168981476</v>
      </c>
      <c r="L1350">
        <v>1416485333</v>
      </c>
      <c r="M1350" s="11">
        <f t="shared" si="127"/>
        <v>41963.256168981476</v>
      </c>
      <c r="N1350" t="b">
        <v>0</v>
      </c>
      <c r="O1350">
        <v>26</v>
      </c>
      <c r="P1350" t="b">
        <v>1</v>
      </c>
      <c r="Q1350" t="s">
        <v>8274</v>
      </c>
      <c r="R1350" s="10">
        <f t="shared" si="128"/>
        <v>101.8723404255319</v>
      </c>
      <c r="S1350">
        <f t="shared" si="129"/>
        <v>230.19230769230768</v>
      </c>
      <c r="T1350" t="str">
        <f t="shared" si="130"/>
        <v>publishing</v>
      </c>
      <c r="U1350" t="str">
        <f t="shared" si="131"/>
        <v>nonfiction</v>
      </c>
    </row>
    <row r="1351" spans="1:21" ht="44.25" hidden="1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tr">
        <f>Data[[#This Row],[state]]</f>
        <v>successful</v>
      </c>
      <c r="H1351" t="s">
        <v>8229</v>
      </c>
      <c r="I1351" t="s">
        <v>8251</v>
      </c>
      <c r="J1351">
        <v>1450249140</v>
      </c>
      <c r="K1351" s="11">
        <f t="shared" si="126"/>
        <v>42354.040972222225</v>
      </c>
      <c r="L1351">
        <v>1447055935</v>
      </c>
      <c r="M1351" s="11">
        <f t="shared" si="127"/>
        <v>42317.08258101852</v>
      </c>
      <c r="N1351" t="b">
        <v>0</v>
      </c>
      <c r="O1351">
        <v>172</v>
      </c>
      <c r="P1351" t="b">
        <v>1</v>
      </c>
      <c r="Q1351" t="s">
        <v>8274</v>
      </c>
      <c r="R1351" s="10">
        <f t="shared" si="128"/>
        <v>204.2</v>
      </c>
      <c r="S1351">
        <f t="shared" si="129"/>
        <v>59.360465116279073</v>
      </c>
      <c r="T1351" t="str">
        <f t="shared" si="130"/>
        <v>publishing</v>
      </c>
      <c r="U1351" t="str">
        <f t="shared" si="131"/>
        <v>nonfiction</v>
      </c>
    </row>
    <row r="1352" spans="1:21" ht="44.25" hidden="1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tr">
        <f>Data[[#This Row],[state]]</f>
        <v>successful</v>
      </c>
      <c r="H1352" t="s">
        <v>8224</v>
      </c>
      <c r="I1352" t="s">
        <v>8246</v>
      </c>
      <c r="J1352">
        <v>1451089134</v>
      </c>
      <c r="K1352" s="11">
        <f t="shared" si="126"/>
        <v>42363.763124999998</v>
      </c>
      <c r="L1352">
        <v>1448497134</v>
      </c>
      <c r="M1352" s="11">
        <f t="shared" si="127"/>
        <v>42333.763124999998</v>
      </c>
      <c r="N1352" t="b">
        <v>0</v>
      </c>
      <c r="O1352">
        <v>78</v>
      </c>
      <c r="P1352" t="b">
        <v>1</v>
      </c>
      <c r="Q1352" t="s">
        <v>8274</v>
      </c>
      <c r="R1352" s="10">
        <f t="shared" si="128"/>
        <v>104.05</v>
      </c>
      <c r="S1352">
        <f t="shared" si="129"/>
        <v>66.698717948717942</v>
      </c>
      <c r="T1352" t="str">
        <f t="shared" si="130"/>
        <v>publishing</v>
      </c>
      <c r="U1352" t="str">
        <f t="shared" si="131"/>
        <v>nonfiction</v>
      </c>
    </row>
    <row r="1353" spans="1:21" ht="29.5" hidden="1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tr">
        <f>Data[[#This Row],[state]]</f>
        <v>successful</v>
      </c>
      <c r="H1353" t="s">
        <v>8224</v>
      </c>
      <c r="I1353" t="s">
        <v>8246</v>
      </c>
      <c r="J1353">
        <v>1455299144</v>
      </c>
      <c r="K1353" s="11">
        <f t="shared" si="126"/>
        <v>42412.49009259259</v>
      </c>
      <c r="L1353">
        <v>1452707144</v>
      </c>
      <c r="M1353" s="11">
        <f t="shared" si="127"/>
        <v>42382.49009259259</v>
      </c>
      <c r="N1353" t="b">
        <v>0</v>
      </c>
      <c r="O1353">
        <v>120</v>
      </c>
      <c r="P1353" t="b">
        <v>1</v>
      </c>
      <c r="Q1353" t="s">
        <v>8274</v>
      </c>
      <c r="R1353" s="10">
        <f t="shared" si="128"/>
        <v>101.265</v>
      </c>
      <c r="S1353">
        <f t="shared" si="129"/>
        <v>168.77500000000001</v>
      </c>
      <c r="T1353" t="str">
        <f t="shared" si="130"/>
        <v>publishing</v>
      </c>
      <c r="U1353" t="str">
        <f t="shared" si="131"/>
        <v>nonfiction</v>
      </c>
    </row>
    <row r="1354" spans="1:21" ht="44.25" hidden="1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tr">
        <f>Data[[#This Row],[state]]</f>
        <v>successful</v>
      </c>
      <c r="H1354" t="s">
        <v>8224</v>
      </c>
      <c r="I1354" t="s">
        <v>8246</v>
      </c>
      <c r="J1354">
        <v>1441425540</v>
      </c>
      <c r="K1354" s="11">
        <f t="shared" si="126"/>
        <v>42251.915972222225</v>
      </c>
      <c r="L1354">
        <v>1436968366</v>
      </c>
      <c r="M1354" s="11">
        <f t="shared" si="127"/>
        <v>42200.328310185185</v>
      </c>
      <c r="N1354" t="b">
        <v>0</v>
      </c>
      <c r="O1354">
        <v>227</v>
      </c>
      <c r="P1354" t="b">
        <v>1</v>
      </c>
      <c r="Q1354" t="s">
        <v>8274</v>
      </c>
      <c r="R1354" s="10">
        <f t="shared" si="128"/>
        <v>136.13999999999999</v>
      </c>
      <c r="S1354">
        <f t="shared" si="129"/>
        <v>59.973568281938327</v>
      </c>
      <c r="T1354" t="str">
        <f t="shared" si="130"/>
        <v>publishing</v>
      </c>
      <c r="U1354" t="str">
        <f t="shared" si="131"/>
        <v>nonfiction</v>
      </c>
    </row>
    <row r="1355" spans="1:21" ht="44.25" hidden="1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tr">
        <f>Data[[#This Row],[state]]</f>
        <v>successful</v>
      </c>
      <c r="H1355" t="s">
        <v>8224</v>
      </c>
      <c r="I1355" t="s">
        <v>8246</v>
      </c>
      <c r="J1355">
        <v>1362960000</v>
      </c>
      <c r="K1355" s="11">
        <f t="shared" si="126"/>
        <v>41343.75</v>
      </c>
      <c r="L1355">
        <v>1359946188</v>
      </c>
      <c r="M1355" s="11">
        <f t="shared" si="127"/>
        <v>41308.86791666667</v>
      </c>
      <c r="N1355" t="b">
        <v>0</v>
      </c>
      <c r="O1355">
        <v>42</v>
      </c>
      <c r="P1355" t="b">
        <v>1</v>
      </c>
      <c r="Q1355" t="s">
        <v>8274</v>
      </c>
      <c r="R1355" s="10">
        <f t="shared" si="128"/>
        <v>133.6</v>
      </c>
      <c r="S1355">
        <f t="shared" si="129"/>
        <v>31.80952380952381</v>
      </c>
      <c r="T1355" t="str">
        <f t="shared" si="130"/>
        <v>publishing</v>
      </c>
      <c r="U1355" t="str">
        <f t="shared" si="131"/>
        <v>nonfiction</v>
      </c>
    </row>
    <row r="1356" spans="1:21" ht="44.25" hidden="1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tr">
        <f>Data[[#This Row],[state]]</f>
        <v>successful</v>
      </c>
      <c r="H1356" t="s">
        <v>8225</v>
      </c>
      <c r="I1356" t="s">
        <v>8247</v>
      </c>
      <c r="J1356">
        <v>1465672979</v>
      </c>
      <c r="K1356" s="11">
        <f t="shared" si="126"/>
        <v>42532.557627314818</v>
      </c>
      <c r="L1356">
        <v>1463080979</v>
      </c>
      <c r="M1356" s="11">
        <f t="shared" si="127"/>
        <v>42502.557627314818</v>
      </c>
      <c r="N1356" t="b">
        <v>0</v>
      </c>
      <c r="O1356">
        <v>64</v>
      </c>
      <c r="P1356" t="b">
        <v>1</v>
      </c>
      <c r="Q1356" t="s">
        <v>8274</v>
      </c>
      <c r="R1356" s="10">
        <f t="shared" si="128"/>
        <v>130.25</v>
      </c>
      <c r="S1356">
        <f t="shared" si="129"/>
        <v>24.421875</v>
      </c>
      <c r="T1356" t="str">
        <f t="shared" si="130"/>
        <v>publishing</v>
      </c>
      <c r="U1356" t="str">
        <f t="shared" si="131"/>
        <v>nonfiction</v>
      </c>
    </row>
    <row r="1357" spans="1:21" ht="59" hidden="1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tr">
        <f>Data[[#This Row],[state]]</f>
        <v>successful</v>
      </c>
      <c r="H1357" t="s">
        <v>8225</v>
      </c>
      <c r="I1357" t="s">
        <v>8247</v>
      </c>
      <c r="J1357">
        <v>1354269600</v>
      </c>
      <c r="K1357" s="11">
        <f t="shared" si="126"/>
        <v>41243.166666666664</v>
      </c>
      <c r="L1357">
        <v>1351663605</v>
      </c>
      <c r="M1357" s="11">
        <f t="shared" si="127"/>
        <v>41213.004687499997</v>
      </c>
      <c r="N1357" t="b">
        <v>0</v>
      </c>
      <c r="O1357">
        <v>121</v>
      </c>
      <c r="P1357" t="b">
        <v>1</v>
      </c>
      <c r="Q1357" t="s">
        <v>8274</v>
      </c>
      <c r="R1357" s="10">
        <f t="shared" si="128"/>
        <v>122.67999999999999</v>
      </c>
      <c r="S1357">
        <f t="shared" si="129"/>
        <v>25.347107438016529</v>
      </c>
      <c r="T1357" t="str">
        <f t="shared" si="130"/>
        <v>publishing</v>
      </c>
      <c r="U1357" t="str">
        <f t="shared" si="131"/>
        <v>nonfiction</v>
      </c>
    </row>
    <row r="1358" spans="1:21" ht="44.25" hidden="1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tr">
        <f>Data[[#This Row],[state]]</f>
        <v>successful</v>
      </c>
      <c r="H1358" t="s">
        <v>8224</v>
      </c>
      <c r="I1358" t="s">
        <v>8246</v>
      </c>
      <c r="J1358">
        <v>1372985760</v>
      </c>
      <c r="K1358" s="11">
        <f t="shared" si="126"/>
        <v>41459.788888888892</v>
      </c>
      <c r="L1358">
        <v>1370393760</v>
      </c>
      <c r="M1358" s="11">
        <f t="shared" si="127"/>
        <v>41429.788888888892</v>
      </c>
      <c r="N1358" t="b">
        <v>0</v>
      </c>
      <c r="O1358">
        <v>87</v>
      </c>
      <c r="P1358" t="b">
        <v>1</v>
      </c>
      <c r="Q1358" t="s">
        <v>8274</v>
      </c>
      <c r="R1358" s="10">
        <f t="shared" si="128"/>
        <v>182.81058823529412</v>
      </c>
      <c r="S1358">
        <f t="shared" si="129"/>
        <v>71.443218390804603</v>
      </c>
      <c r="T1358" t="str">
        <f t="shared" si="130"/>
        <v>publishing</v>
      </c>
      <c r="U1358" t="str">
        <f t="shared" si="131"/>
        <v>nonfiction</v>
      </c>
    </row>
    <row r="1359" spans="1:21" ht="44.25" hidden="1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tr">
        <f>Data[[#This Row],[state]]</f>
        <v>successful</v>
      </c>
      <c r="H1359" t="s">
        <v>8224</v>
      </c>
      <c r="I1359" t="s">
        <v>8246</v>
      </c>
      <c r="J1359">
        <v>1362117540</v>
      </c>
      <c r="K1359" s="11">
        <f t="shared" si="126"/>
        <v>41333.999305555553</v>
      </c>
      <c r="L1359">
        <v>1359587137</v>
      </c>
      <c r="M1359" s="11">
        <f t="shared" si="127"/>
        <v>41304.712233796294</v>
      </c>
      <c r="N1359" t="b">
        <v>0</v>
      </c>
      <c r="O1359">
        <v>65</v>
      </c>
      <c r="P1359" t="b">
        <v>1</v>
      </c>
      <c r="Q1359" t="s">
        <v>8274</v>
      </c>
      <c r="R1359" s="10">
        <f t="shared" si="128"/>
        <v>125.29999999999998</v>
      </c>
      <c r="S1359">
        <f t="shared" si="129"/>
        <v>38.553846153846152</v>
      </c>
      <c r="T1359" t="str">
        <f t="shared" si="130"/>
        <v>publishing</v>
      </c>
      <c r="U1359" t="str">
        <f t="shared" si="131"/>
        <v>nonfiction</v>
      </c>
    </row>
    <row r="1360" spans="1:21" ht="44.25" hidden="1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tr">
        <f>Data[[#This Row],[state]]</f>
        <v>successful</v>
      </c>
      <c r="H1360" t="s">
        <v>8224</v>
      </c>
      <c r="I1360" t="s">
        <v>8246</v>
      </c>
      <c r="J1360">
        <v>1309009323</v>
      </c>
      <c r="K1360" s="11">
        <f t="shared" si="126"/>
        <v>40719.320868055554</v>
      </c>
      <c r="L1360">
        <v>1306417323</v>
      </c>
      <c r="M1360" s="11">
        <f t="shared" si="127"/>
        <v>40689.320868055554</v>
      </c>
      <c r="N1360" t="b">
        <v>0</v>
      </c>
      <c r="O1360">
        <v>49</v>
      </c>
      <c r="P1360" t="b">
        <v>1</v>
      </c>
      <c r="Q1360" t="s">
        <v>8274</v>
      </c>
      <c r="R1360" s="10">
        <f t="shared" si="128"/>
        <v>111.66666666666667</v>
      </c>
      <c r="S1360">
        <f t="shared" si="129"/>
        <v>68.367346938775512</v>
      </c>
      <c r="T1360" t="str">
        <f t="shared" si="130"/>
        <v>publishing</v>
      </c>
      <c r="U1360" t="str">
        <f t="shared" si="131"/>
        <v>nonfiction</v>
      </c>
    </row>
    <row r="1361" spans="1:21" ht="44.25" hidden="1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tr">
        <f>Data[[#This Row],[state]]</f>
        <v>successful</v>
      </c>
      <c r="H1361" t="s">
        <v>8224</v>
      </c>
      <c r="I1361" t="s">
        <v>8246</v>
      </c>
      <c r="J1361">
        <v>1309980790</v>
      </c>
      <c r="K1361" s="11">
        <f t="shared" si="126"/>
        <v>40730.564699074072</v>
      </c>
      <c r="L1361">
        <v>1304623990</v>
      </c>
      <c r="M1361" s="11">
        <f t="shared" si="127"/>
        <v>40668.564699074072</v>
      </c>
      <c r="N1361" t="b">
        <v>0</v>
      </c>
      <c r="O1361">
        <v>19</v>
      </c>
      <c r="P1361" t="b">
        <v>1</v>
      </c>
      <c r="Q1361" t="s">
        <v>8274</v>
      </c>
      <c r="R1361" s="10">
        <f t="shared" si="128"/>
        <v>115.75757575757575</v>
      </c>
      <c r="S1361">
        <f t="shared" si="129"/>
        <v>40.210526315789473</v>
      </c>
      <c r="T1361" t="str">
        <f t="shared" si="130"/>
        <v>publishing</v>
      </c>
      <c r="U1361" t="str">
        <f t="shared" si="131"/>
        <v>nonfiction</v>
      </c>
    </row>
    <row r="1362" spans="1:21" ht="29.5" hidden="1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tr">
        <f>Data[[#This Row],[state]]</f>
        <v>successful</v>
      </c>
      <c r="H1362" t="s">
        <v>8224</v>
      </c>
      <c r="I1362" t="s">
        <v>8246</v>
      </c>
      <c r="J1362">
        <v>1343943420</v>
      </c>
      <c r="K1362" s="11">
        <f t="shared" si="126"/>
        <v>41123.650694444441</v>
      </c>
      <c r="L1362">
        <v>1341524220</v>
      </c>
      <c r="M1362" s="11">
        <f t="shared" si="127"/>
        <v>41095.650694444441</v>
      </c>
      <c r="N1362" t="b">
        <v>0</v>
      </c>
      <c r="O1362">
        <v>81</v>
      </c>
      <c r="P1362" t="b">
        <v>1</v>
      </c>
      <c r="Q1362" t="s">
        <v>8274</v>
      </c>
      <c r="R1362" s="10">
        <f t="shared" si="128"/>
        <v>173.2</v>
      </c>
      <c r="S1362">
        <f t="shared" si="129"/>
        <v>32.074074074074076</v>
      </c>
      <c r="T1362" t="str">
        <f t="shared" si="130"/>
        <v>publishing</v>
      </c>
      <c r="U1362" t="str">
        <f t="shared" si="131"/>
        <v>nonfiction</v>
      </c>
    </row>
    <row r="1363" spans="1:21" ht="44.25" hidden="1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tr">
        <f>Data[[#This Row],[state]]</f>
        <v>successful</v>
      </c>
      <c r="H1363" t="s">
        <v>8225</v>
      </c>
      <c r="I1363" t="s">
        <v>8247</v>
      </c>
      <c r="J1363">
        <v>1403370772</v>
      </c>
      <c r="K1363" s="11">
        <f t="shared" si="126"/>
        <v>41811.467268518521</v>
      </c>
      <c r="L1363">
        <v>1400778772</v>
      </c>
      <c r="M1363" s="11">
        <f t="shared" si="127"/>
        <v>41781.467268518521</v>
      </c>
      <c r="N1363" t="b">
        <v>0</v>
      </c>
      <c r="O1363">
        <v>264</v>
      </c>
      <c r="P1363" t="b">
        <v>1</v>
      </c>
      <c r="Q1363" t="s">
        <v>8274</v>
      </c>
      <c r="R1363" s="10">
        <f t="shared" si="128"/>
        <v>125.98333333333333</v>
      </c>
      <c r="S1363">
        <f t="shared" si="129"/>
        <v>28.632575757575758</v>
      </c>
      <c r="T1363" t="str">
        <f t="shared" si="130"/>
        <v>publishing</v>
      </c>
      <c r="U1363" t="str">
        <f t="shared" si="131"/>
        <v>nonfiction</v>
      </c>
    </row>
    <row r="1364" spans="1:21" ht="44.25" hidden="1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tr">
        <f>Data[[#This Row],[state]]</f>
        <v>successful</v>
      </c>
      <c r="H1364" t="s">
        <v>8224</v>
      </c>
      <c r="I1364" t="s">
        <v>8246</v>
      </c>
      <c r="J1364">
        <v>1378592731</v>
      </c>
      <c r="K1364" s="11">
        <f t="shared" si="126"/>
        <v>41524.684386574074</v>
      </c>
      <c r="L1364">
        <v>1373408731</v>
      </c>
      <c r="M1364" s="11">
        <f t="shared" si="127"/>
        <v>41464.684386574074</v>
      </c>
      <c r="N1364" t="b">
        <v>0</v>
      </c>
      <c r="O1364">
        <v>25</v>
      </c>
      <c r="P1364" t="b">
        <v>1</v>
      </c>
      <c r="Q1364" t="s">
        <v>8274</v>
      </c>
      <c r="R1364" s="10">
        <f t="shared" si="128"/>
        <v>109.1</v>
      </c>
      <c r="S1364">
        <f t="shared" si="129"/>
        <v>43.64</v>
      </c>
      <c r="T1364" t="str">
        <f t="shared" si="130"/>
        <v>publishing</v>
      </c>
      <c r="U1364" t="str">
        <f t="shared" si="131"/>
        <v>nonfiction</v>
      </c>
    </row>
    <row r="1365" spans="1:21" ht="44.25" hidden="1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tr">
        <f>Data[[#This Row],[state]]</f>
        <v>successful</v>
      </c>
      <c r="H1365" t="s">
        <v>8224</v>
      </c>
      <c r="I1365" t="s">
        <v>8246</v>
      </c>
      <c r="J1365">
        <v>1455523140</v>
      </c>
      <c r="K1365" s="11">
        <f t="shared" si="126"/>
        <v>42415.082638888889</v>
      </c>
      <c r="L1365">
        <v>1453925727</v>
      </c>
      <c r="M1365" s="11">
        <f t="shared" si="127"/>
        <v>42396.5940625</v>
      </c>
      <c r="N1365" t="b">
        <v>0</v>
      </c>
      <c r="O1365">
        <v>5</v>
      </c>
      <c r="P1365" t="b">
        <v>1</v>
      </c>
      <c r="Q1365" t="s">
        <v>8274</v>
      </c>
      <c r="R1365" s="10">
        <f t="shared" si="128"/>
        <v>100</v>
      </c>
      <c r="S1365">
        <f t="shared" si="129"/>
        <v>40</v>
      </c>
      <c r="T1365" t="str">
        <f t="shared" si="130"/>
        <v>publishing</v>
      </c>
      <c r="U1365" t="str">
        <f t="shared" si="131"/>
        <v>nonfiction</v>
      </c>
    </row>
    <row r="1366" spans="1:21" ht="59" hidden="1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tr">
        <f>Data[[#This Row],[state]]</f>
        <v>successful</v>
      </c>
      <c r="H1366" t="s">
        <v>8232</v>
      </c>
      <c r="I1366" t="s">
        <v>8253</v>
      </c>
      <c r="J1366">
        <v>1420648906</v>
      </c>
      <c r="K1366" s="11">
        <f t="shared" si="126"/>
        <v>42011.4456712963</v>
      </c>
      <c r="L1366">
        <v>1415464906</v>
      </c>
      <c r="M1366" s="11">
        <f t="shared" si="127"/>
        <v>41951.445671296293</v>
      </c>
      <c r="N1366" t="b">
        <v>0</v>
      </c>
      <c r="O1366">
        <v>144</v>
      </c>
      <c r="P1366" t="b">
        <v>1</v>
      </c>
      <c r="Q1366" t="s">
        <v>8276</v>
      </c>
      <c r="R1366" s="10">
        <f t="shared" si="128"/>
        <v>118.64285714285714</v>
      </c>
      <c r="S1366">
        <f t="shared" si="129"/>
        <v>346.04166666666669</v>
      </c>
      <c r="T1366" t="str">
        <f t="shared" si="130"/>
        <v>music</v>
      </c>
      <c r="U1366" t="str">
        <f t="shared" si="131"/>
        <v>rock</v>
      </c>
    </row>
    <row r="1367" spans="1:21" ht="44.25" hidden="1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tr">
        <f>Data[[#This Row],[state]]</f>
        <v>successful</v>
      </c>
      <c r="H1367" t="s">
        <v>8224</v>
      </c>
      <c r="I1367" t="s">
        <v>8246</v>
      </c>
      <c r="J1367">
        <v>1426523752</v>
      </c>
      <c r="K1367" s="11">
        <f t="shared" si="126"/>
        <v>42079.441574074073</v>
      </c>
      <c r="L1367">
        <v>1423935352</v>
      </c>
      <c r="M1367" s="11">
        <f t="shared" si="127"/>
        <v>42049.483240740738</v>
      </c>
      <c r="N1367" t="b">
        <v>0</v>
      </c>
      <c r="O1367">
        <v>92</v>
      </c>
      <c r="P1367" t="b">
        <v>1</v>
      </c>
      <c r="Q1367" t="s">
        <v>8276</v>
      </c>
      <c r="R1367" s="10">
        <f t="shared" si="128"/>
        <v>100.26666666666667</v>
      </c>
      <c r="S1367">
        <f t="shared" si="129"/>
        <v>81.739130434782609</v>
      </c>
      <c r="T1367" t="str">
        <f t="shared" si="130"/>
        <v>music</v>
      </c>
      <c r="U1367" t="str">
        <f t="shared" si="131"/>
        <v>rock</v>
      </c>
    </row>
    <row r="1368" spans="1:21" hidden="1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tr">
        <f>Data[[#This Row],[state]]</f>
        <v>successful</v>
      </c>
      <c r="H1368" t="s">
        <v>8224</v>
      </c>
      <c r="I1368" t="s">
        <v>8246</v>
      </c>
      <c r="J1368">
        <v>1417049663</v>
      </c>
      <c r="K1368" s="11">
        <f t="shared" si="126"/>
        <v>41969.787766203706</v>
      </c>
      <c r="L1368">
        <v>1413158063</v>
      </c>
      <c r="M1368" s="11">
        <f t="shared" si="127"/>
        <v>41924.746099537035</v>
      </c>
      <c r="N1368" t="b">
        <v>0</v>
      </c>
      <c r="O1368">
        <v>147</v>
      </c>
      <c r="P1368" t="b">
        <v>1</v>
      </c>
      <c r="Q1368" t="s">
        <v>8276</v>
      </c>
      <c r="R1368" s="10">
        <f t="shared" si="128"/>
        <v>126.48920000000001</v>
      </c>
      <c r="S1368">
        <f t="shared" si="129"/>
        <v>64.535306122448986</v>
      </c>
      <c r="T1368" t="str">
        <f t="shared" si="130"/>
        <v>music</v>
      </c>
      <c r="U1368" t="str">
        <f t="shared" si="131"/>
        <v>rock</v>
      </c>
    </row>
    <row r="1369" spans="1:21" ht="44.25" hidden="1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tr">
        <f>Data[[#This Row],[state]]</f>
        <v>successful</v>
      </c>
      <c r="H1369" t="s">
        <v>8224</v>
      </c>
      <c r="I1369" t="s">
        <v>8246</v>
      </c>
      <c r="J1369">
        <v>1447463050</v>
      </c>
      <c r="K1369" s="11">
        <f t="shared" si="126"/>
        <v>42321.794560185182</v>
      </c>
      <c r="L1369">
        <v>1444867450</v>
      </c>
      <c r="M1369" s="11">
        <f t="shared" si="127"/>
        <v>42291.752893518518</v>
      </c>
      <c r="N1369" t="b">
        <v>0</v>
      </c>
      <c r="O1369">
        <v>90</v>
      </c>
      <c r="P1369" t="b">
        <v>1</v>
      </c>
      <c r="Q1369" t="s">
        <v>8276</v>
      </c>
      <c r="R1369" s="10">
        <f t="shared" si="128"/>
        <v>114.26</v>
      </c>
      <c r="S1369">
        <f t="shared" si="129"/>
        <v>63.477777777777774</v>
      </c>
      <c r="T1369" t="str">
        <f t="shared" si="130"/>
        <v>music</v>
      </c>
      <c r="U1369" t="str">
        <f t="shared" si="131"/>
        <v>rock</v>
      </c>
    </row>
    <row r="1370" spans="1:21" ht="44.25" hidden="1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tr">
        <f>Data[[#This Row],[state]]</f>
        <v>successful</v>
      </c>
      <c r="H1370" t="s">
        <v>8224</v>
      </c>
      <c r="I1370" t="s">
        <v>8246</v>
      </c>
      <c r="J1370">
        <v>1434342894</v>
      </c>
      <c r="K1370" s="11">
        <f t="shared" si="126"/>
        <v>42169.940902777773</v>
      </c>
      <c r="L1370">
        <v>1432269294</v>
      </c>
      <c r="M1370" s="11">
        <f t="shared" si="127"/>
        <v>42145.940902777773</v>
      </c>
      <c r="N1370" t="b">
        <v>0</v>
      </c>
      <c r="O1370">
        <v>87</v>
      </c>
      <c r="P1370" t="b">
        <v>1</v>
      </c>
      <c r="Q1370" t="s">
        <v>8276</v>
      </c>
      <c r="R1370" s="10">
        <f t="shared" si="128"/>
        <v>110.7</v>
      </c>
      <c r="S1370">
        <f t="shared" si="129"/>
        <v>63.620689655172413</v>
      </c>
      <c r="T1370" t="str">
        <f t="shared" si="130"/>
        <v>music</v>
      </c>
      <c r="U1370" t="str">
        <f t="shared" si="131"/>
        <v>rock</v>
      </c>
    </row>
    <row r="1371" spans="1:21" ht="44.25" hidden="1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tr">
        <f>Data[[#This Row],[state]]</f>
        <v>successful</v>
      </c>
      <c r="H1371" t="s">
        <v>8224</v>
      </c>
      <c r="I1371" t="s">
        <v>8246</v>
      </c>
      <c r="J1371">
        <v>1397225746</v>
      </c>
      <c r="K1371" s="11">
        <f t="shared" si="126"/>
        <v>41740.344282407408</v>
      </c>
      <c r="L1371">
        <v>1394633746</v>
      </c>
      <c r="M1371" s="11">
        <f t="shared" si="127"/>
        <v>41710.344282407408</v>
      </c>
      <c r="N1371" t="b">
        <v>0</v>
      </c>
      <c r="O1371">
        <v>406</v>
      </c>
      <c r="P1371" t="b">
        <v>1</v>
      </c>
      <c r="Q1371" t="s">
        <v>8276</v>
      </c>
      <c r="R1371" s="10">
        <f t="shared" si="128"/>
        <v>105.34805315203954</v>
      </c>
      <c r="S1371">
        <f t="shared" si="129"/>
        <v>83.967068965517228</v>
      </c>
      <c r="T1371" t="str">
        <f t="shared" si="130"/>
        <v>music</v>
      </c>
      <c r="U1371" t="str">
        <f t="shared" si="131"/>
        <v>rock</v>
      </c>
    </row>
    <row r="1372" spans="1:21" ht="29.5" hidden="1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tr">
        <f>Data[[#This Row],[state]]</f>
        <v>successful</v>
      </c>
      <c r="H1372" t="s">
        <v>8224</v>
      </c>
      <c r="I1372" t="s">
        <v>8246</v>
      </c>
      <c r="J1372">
        <v>1381881890</v>
      </c>
      <c r="K1372" s="11">
        <f t="shared" si="126"/>
        <v>41562.75335648148</v>
      </c>
      <c r="L1372">
        <v>1380585890</v>
      </c>
      <c r="M1372" s="11">
        <f t="shared" si="127"/>
        <v>41547.75335648148</v>
      </c>
      <c r="N1372" t="b">
        <v>0</v>
      </c>
      <c r="O1372">
        <v>20</v>
      </c>
      <c r="P1372" t="b">
        <v>1</v>
      </c>
      <c r="Q1372" t="s">
        <v>8276</v>
      </c>
      <c r="R1372" s="10">
        <f t="shared" si="128"/>
        <v>103.66666666666666</v>
      </c>
      <c r="S1372">
        <f t="shared" si="129"/>
        <v>77.75</v>
      </c>
      <c r="T1372" t="str">
        <f t="shared" si="130"/>
        <v>music</v>
      </c>
      <c r="U1372" t="str">
        <f t="shared" si="131"/>
        <v>rock</v>
      </c>
    </row>
    <row r="1373" spans="1:21" ht="44.25" hidden="1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tr">
        <f>Data[[#This Row],[state]]</f>
        <v>successful</v>
      </c>
      <c r="H1373" t="s">
        <v>8224</v>
      </c>
      <c r="I1373" t="s">
        <v>8246</v>
      </c>
      <c r="J1373">
        <v>1431022342</v>
      </c>
      <c r="K1373" s="11">
        <f t="shared" si="126"/>
        <v>42131.508587962962</v>
      </c>
      <c r="L1373">
        <v>1428430342</v>
      </c>
      <c r="M1373" s="11">
        <f t="shared" si="127"/>
        <v>42101.508587962962</v>
      </c>
      <c r="N1373" t="b">
        <v>0</v>
      </c>
      <c r="O1373">
        <v>70</v>
      </c>
      <c r="P1373" t="b">
        <v>1</v>
      </c>
      <c r="Q1373" t="s">
        <v>8276</v>
      </c>
      <c r="R1373" s="10">
        <f t="shared" si="128"/>
        <v>107.08672667523933</v>
      </c>
      <c r="S1373">
        <f t="shared" si="129"/>
        <v>107.07142857142857</v>
      </c>
      <c r="T1373" t="str">
        <f t="shared" si="130"/>
        <v>music</v>
      </c>
      <c r="U1373" t="str">
        <f t="shared" si="131"/>
        <v>rock</v>
      </c>
    </row>
    <row r="1374" spans="1:21" hidden="1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tr">
        <f>Data[[#This Row],[state]]</f>
        <v>successful</v>
      </c>
      <c r="H1374" t="s">
        <v>8224</v>
      </c>
      <c r="I1374" t="s">
        <v>8246</v>
      </c>
      <c r="J1374">
        <v>1342115132</v>
      </c>
      <c r="K1374" s="11">
        <f t="shared" si="126"/>
        <v>41102.489953703705</v>
      </c>
      <c r="L1374">
        <v>1339523132</v>
      </c>
      <c r="M1374" s="11">
        <f t="shared" si="127"/>
        <v>41072.489953703705</v>
      </c>
      <c r="N1374" t="b">
        <v>0</v>
      </c>
      <c r="O1374">
        <v>16</v>
      </c>
      <c r="P1374" t="b">
        <v>1</v>
      </c>
      <c r="Q1374" t="s">
        <v>8276</v>
      </c>
      <c r="R1374" s="10">
        <f t="shared" si="128"/>
        <v>124</v>
      </c>
      <c r="S1374">
        <f t="shared" si="129"/>
        <v>38.75</v>
      </c>
      <c r="T1374" t="str">
        <f t="shared" si="130"/>
        <v>music</v>
      </c>
      <c r="U1374" t="str">
        <f t="shared" si="131"/>
        <v>rock</v>
      </c>
    </row>
    <row r="1375" spans="1:21" ht="29.5" hidden="1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tr">
        <f>Data[[#This Row],[state]]</f>
        <v>successful</v>
      </c>
      <c r="H1375" t="s">
        <v>8224</v>
      </c>
      <c r="I1375" t="s">
        <v>8246</v>
      </c>
      <c r="J1375">
        <v>1483138233</v>
      </c>
      <c r="K1375" s="11">
        <f t="shared" si="126"/>
        <v>42734.70177083333</v>
      </c>
      <c r="L1375">
        <v>1480546233</v>
      </c>
      <c r="M1375" s="11">
        <f t="shared" si="127"/>
        <v>42704.70177083333</v>
      </c>
      <c r="N1375" t="b">
        <v>0</v>
      </c>
      <c r="O1375">
        <v>52</v>
      </c>
      <c r="P1375" t="b">
        <v>1</v>
      </c>
      <c r="Q1375" t="s">
        <v>8276</v>
      </c>
      <c r="R1375" s="10">
        <f t="shared" si="128"/>
        <v>105.01</v>
      </c>
      <c r="S1375">
        <f t="shared" si="129"/>
        <v>201.94230769230768</v>
      </c>
      <c r="T1375" t="str">
        <f t="shared" si="130"/>
        <v>music</v>
      </c>
      <c r="U1375" t="str">
        <f t="shared" si="131"/>
        <v>rock</v>
      </c>
    </row>
    <row r="1376" spans="1:21" ht="44.25" hidden="1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tr">
        <f>Data[[#This Row],[state]]</f>
        <v>successful</v>
      </c>
      <c r="H1376" t="s">
        <v>8224</v>
      </c>
      <c r="I1376" t="s">
        <v>8246</v>
      </c>
      <c r="J1376">
        <v>1458874388</v>
      </c>
      <c r="K1376" s="11">
        <f t="shared" si="126"/>
        <v>42453.87023148148</v>
      </c>
      <c r="L1376">
        <v>1456285988</v>
      </c>
      <c r="M1376" s="11">
        <f t="shared" si="127"/>
        <v>42423.911898148144</v>
      </c>
      <c r="N1376" t="b">
        <v>0</v>
      </c>
      <c r="O1376">
        <v>66</v>
      </c>
      <c r="P1376" t="b">
        <v>1</v>
      </c>
      <c r="Q1376" t="s">
        <v>8276</v>
      </c>
      <c r="R1376" s="10">
        <f t="shared" si="128"/>
        <v>189.46666666666667</v>
      </c>
      <c r="S1376">
        <f t="shared" si="129"/>
        <v>43.060606060606062</v>
      </c>
      <c r="T1376" t="str">
        <f t="shared" si="130"/>
        <v>music</v>
      </c>
      <c r="U1376" t="str">
        <f t="shared" si="131"/>
        <v>rock</v>
      </c>
    </row>
    <row r="1377" spans="1:21" ht="59" hidden="1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tr">
        <f>Data[[#This Row],[state]]</f>
        <v>successful</v>
      </c>
      <c r="H1377" t="s">
        <v>8230</v>
      </c>
      <c r="I1377" t="s">
        <v>8249</v>
      </c>
      <c r="J1377">
        <v>1484444119</v>
      </c>
      <c r="K1377" s="11">
        <f t="shared" si="126"/>
        <v>42749.816192129627</v>
      </c>
      <c r="L1377">
        <v>1481852119</v>
      </c>
      <c r="M1377" s="11">
        <f t="shared" si="127"/>
        <v>42719.816192129627</v>
      </c>
      <c r="N1377" t="b">
        <v>0</v>
      </c>
      <c r="O1377">
        <v>109</v>
      </c>
      <c r="P1377" t="b">
        <v>1</v>
      </c>
      <c r="Q1377" t="s">
        <v>8276</v>
      </c>
      <c r="R1377" s="10">
        <f t="shared" si="128"/>
        <v>171.32499999999999</v>
      </c>
      <c r="S1377">
        <f t="shared" si="129"/>
        <v>62.871559633027523</v>
      </c>
      <c r="T1377" t="str">
        <f t="shared" si="130"/>
        <v>music</v>
      </c>
      <c r="U1377" t="str">
        <f t="shared" si="131"/>
        <v>rock</v>
      </c>
    </row>
    <row r="1378" spans="1:21" ht="29.5" hidden="1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tr">
        <f>Data[[#This Row],[state]]</f>
        <v>successful</v>
      </c>
      <c r="H1378" t="s">
        <v>8225</v>
      </c>
      <c r="I1378" t="s">
        <v>8247</v>
      </c>
      <c r="J1378">
        <v>1480784606</v>
      </c>
      <c r="K1378" s="11">
        <f t="shared" si="126"/>
        <v>42707.460717592592</v>
      </c>
      <c r="L1378">
        <v>1478189006</v>
      </c>
      <c r="M1378" s="11">
        <f t="shared" si="127"/>
        <v>42677.419050925921</v>
      </c>
      <c r="N1378" t="b">
        <v>0</v>
      </c>
      <c r="O1378">
        <v>168</v>
      </c>
      <c r="P1378" t="b">
        <v>1</v>
      </c>
      <c r="Q1378" t="s">
        <v>8276</v>
      </c>
      <c r="R1378" s="10">
        <f t="shared" si="128"/>
        <v>252.48648648648651</v>
      </c>
      <c r="S1378">
        <f t="shared" si="129"/>
        <v>55.607142857142854</v>
      </c>
      <c r="T1378" t="str">
        <f t="shared" si="130"/>
        <v>music</v>
      </c>
      <c r="U1378" t="str">
        <f t="shared" si="131"/>
        <v>rock</v>
      </c>
    </row>
    <row r="1379" spans="1:21" ht="44.25" hidden="1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tr">
        <f>Data[[#This Row],[state]]</f>
        <v>successful</v>
      </c>
      <c r="H1379" t="s">
        <v>8224</v>
      </c>
      <c r="I1379" t="s">
        <v>8246</v>
      </c>
      <c r="J1379">
        <v>1486095060</v>
      </c>
      <c r="K1379" s="11">
        <f t="shared" si="126"/>
        <v>42768.924305555556</v>
      </c>
      <c r="L1379">
        <v>1484198170</v>
      </c>
      <c r="M1379" s="11">
        <f t="shared" si="127"/>
        <v>42746.969560185185</v>
      </c>
      <c r="N1379" t="b">
        <v>0</v>
      </c>
      <c r="O1379">
        <v>31</v>
      </c>
      <c r="P1379" t="b">
        <v>1</v>
      </c>
      <c r="Q1379" t="s">
        <v>8276</v>
      </c>
      <c r="R1379" s="10">
        <f t="shared" si="128"/>
        <v>116.15384615384616</v>
      </c>
      <c r="S1379">
        <f t="shared" si="129"/>
        <v>48.70967741935484</v>
      </c>
      <c r="T1379" t="str">
        <f t="shared" si="130"/>
        <v>music</v>
      </c>
      <c r="U1379" t="str">
        <f t="shared" si="131"/>
        <v>rock</v>
      </c>
    </row>
    <row r="1380" spans="1:21" hidden="1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tr">
        <f>Data[[#This Row],[state]]</f>
        <v>successful</v>
      </c>
      <c r="H1380" t="s">
        <v>8225</v>
      </c>
      <c r="I1380" t="s">
        <v>8247</v>
      </c>
      <c r="J1380">
        <v>1470075210</v>
      </c>
      <c r="K1380" s="11">
        <f t="shared" si="126"/>
        <v>42583.509374999994</v>
      </c>
      <c r="L1380">
        <v>1468779210</v>
      </c>
      <c r="M1380" s="11">
        <f t="shared" si="127"/>
        <v>42568.509374999994</v>
      </c>
      <c r="N1380" t="b">
        <v>0</v>
      </c>
      <c r="O1380">
        <v>133</v>
      </c>
      <c r="P1380" t="b">
        <v>1</v>
      </c>
      <c r="Q1380" t="s">
        <v>8276</v>
      </c>
      <c r="R1380" s="10">
        <f t="shared" si="128"/>
        <v>203.35000000000002</v>
      </c>
      <c r="S1380">
        <f t="shared" si="129"/>
        <v>30.578947368421051</v>
      </c>
      <c r="T1380" t="str">
        <f t="shared" si="130"/>
        <v>music</v>
      </c>
      <c r="U1380" t="str">
        <f t="shared" si="131"/>
        <v>rock</v>
      </c>
    </row>
    <row r="1381" spans="1:21" ht="29.5" hidden="1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tr">
        <f>Data[[#This Row],[state]]</f>
        <v>successful</v>
      </c>
      <c r="H1381" t="s">
        <v>8224</v>
      </c>
      <c r="I1381" t="s">
        <v>8246</v>
      </c>
      <c r="J1381">
        <v>1433504876</v>
      </c>
      <c r="K1381" s="11">
        <f t="shared" si="126"/>
        <v>42160.241620370376</v>
      </c>
      <c r="L1381">
        <v>1430912876</v>
      </c>
      <c r="M1381" s="11">
        <f t="shared" si="127"/>
        <v>42130.241620370376</v>
      </c>
      <c r="N1381" t="b">
        <v>0</v>
      </c>
      <c r="O1381">
        <v>151</v>
      </c>
      <c r="P1381" t="b">
        <v>1</v>
      </c>
      <c r="Q1381" t="s">
        <v>8276</v>
      </c>
      <c r="R1381" s="10">
        <f t="shared" si="128"/>
        <v>111.60000000000001</v>
      </c>
      <c r="S1381">
        <f t="shared" si="129"/>
        <v>73.907284768211923</v>
      </c>
      <c r="T1381" t="str">
        <f t="shared" si="130"/>
        <v>music</v>
      </c>
      <c r="U1381" t="str">
        <f t="shared" si="131"/>
        <v>rock</v>
      </c>
    </row>
    <row r="1382" spans="1:21" ht="44.25" hidden="1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tr">
        <f>Data[[#This Row],[state]]</f>
        <v>successful</v>
      </c>
      <c r="H1382" t="s">
        <v>8224</v>
      </c>
      <c r="I1382" t="s">
        <v>8246</v>
      </c>
      <c r="J1382">
        <v>1433815200</v>
      </c>
      <c r="K1382" s="11">
        <f t="shared" si="126"/>
        <v>42163.833333333328</v>
      </c>
      <c r="L1382">
        <v>1431886706</v>
      </c>
      <c r="M1382" s="11">
        <f t="shared" si="127"/>
        <v>42141.512800925921</v>
      </c>
      <c r="N1382" t="b">
        <v>0</v>
      </c>
      <c r="O1382">
        <v>5</v>
      </c>
      <c r="P1382" t="b">
        <v>1</v>
      </c>
      <c r="Q1382" t="s">
        <v>8276</v>
      </c>
      <c r="R1382" s="10">
        <f t="shared" si="128"/>
        <v>424</v>
      </c>
      <c r="S1382">
        <f t="shared" si="129"/>
        <v>21.2</v>
      </c>
      <c r="T1382" t="str">
        <f t="shared" si="130"/>
        <v>music</v>
      </c>
      <c r="U1382" t="str">
        <f t="shared" si="131"/>
        <v>rock</v>
      </c>
    </row>
    <row r="1383" spans="1:21" ht="59" hidden="1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tr">
        <f>Data[[#This Row],[state]]</f>
        <v>successful</v>
      </c>
      <c r="H1383" t="s">
        <v>8224</v>
      </c>
      <c r="I1383" t="s">
        <v>8246</v>
      </c>
      <c r="J1383">
        <v>1482988125</v>
      </c>
      <c r="K1383" s="11">
        <f t="shared" si="126"/>
        <v>42732.964409722219</v>
      </c>
      <c r="L1383">
        <v>1480396125</v>
      </c>
      <c r="M1383" s="11">
        <f t="shared" si="127"/>
        <v>42702.964409722219</v>
      </c>
      <c r="N1383" t="b">
        <v>0</v>
      </c>
      <c r="O1383">
        <v>73</v>
      </c>
      <c r="P1383" t="b">
        <v>1</v>
      </c>
      <c r="Q1383" t="s">
        <v>8276</v>
      </c>
      <c r="R1383" s="10">
        <f t="shared" si="128"/>
        <v>107.1</v>
      </c>
      <c r="S1383">
        <f t="shared" si="129"/>
        <v>73.356164383561648</v>
      </c>
      <c r="T1383" t="str">
        <f t="shared" si="130"/>
        <v>music</v>
      </c>
      <c r="U1383" t="str">
        <f t="shared" si="131"/>
        <v>rock</v>
      </c>
    </row>
    <row r="1384" spans="1:21" ht="44.25" hidden="1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tr">
        <f>Data[[#This Row],[state]]</f>
        <v>successful</v>
      </c>
      <c r="H1384" t="s">
        <v>8224</v>
      </c>
      <c r="I1384" t="s">
        <v>8246</v>
      </c>
      <c r="J1384">
        <v>1367867536</v>
      </c>
      <c r="K1384" s="11">
        <f t="shared" si="126"/>
        <v>41400.550185185188</v>
      </c>
      <c r="L1384">
        <v>1365275536</v>
      </c>
      <c r="M1384" s="11">
        <f t="shared" si="127"/>
        <v>41370.550185185188</v>
      </c>
      <c r="N1384" t="b">
        <v>0</v>
      </c>
      <c r="O1384">
        <v>148</v>
      </c>
      <c r="P1384" t="b">
        <v>1</v>
      </c>
      <c r="Q1384" t="s">
        <v>8276</v>
      </c>
      <c r="R1384" s="10">
        <f t="shared" si="128"/>
        <v>104.3625</v>
      </c>
      <c r="S1384">
        <f t="shared" si="129"/>
        <v>56.412162162162161</v>
      </c>
      <c r="T1384" t="str">
        <f t="shared" si="130"/>
        <v>music</v>
      </c>
      <c r="U1384" t="str">
        <f t="shared" si="131"/>
        <v>rock</v>
      </c>
    </row>
    <row r="1385" spans="1:21" ht="44.25" hidden="1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tr">
        <f>Data[[#This Row],[state]]</f>
        <v>successful</v>
      </c>
      <c r="H1385" t="s">
        <v>8229</v>
      </c>
      <c r="I1385" t="s">
        <v>8251</v>
      </c>
      <c r="J1385">
        <v>1482457678</v>
      </c>
      <c r="K1385" s="11">
        <f t="shared" si="126"/>
        <v>42726.824976851851</v>
      </c>
      <c r="L1385">
        <v>1480729678</v>
      </c>
      <c r="M1385" s="11">
        <f t="shared" si="127"/>
        <v>42706.824976851851</v>
      </c>
      <c r="N1385" t="b">
        <v>0</v>
      </c>
      <c r="O1385">
        <v>93</v>
      </c>
      <c r="P1385" t="b">
        <v>1</v>
      </c>
      <c r="Q1385" t="s">
        <v>8276</v>
      </c>
      <c r="R1385" s="10">
        <f t="shared" si="128"/>
        <v>212.40909090909091</v>
      </c>
      <c r="S1385">
        <f t="shared" si="129"/>
        <v>50.247311827956992</v>
      </c>
      <c r="T1385" t="str">
        <f t="shared" si="130"/>
        <v>music</v>
      </c>
      <c r="U1385" t="str">
        <f t="shared" si="131"/>
        <v>rock</v>
      </c>
    </row>
    <row r="1386" spans="1:21" ht="44.25" hidden="1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tr">
        <f>Data[[#This Row],[state]]</f>
        <v>successful</v>
      </c>
      <c r="H1386" t="s">
        <v>8224</v>
      </c>
      <c r="I1386" t="s">
        <v>8246</v>
      </c>
      <c r="J1386">
        <v>1436117922</v>
      </c>
      <c r="K1386" s="11">
        <f t="shared" si="126"/>
        <v>42190.485208333332</v>
      </c>
      <c r="L1386">
        <v>1433525922</v>
      </c>
      <c r="M1386" s="11">
        <f t="shared" si="127"/>
        <v>42160.485208333332</v>
      </c>
      <c r="N1386" t="b">
        <v>0</v>
      </c>
      <c r="O1386">
        <v>63</v>
      </c>
      <c r="P1386" t="b">
        <v>1</v>
      </c>
      <c r="Q1386" t="s">
        <v>8276</v>
      </c>
      <c r="R1386" s="10">
        <f t="shared" si="128"/>
        <v>124.08571428571429</v>
      </c>
      <c r="S1386">
        <f t="shared" si="129"/>
        <v>68.936507936507937</v>
      </c>
      <c r="T1386" t="str">
        <f t="shared" si="130"/>
        <v>music</v>
      </c>
      <c r="U1386" t="str">
        <f t="shared" si="131"/>
        <v>rock</v>
      </c>
    </row>
    <row r="1387" spans="1:21" ht="44.25" hidden="1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tr">
        <f>Data[[#This Row],[state]]</f>
        <v>successful</v>
      </c>
      <c r="H1387" t="s">
        <v>8236</v>
      </c>
      <c r="I1387" t="s">
        <v>8249</v>
      </c>
      <c r="J1387">
        <v>1461931860</v>
      </c>
      <c r="K1387" s="11">
        <f t="shared" si="126"/>
        <v>42489.257638888885</v>
      </c>
      <c r="L1387">
        <v>1457109121</v>
      </c>
      <c r="M1387" s="11">
        <f t="shared" si="127"/>
        <v>42433.438900462963</v>
      </c>
      <c r="N1387" t="b">
        <v>0</v>
      </c>
      <c r="O1387">
        <v>134</v>
      </c>
      <c r="P1387" t="b">
        <v>1</v>
      </c>
      <c r="Q1387" t="s">
        <v>8276</v>
      </c>
      <c r="R1387" s="10">
        <f t="shared" si="128"/>
        <v>110.406125</v>
      </c>
      <c r="S1387">
        <f t="shared" si="129"/>
        <v>65.914104477611943</v>
      </c>
      <c r="T1387" t="str">
        <f t="shared" si="130"/>
        <v>music</v>
      </c>
      <c r="U1387" t="str">
        <f t="shared" si="131"/>
        <v>rock</v>
      </c>
    </row>
    <row r="1388" spans="1:21" ht="29.5" hidden="1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tr">
        <f>Data[[#This Row],[state]]</f>
        <v>successful</v>
      </c>
      <c r="H1388" t="s">
        <v>8224</v>
      </c>
      <c r="I1388" t="s">
        <v>8246</v>
      </c>
      <c r="J1388">
        <v>1438183889</v>
      </c>
      <c r="K1388" s="11">
        <f t="shared" si="126"/>
        <v>42214.396863425922</v>
      </c>
      <c r="L1388">
        <v>1435591889</v>
      </c>
      <c r="M1388" s="11">
        <f t="shared" si="127"/>
        <v>42184.396863425922</v>
      </c>
      <c r="N1388" t="b">
        <v>0</v>
      </c>
      <c r="O1388">
        <v>14</v>
      </c>
      <c r="P1388" t="b">
        <v>1</v>
      </c>
      <c r="Q1388" t="s">
        <v>8276</v>
      </c>
      <c r="R1388" s="10">
        <f t="shared" si="128"/>
        <v>218.75</v>
      </c>
      <c r="S1388">
        <f t="shared" si="129"/>
        <v>62.5</v>
      </c>
      <c r="T1388" t="str">
        <f t="shared" si="130"/>
        <v>music</v>
      </c>
      <c r="U1388" t="str">
        <f t="shared" si="131"/>
        <v>rock</v>
      </c>
    </row>
    <row r="1389" spans="1:21" ht="44.25" hidden="1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tr">
        <f>Data[[#This Row],[state]]</f>
        <v>successful</v>
      </c>
      <c r="H1389" t="s">
        <v>8224</v>
      </c>
      <c r="I1389" t="s">
        <v>8246</v>
      </c>
      <c r="J1389">
        <v>1433305800</v>
      </c>
      <c r="K1389" s="11">
        <f t="shared" si="126"/>
        <v>42157.9375</v>
      </c>
      <c r="L1389">
        <v>1430604395</v>
      </c>
      <c r="M1389" s="11">
        <f t="shared" si="127"/>
        <v>42126.67123842593</v>
      </c>
      <c r="N1389" t="b">
        <v>0</v>
      </c>
      <c r="O1389">
        <v>78</v>
      </c>
      <c r="P1389" t="b">
        <v>1</v>
      </c>
      <c r="Q1389" t="s">
        <v>8276</v>
      </c>
      <c r="R1389" s="10">
        <f t="shared" si="128"/>
        <v>136.625</v>
      </c>
      <c r="S1389">
        <f t="shared" si="129"/>
        <v>70.064102564102569</v>
      </c>
      <c r="T1389" t="str">
        <f t="shared" si="130"/>
        <v>music</v>
      </c>
      <c r="U1389" t="str">
        <f t="shared" si="131"/>
        <v>rock</v>
      </c>
    </row>
    <row r="1390" spans="1:21" ht="44.25" hidden="1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tr">
        <f>Data[[#This Row],[state]]</f>
        <v>successful</v>
      </c>
      <c r="H1390" t="s">
        <v>8224</v>
      </c>
      <c r="I1390" t="s">
        <v>8246</v>
      </c>
      <c r="J1390">
        <v>1476720840</v>
      </c>
      <c r="K1390" s="11">
        <f t="shared" si="126"/>
        <v>42660.426388888889</v>
      </c>
      <c r="L1390">
        <v>1474469117</v>
      </c>
      <c r="M1390" s="11">
        <f t="shared" si="127"/>
        <v>42634.364780092597</v>
      </c>
      <c r="N1390" t="b">
        <v>0</v>
      </c>
      <c r="O1390">
        <v>112</v>
      </c>
      <c r="P1390" t="b">
        <v>1</v>
      </c>
      <c r="Q1390" t="s">
        <v>8276</v>
      </c>
      <c r="R1390" s="10">
        <f t="shared" si="128"/>
        <v>134.8074</v>
      </c>
      <c r="S1390">
        <f t="shared" si="129"/>
        <v>60.181874999999998</v>
      </c>
      <c r="T1390" t="str">
        <f t="shared" si="130"/>
        <v>music</v>
      </c>
      <c r="U1390" t="str">
        <f t="shared" si="131"/>
        <v>rock</v>
      </c>
    </row>
    <row r="1391" spans="1:21" ht="29.5" hidden="1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tr">
        <f>Data[[#This Row],[state]]</f>
        <v>successful</v>
      </c>
      <c r="H1391" t="s">
        <v>8225</v>
      </c>
      <c r="I1391" t="s">
        <v>8247</v>
      </c>
      <c r="J1391">
        <v>1471087957</v>
      </c>
      <c r="K1391" s="11">
        <f t="shared" si="126"/>
        <v>42595.230983796297</v>
      </c>
      <c r="L1391">
        <v>1468495957</v>
      </c>
      <c r="M1391" s="11">
        <f t="shared" si="127"/>
        <v>42565.230983796297</v>
      </c>
      <c r="N1391" t="b">
        <v>0</v>
      </c>
      <c r="O1391">
        <v>34</v>
      </c>
      <c r="P1391" t="b">
        <v>1</v>
      </c>
      <c r="Q1391" t="s">
        <v>8276</v>
      </c>
      <c r="R1391" s="10">
        <f t="shared" si="128"/>
        <v>145.4</v>
      </c>
      <c r="S1391">
        <f t="shared" si="129"/>
        <v>21.382352941176471</v>
      </c>
      <c r="T1391" t="str">
        <f t="shared" si="130"/>
        <v>music</v>
      </c>
      <c r="U1391" t="str">
        <f t="shared" si="131"/>
        <v>rock</v>
      </c>
    </row>
    <row r="1392" spans="1:21" ht="44.25" hidden="1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tr">
        <f>Data[[#This Row],[state]]</f>
        <v>successful</v>
      </c>
      <c r="H1392" t="s">
        <v>8224</v>
      </c>
      <c r="I1392" t="s">
        <v>8246</v>
      </c>
      <c r="J1392">
        <v>1430154720</v>
      </c>
      <c r="K1392" s="11">
        <f t="shared" si="126"/>
        <v>42121.466666666667</v>
      </c>
      <c r="L1392">
        <v>1427224606</v>
      </c>
      <c r="M1392" s="11">
        <f t="shared" si="127"/>
        <v>42087.553310185183</v>
      </c>
      <c r="N1392" t="b">
        <v>0</v>
      </c>
      <c r="O1392">
        <v>19</v>
      </c>
      <c r="P1392" t="b">
        <v>1</v>
      </c>
      <c r="Q1392" t="s">
        <v>8276</v>
      </c>
      <c r="R1392" s="10">
        <f t="shared" si="128"/>
        <v>109.10714285714285</v>
      </c>
      <c r="S1392">
        <f t="shared" si="129"/>
        <v>160.78947368421052</v>
      </c>
      <c r="T1392" t="str">
        <f t="shared" si="130"/>
        <v>music</v>
      </c>
      <c r="U1392" t="str">
        <f t="shared" si="131"/>
        <v>rock</v>
      </c>
    </row>
    <row r="1393" spans="1:21" ht="44.25" hidden="1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tr">
        <f>Data[[#This Row],[state]]</f>
        <v>successful</v>
      </c>
      <c r="H1393" t="s">
        <v>8224</v>
      </c>
      <c r="I1393" t="s">
        <v>8246</v>
      </c>
      <c r="J1393">
        <v>1440219540</v>
      </c>
      <c r="K1393" s="11">
        <f t="shared" si="126"/>
        <v>42237.957638888889</v>
      </c>
      <c r="L1393">
        <v>1436369818</v>
      </c>
      <c r="M1393" s="11">
        <f t="shared" si="127"/>
        <v>42193.400671296295</v>
      </c>
      <c r="N1393" t="b">
        <v>0</v>
      </c>
      <c r="O1393">
        <v>13</v>
      </c>
      <c r="P1393" t="b">
        <v>1</v>
      </c>
      <c r="Q1393" t="s">
        <v>8276</v>
      </c>
      <c r="R1393" s="10">
        <f t="shared" si="128"/>
        <v>110.2</v>
      </c>
      <c r="S1393">
        <f t="shared" si="129"/>
        <v>42.384615384615387</v>
      </c>
      <c r="T1393" t="str">
        <f t="shared" si="130"/>
        <v>music</v>
      </c>
      <c r="U1393" t="str">
        <f t="shared" si="131"/>
        <v>rock</v>
      </c>
    </row>
    <row r="1394" spans="1:21" ht="44.25" hidden="1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tr">
        <f>Data[[#This Row],[state]]</f>
        <v>successful</v>
      </c>
      <c r="H1394" t="s">
        <v>8224</v>
      </c>
      <c r="I1394" t="s">
        <v>8246</v>
      </c>
      <c r="J1394">
        <v>1456976586</v>
      </c>
      <c r="K1394" s="11">
        <f t="shared" si="126"/>
        <v>42431.904930555553</v>
      </c>
      <c r="L1394">
        <v>1454298186</v>
      </c>
      <c r="M1394" s="11">
        <f t="shared" si="127"/>
        <v>42400.904930555553</v>
      </c>
      <c r="N1394" t="b">
        <v>0</v>
      </c>
      <c r="O1394">
        <v>104</v>
      </c>
      <c r="P1394" t="b">
        <v>1</v>
      </c>
      <c r="Q1394" t="s">
        <v>8276</v>
      </c>
      <c r="R1394" s="10">
        <f t="shared" si="128"/>
        <v>113.64000000000001</v>
      </c>
      <c r="S1394">
        <f t="shared" si="129"/>
        <v>27.317307692307693</v>
      </c>
      <c r="T1394" t="str">
        <f t="shared" si="130"/>
        <v>music</v>
      </c>
      <c r="U1394" t="str">
        <f t="shared" si="131"/>
        <v>rock</v>
      </c>
    </row>
    <row r="1395" spans="1:21" hidden="1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tr">
        <f>Data[[#This Row],[state]]</f>
        <v>successful</v>
      </c>
      <c r="H1395" t="s">
        <v>8224</v>
      </c>
      <c r="I1395" t="s">
        <v>8246</v>
      </c>
      <c r="J1395">
        <v>1470068523</v>
      </c>
      <c r="K1395" s="11">
        <f t="shared" si="126"/>
        <v>42583.431979166664</v>
      </c>
      <c r="L1395">
        <v>1467476523</v>
      </c>
      <c r="M1395" s="11">
        <f t="shared" si="127"/>
        <v>42553.431979166664</v>
      </c>
      <c r="N1395" t="b">
        <v>0</v>
      </c>
      <c r="O1395">
        <v>52</v>
      </c>
      <c r="P1395" t="b">
        <v>1</v>
      </c>
      <c r="Q1395" t="s">
        <v>8276</v>
      </c>
      <c r="R1395" s="10">
        <f t="shared" si="128"/>
        <v>102.35000000000001</v>
      </c>
      <c r="S1395">
        <f t="shared" si="129"/>
        <v>196.82692307692307</v>
      </c>
      <c r="T1395" t="str">
        <f t="shared" si="130"/>
        <v>music</v>
      </c>
      <c r="U1395" t="str">
        <f t="shared" si="131"/>
        <v>rock</v>
      </c>
    </row>
    <row r="1396" spans="1:21" ht="44.25" hidden="1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tr">
        <f>Data[[#This Row],[state]]</f>
        <v>successful</v>
      </c>
      <c r="H1396" t="s">
        <v>8224</v>
      </c>
      <c r="I1396" t="s">
        <v>8246</v>
      </c>
      <c r="J1396">
        <v>1488337200</v>
      </c>
      <c r="K1396" s="11">
        <f t="shared" si="126"/>
        <v>42794.875</v>
      </c>
      <c r="L1396">
        <v>1484623726</v>
      </c>
      <c r="M1396" s="11">
        <f t="shared" si="127"/>
        <v>42751.894976851851</v>
      </c>
      <c r="N1396" t="b">
        <v>0</v>
      </c>
      <c r="O1396">
        <v>17</v>
      </c>
      <c r="P1396" t="b">
        <v>1</v>
      </c>
      <c r="Q1396" t="s">
        <v>8276</v>
      </c>
      <c r="R1396" s="10">
        <f t="shared" si="128"/>
        <v>122.13333333333334</v>
      </c>
      <c r="S1396">
        <f t="shared" si="129"/>
        <v>53.882352941176471</v>
      </c>
      <c r="T1396" t="str">
        <f t="shared" si="130"/>
        <v>music</v>
      </c>
      <c r="U1396" t="str">
        <f t="shared" si="131"/>
        <v>rock</v>
      </c>
    </row>
    <row r="1397" spans="1:21" hidden="1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tr">
        <f>Data[[#This Row],[state]]</f>
        <v>successful</v>
      </c>
      <c r="H1397" t="s">
        <v>8224</v>
      </c>
      <c r="I1397" t="s">
        <v>8246</v>
      </c>
      <c r="J1397">
        <v>1484430481</v>
      </c>
      <c r="K1397" s="11">
        <f t="shared" si="126"/>
        <v>42749.65834490741</v>
      </c>
      <c r="L1397">
        <v>1481838481</v>
      </c>
      <c r="M1397" s="11">
        <f t="shared" si="127"/>
        <v>42719.65834490741</v>
      </c>
      <c r="N1397" t="b">
        <v>0</v>
      </c>
      <c r="O1397">
        <v>82</v>
      </c>
      <c r="P1397" t="b">
        <v>1</v>
      </c>
      <c r="Q1397" t="s">
        <v>8276</v>
      </c>
      <c r="R1397" s="10">
        <f t="shared" si="128"/>
        <v>111.88571428571427</v>
      </c>
      <c r="S1397">
        <f t="shared" si="129"/>
        <v>47.756097560975611</v>
      </c>
      <c r="T1397" t="str">
        <f t="shared" si="130"/>
        <v>music</v>
      </c>
      <c r="U1397" t="str">
        <f t="shared" si="131"/>
        <v>rock</v>
      </c>
    </row>
    <row r="1398" spans="1:21" ht="59" hidden="1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tr">
        <f>Data[[#This Row],[state]]</f>
        <v>successful</v>
      </c>
      <c r="H1398" t="s">
        <v>8224</v>
      </c>
      <c r="I1398" t="s">
        <v>8246</v>
      </c>
      <c r="J1398">
        <v>1423871882</v>
      </c>
      <c r="K1398" s="11">
        <f t="shared" si="126"/>
        <v>42048.74863425926</v>
      </c>
      <c r="L1398">
        <v>1421279882</v>
      </c>
      <c r="M1398" s="11">
        <f t="shared" si="127"/>
        <v>42018.74863425926</v>
      </c>
      <c r="N1398" t="b">
        <v>0</v>
      </c>
      <c r="O1398">
        <v>73</v>
      </c>
      <c r="P1398" t="b">
        <v>1</v>
      </c>
      <c r="Q1398" t="s">
        <v>8276</v>
      </c>
      <c r="R1398" s="10">
        <f t="shared" si="128"/>
        <v>107.3</v>
      </c>
      <c r="S1398">
        <f t="shared" si="129"/>
        <v>88.191780821917803</v>
      </c>
      <c r="T1398" t="str">
        <f t="shared" si="130"/>
        <v>music</v>
      </c>
      <c r="U1398" t="str">
        <f t="shared" si="131"/>
        <v>rock</v>
      </c>
    </row>
    <row r="1399" spans="1:21" ht="44.25" hidden="1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tr">
        <f>Data[[#This Row],[state]]</f>
        <v>successful</v>
      </c>
      <c r="H1399" t="s">
        <v>8224</v>
      </c>
      <c r="I1399" t="s">
        <v>8246</v>
      </c>
      <c r="J1399">
        <v>1477603140</v>
      </c>
      <c r="K1399" s="11">
        <f t="shared" si="126"/>
        <v>42670.638194444444</v>
      </c>
      <c r="L1399">
        <v>1475013710</v>
      </c>
      <c r="M1399" s="11">
        <f t="shared" si="127"/>
        <v>42640.667939814812</v>
      </c>
      <c r="N1399" t="b">
        <v>0</v>
      </c>
      <c r="O1399">
        <v>158</v>
      </c>
      <c r="P1399" t="b">
        <v>1</v>
      </c>
      <c r="Q1399" t="s">
        <v>8276</v>
      </c>
      <c r="R1399" s="10">
        <f t="shared" si="128"/>
        <v>113.85000000000001</v>
      </c>
      <c r="S1399">
        <f t="shared" si="129"/>
        <v>72.056962025316452</v>
      </c>
      <c r="T1399" t="str">
        <f t="shared" si="130"/>
        <v>music</v>
      </c>
      <c r="U1399" t="str">
        <f t="shared" si="131"/>
        <v>rock</v>
      </c>
    </row>
    <row r="1400" spans="1:21" ht="44.25" hidden="1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tr">
        <f>Data[[#This Row],[state]]</f>
        <v>successful</v>
      </c>
      <c r="H1400" t="s">
        <v>8224</v>
      </c>
      <c r="I1400" t="s">
        <v>8246</v>
      </c>
      <c r="J1400">
        <v>1467752334</v>
      </c>
      <c r="K1400" s="11">
        <f t="shared" si="126"/>
        <v>42556.624236111107</v>
      </c>
      <c r="L1400">
        <v>1465160334</v>
      </c>
      <c r="M1400" s="11">
        <f t="shared" si="127"/>
        <v>42526.624236111107</v>
      </c>
      <c r="N1400" t="b">
        <v>0</v>
      </c>
      <c r="O1400">
        <v>65</v>
      </c>
      <c r="P1400" t="b">
        <v>1</v>
      </c>
      <c r="Q1400" t="s">
        <v>8276</v>
      </c>
      <c r="R1400" s="10">
        <f t="shared" si="128"/>
        <v>109.68181818181819</v>
      </c>
      <c r="S1400">
        <f t="shared" si="129"/>
        <v>74.246153846153845</v>
      </c>
      <c r="T1400" t="str">
        <f t="shared" si="130"/>
        <v>music</v>
      </c>
      <c r="U1400" t="str">
        <f t="shared" si="131"/>
        <v>rock</v>
      </c>
    </row>
    <row r="1401" spans="1:21" ht="44.25" hidden="1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tr">
        <f>Data[[#This Row],[state]]</f>
        <v>successful</v>
      </c>
      <c r="H1401" t="s">
        <v>8224</v>
      </c>
      <c r="I1401" t="s">
        <v>8246</v>
      </c>
      <c r="J1401">
        <v>1412640373</v>
      </c>
      <c r="K1401" s="11">
        <f t="shared" si="126"/>
        <v>41918.754317129627</v>
      </c>
      <c r="L1401">
        <v>1410048373</v>
      </c>
      <c r="M1401" s="11">
        <f t="shared" si="127"/>
        <v>41888.754317129627</v>
      </c>
      <c r="N1401" t="b">
        <v>0</v>
      </c>
      <c r="O1401">
        <v>184</v>
      </c>
      <c r="P1401" t="b">
        <v>1</v>
      </c>
      <c r="Q1401" t="s">
        <v>8276</v>
      </c>
      <c r="R1401" s="10">
        <f t="shared" si="128"/>
        <v>126.14444444444443</v>
      </c>
      <c r="S1401">
        <f t="shared" si="129"/>
        <v>61.701086956521742</v>
      </c>
      <c r="T1401" t="str">
        <f t="shared" si="130"/>
        <v>music</v>
      </c>
      <c r="U1401" t="str">
        <f t="shared" si="131"/>
        <v>rock</v>
      </c>
    </row>
    <row r="1402" spans="1:21" ht="44.25" hidden="1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tr">
        <f>Data[[#This Row],[state]]</f>
        <v>successful</v>
      </c>
      <c r="H1402" t="s">
        <v>8225</v>
      </c>
      <c r="I1402" t="s">
        <v>8247</v>
      </c>
      <c r="J1402">
        <v>1465709400</v>
      </c>
      <c r="K1402" s="11">
        <f t="shared" si="126"/>
        <v>42532.979166666672</v>
      </c>
      <c r="L1402">
        <v>1462695073</v>
      </c>
      <c r="M1402" s="11">
        <f t="shared" si="127"/>
        <v>42498.091122685189</v>
      </c>
      <c r="N1402" t="b">
        <v>0</v>
      </c>
      <c r="O1402">
        <v>34</v>
      </c>
      <c r="P1402" t="b">
        <v>1</v>
      </c>
      <c r="Q1402" t="s">
        <v>8276</v>
      </c>
      <c r="R1402" s="10">
        <f t="shared" si="128"/>
        <v>167.42857142857144</v>
      </c>
      <c r="S1402">
        <f t="shared" si="129"/>
        <v>17.235294117647058</v>
      </c>
      <c r="T1402" t="str">
        <f t="shared" si="130"/>
        <v>music</v>
      </c>
      <c r="U1402" t="str">
        <f t="shared" si="131"/>
        <v>rock</v>
      </c>
    </row>
    <row r="1403" spans="1:21" ht="59" hidden="1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tr">
        <f>Data[[#This Row],[state]]</f>
        <v>successful</v>
      </c>
      <c r="H1403" t="s">
        <v>8224</v>
      </c>
      <c r="I1403" t="s">
        <v>8246</v>
      </c>
      <c r="J1403">
        <v>1369612474</v>
      </c>
      <c r="K1403" s="11">
        <f t="shared" si="126"/>
        <v>41420.74622685185</v>
      </c>
      <c r="L1403">
        <v>1367798074</v>
      </c>
      <c r="M1403" s="11">
        <f t="shared" si="127"/>
        <v>41399.74622685185</v>
      </c>
      <c r="N1403" t="b">
        <v>0</v>
      </c>
      <c r="O1403">
        <v>240</v>
      </c>
      <c r="P1403" t="b">
        <v>1</v>
      </c>
      <c r="Q1403" t="s">
        <v>8276</v>
      </c>
      <c r="R1403" s="10">
        <f t="shared" si="128"/>
        <v>496.52000000000004</v>
      </c>
      <c r="S1403">
        <f t="shared" si="129"/>
        <v>51.720833333333331</v>
      </c>
      <c r="T1403" t="str">
        <f t="shared" si="130"/>
        <v>music</v>
      </c>
      <c r="U1403" t="str">
        <f t="shared" si="131"/>
        <v>rock</v>
      </c>
    </row>
    <row r="1404" spans="1:21" ht="44.25" hidden="1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tr">
        <f>Data[[#This Row],[state]]</f>
        <v>successful</v>
      </c>
      <c r="H1404" t="s">
        <v>8225</v>
      </c>
      <c r="I1404" t="s">
        <v>8247</v>
      </c>
      <c r="J1404">
        <v>1430439411</v>
      </c>
      <c r="K1404" s="11">
        <f t="shared" si="126"/>
        <v>42124.761701388896</v>
      </c>
      <c r="L1404">
        <v>1425259011</v>
      </c>
      <c r="M1404" s="11">
        <f t="shared" si="127"/>
        <v>42064.803368055553</v>
      </c>
      <c r="N1404" t="b">
        <v>0</v>
      </c>
      <c r="O1404">
        <v>113</v>
      </c>
      <c r="P1404" t="b">
        <v>1</v>
      </c>
      <c r="Q1404" t="s">
        <v>8276</v>
      </c>
      <c r="R1404" s="10">
        <f t="shared" si="128"/>
        <v>109.16</v>
      </c>
      <c r="S1404">
        <f t="shared" si="129"/>
        <v>24.150442477876105</v>
      </c>
      <c r="T1404" t="str">
        <f t="shared" si="130"/>
        <v>music</v>
      </c>
      <c r="U1404" t="str">
        <f t="shared" si="131"/>
        <v>rock</v>
      </c>
    </row>
    <row r="1405" spans="1:21" ht="44.25" hidden="1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tr">
        <f>Data[[#This Row],[state]]</f>
        <v>successful</v>
      </c>
      <c r="H1405" t="s">
        <v>8224</v>
      </c>
      <c r="I1405" t="s">
        <v>8246</v>
      </c>
      <c r="J1405">
        <v>1374802235</v>
      </c>
      <c r="K1405" s="11">
        <f t="shared" si="126"/>
        <v>41480.812905092593</v>
      </c>
      <c r="L1405">
        <v>1372210235</v>
      </c>
      <c r="M1405" s="11">
        <f t="shared" si="127"/>
        <v>41450.812905092593</v>
      </c>
      <c r="N1405" t="b">
        <v>0</v>
      </c>
      <c r="O1405">
        <v>66</v>
      </c>
      <c r="P1405" t="b">
        <v>1</v>
      </c>
      <c r="Q1405" t="s">
        <v>8276</v>
      </c>
      <c r="R1405" s="10">
        <f t="shared" si="128"/>
        <v>102.57499999999999</v>
      </c>
      <c r="S1405">
        <f t="shared" si="129"/>
        <v>62.166666666666664</v>
      </c>
      <c r="T1405" t="str">
        <f t="shared" si="130"/>
        <v>music</v>
      </c>
      <c r="U1405" t="str">
        <f t="shared" si="131"/>
        <v>rock</v>
      </c>
    </row>
    <row r="1406" spans="1:21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tr">
        <f>Data[[#This Row],[state]]</f>
        <v>failed</v>
      </c>
      <c r="H1406" t="s">
        <v>8225</v>
      </c>
      <c r="I1406" t="s">
        <v>8247</v>
      </c>
      <c r="J1406">
        <v>1424607285</v>
      </c>
      <c r="K1406" s="11">
        <f t="shared" si="126"/>
        <v>42057.260243055556</v>
      </c>
      <c r="L1406">
        <v>1422447285</v>
      </c>
      <c r="M1406" s="11">
        <f t="shared" si="127"/>
        <v>42032.260243055556</v>
      </c>
      <c r="N1406" t="b">
        <v>1</v>
      </c>
      <c r="O1406">
        <v>5</v>
      </c>
      <c r="P1406" t="b">
        <v>0</v>
      </c>
      <c r="Q1406" t="s">
        <v>8287</v>
      </c>
      <c r="R1406" s="10">
        <f t="shared" si="128"/>
        <v>1.6620689655172414</v>
      </c>
      <c r="S1406">
        <f t="shared" si="129"/>
        <v>48.2</v>
      </c>
      <c r="T1406" t="str">
        <f t="shared" si="130"/>
        <v>publishing</v>
      </c>
      <c r="U1406" t="str">
        <f t="shared" si="131"/>
        <v>translations</v>
      </c>
    </row>
    <row r="1407" spans="1:21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tr">
        <f>Data[[#This Row],[state]]</f>
        <v>failed</v>
      </c>
      <c r="H1407" t="s">
        <v>8224</v>
      </c>
      <c r="I1407" t="s">
        <v>8246</v>
      </c>
      <c r="J1407">
        <v>1417195201</v>
      </c>
      <c r="K1407" s="11">
        <f t="shared" si="126"/>
        <v>41971.472233796296</v>
      </c>
      <c r="L1407">
        <v>1414599601</v>
      </c>
      <c r="M1407" s="11">
        <f t="shared" si="127"/>
        <v>41941.430567129632</v>
      </c>
      <c r="N1407" t="b">
        <v>1</v>
      </c>
      <c r="O1407">
        <v>17</v>
      </c>
      <c r="P1407" t="b">
        <v>0</v>
      </c>
      <c r="Q1407" t="s">
        <v>8287</v>
      </c>
      <c r="R1407" s="10">
        <f t="shared" si="128"/>
        <v>0.42</v>
      </c>
      <c r="S1407">
        <f t="shared" si="129"/>
        <v>6.1764705882352944</v>
      </c>
      <c r="T1407" t="str">
        <f t="shared" si="130"/>
        <v>publishing</v>
      </c>
      <c r="U1407" t="str">
        <f t="shared" si="131"/>
        <v>translations</v>
      </c>
    </row>
    <row r="1408" spans="1:21" hidden="1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tr">
        <f>Data[[#This Row],[state]]</f>
        <v>failed</v>
      </c>
      <c r="H1408" t="s">
        <v>8237</v>
      </c>
      <c r="I1408" t="s">
        <v>8249</v>
      </c>
      <c r="J1408">
        <v>1449914400</v>
      </c>
      <c r="K1408" s="11">
        <f t="shared" si="126"/>
        <v>42350.166666666672</v>
      </c>
      <c r="L1408">
        <v>1445336607</v>
      </c>
      <c r="M1408" s="11">
        <f t="shared" si="127"/>
        <v>42297.182951388888</v>
      </c>
      <c r="N1408" t="b">
        <v>0</v>
      </c>
      <c r="O1408">
        <v>3</v>
      </c>
      <c r="P1408" t="b">
        <v>0</v>
      </c>
      <c r="Q1408" t="s">
        <v>8287</v>
      </c>
      <c r="R1408" s="10">
        <f t="shared" si="128"/>
        <v>0.125</v>
      </c>
      <c r="S1408">
        <f t="shared" si="129"/>
        <v>5</v>
      </c>
      <c r="T1408" t="str">
        <f t="shared" si="130"/>
        <v>publishing</v>
      </c>
      <c r="U1408" t="str">
        <f t="shared" si="131"/>
        <v>translations</v>
      </c>
    </row>
    <row r="1409" spans="1:21" ht="44.25" hidden="1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tr">
        <f>Data[[#This Row],[state]]</f>
        <v>failed</v>
      </c>
      <c r="H1409" t="s">
        <v>8224</v>
      </c>
      <c r="I1409" t="s">
        <v>8246</v>
      </c>
      <c r="J1409">
        <v>1407847978</v>
      </c>
      <c r="K1409" s="11">
        <f t="shared" si="126"/>
        <v>41863.286782407406</v>
      </c>
      <c r="L1409">
        <v>1405687978</v>
      </c>
      <c r="M1409" s="11">
        <f t="shared" si="127"/>
        <v>41838.286782407406</v>
      </c>
      <c r="N1409" t="b">
        <v>0</v>
      </c>
      <c r="O1409">
        <v>2</v>
      </c>
      <c r="P1409" t="b">
        <v>0</v>
      </c>
      <c r="Q1409" t="s">
        <v>8287</v>
      </c>
      <c r="R1409" s="10">
        <f t="shared" si="128"/>
        <v>0.5</v>
      </c>
      <c r="S1409">
        <f t="shared" si="129"/>
        <v>7.5</v>
      </c>
      <c r="T1409" t="str">
        <f t="shared" si="130"/>
        <v>publishing</v>
      </c>
      <c r="U1409" t="str">
        <f t="shared" si="131"/>
        <v>translations</v>
      </c>
    </row>
    <row r="1410" spans="1:21" ht="44.25" hidden="1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tr">
        <f>Data[[#This Row],[state]]</f>
        <v>failed</v>
      </c>
      <c r="H1410" t="s">
        <v>8225</v>
      </c>
      <c r="I1410" t="s">
        <v>8247</v>
      </c>
      <c r="J1410">
        <v>1447451756</v>
      </c>
      <c r="K1410" s="11">
        <f t="shared" ref="K1410:K1473" si="132">(((J1410/60)/60)/24)+DATE(1970,1,1)+(-6/24)</f>
        <v>42321.663842592592</v>
      </c>
      <c r="L1410">
        <v>1444856156</v>
      </c>
      <c r="M1410" s="11">
        <f t="shared" ref="M1410:M1473" si="133">(((L1410/60)/60)/24)+DATE(1970,1,1)+(-6/24)</f>
        <v>42291.622175925921</v>
      </c>
      <c r="N1410" t="b">
        <v>0</v>
      </c>
      <c r="O1410">
        <v>6</v>
      </c>
      <c r="P1410" t="b">
        <v>0</v>
      </c>
      <c r="Q1410" t="s">
        <v>8287</v>
      </c>
      <c r="R1410" s="10">
        <f t="shared" ref="R1410:R1473" si="134">(E1410/D1410)*100</f>
        <v>7.1999999999999993</v>
      </c>
      <c r="S1410">
        <f t="shared" si="129"/>
        <v>12</v>
      </c>
      <c r="T1410" t="str">
        <f t="shared" si="130"/>
        <v>publishing</v>
      </c>
      <c r="U1410" t="str">
        <f t="shared" si="131"/>
        <v>translations</v>
      </c>
    </row>
    <row r="1411" spans="1:21" ht="44.25" hidden="1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tr">
        <f>Data[[#This Row],[state]]</f>
        <v>failed</v>
      </c>
      <c r="H1411" t="s">
        <v>8224</v>
      </c>
      <c r="I1411" t="s">
        <v>8246</v>
      </c>
      <c r="J1411">
        <v>1420085535</v>
      </c>
      <c r="K1411" s="11">
        <f t="shared" si="132"/>
        <v>42004.925173611111</v>
      </c>
      <c r="L1411">
        <v>1414897935</v>
      </c>
      <c r="M1411" s="11">
        <f t="shared" si="133"/>
        <v>41944.883506944447</v>
      </c>
      <c r="N1411" t="b">
        <v>0</v>
      </c>
      <c r="O1411">
        <v>0</v>
      </c>
      <c r="P1411" t="b">
        <v>0</v>
      </c>
      <c r="Q1411" t="s">
        <v>8287</v>
      </c>
      <c r="R1411" s="10">
        <f t="shared" si="134"/>
        <v>0</v>
      </c>
      <c r="S1411" t="e">
        <f t="shared" ref="S1411:S1474" si="135">E1411/O1411</f>
        <v>#DIV/0!</v>
      </c>
      <c r="T1411" t="str">
        <f t="shared" ref="T1411:T1474" si="136">LEFT(Q1411,FIND("/",Q1411)-1)</f>
        <v>publishing</v>
      </c>
      <c r="U1411" t="str">
        <f t="shared" ref="U1411:U1474" si="137">RIGHT(Q1411,LEN(Q1411)-FIND("/",Q1411))</f>
        <v>translations</v>
      </c>
    </row>
    <row r="1412" spans="1:21" ht="44.25" hidden="1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tr">
        <f>Data[[#This Row],[state]]</f>
        <v>failed</v>
      </c>
      <c r="H1412" t="s">
        <v>8237</v>
      </c>
      <c r="I1412" t="s">
        <v>8249</v>
      </c>
      <c r="J1412">
        <v>1464939520</v>
      </c>
      <c r="K1412" s="11">
        <f t="shared" si="132"/>
        <v>42524.068518518514</v>
      </c>
      <c r="L1412">
        <v>1461051520</v>
      </c>
      <c r="M1412" s="11">
        <f t="shared" si="133"/>
        <v>42479.068518518514</v>
      </c>
      <c r="N1412" t="b">
        <v>0</v>
      </c>
      <c r="O1412">
        <v>1</v>
      </c>
      <c r="P1412" t="b">
        <v>0</v>
      </c>
      <c r="Q1412" t="s">
        <v>8287</v>
      </c>
      <c r="R1412" s="10">
        <f t="shared" si="134"/>
        <v>1.6666666666666666E-2</v>
      </c>
      <c r="S1412">
        <f t="shared" si="135"/>
        <v>1</v>
      </c>
      <c r="T1412" t="str">
        <f t="shared" si="136"/>
        <v>publishing</v>
      </c>
      <c r="U1412" t="str">
        <f t="shared" si="137"/>
        <v>translations</v>
      </c>
    </row>
    <row r="1413" spans="1:21" ht="59" hidden="1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tr">
        <f>Data[[#This Row],[state]]</f>
        <v>failed</v>
      </c>
      <c r="H1413" t="s">
        <v>8225</v>
      </c>
      <c r="I1413" t="s">
        <v>8247</v>
      </c>
      <c r="J1413">
        <v>1423185900</v>
      </c>
      <c r="K1413" s="11">
        <f t="shared" si="132"/>
        <v>42040.809027777781</v>
      </c>
      <c r="L1413">
        <v>1420766700</v>
      </c>
      <c r="M1413" s="11">
        <f t="shared" si="133"/>
        <v>42012.809027777781</v>
      </c>
      <c r="N1413" t="b">
        <v>0</v>
      </c>
      <c r="O1413">
        <v>3</v>
      </c>
      <c r="P1413" t="b">
        <v>0</v>
      </c>
      <c r="Q1413" t="s">
        <v>8287</v>
      </c>
      <c r="R1413" s="10">
        <f t="shared" si="134"/>
        <v>0.23333333333333336</v>
      </c>
      <c r="S1413">
        <f t="shared" si="135"/>
        <v>2.3333333333333335</v>
      </c>
      <c r="T1413" t="str">
        <f t="shared" si="136"/>
        <v>publishing</v>
      </c>
      <c r="U1413" t="str">
        <f t="shared" si="137"/>
        <v>translations</v>
      </c>
    </row>
    <row r="1414" spans="1:21" ht="29.5" hidden="1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tr">
        <f>Data[[#This Row],[state]]</f>
        <v>failed</v>
      </c>
      <c r="H1414" t="s">
        <v>8224</v>
      </c>
      <c r="I1414" t="s">
        <v>8246</v>
      </c>
      <c r="J1414">
        <v>1417656699</v>
      </c>
      <c r="K1414" s="11">
        <f t="shared" si="132"/>
        <v>41976.813645833332</v>
      </c>
      <c r="L1414">
        <v>1415064699</v>
      </c>
      <c r="M1414" s="11">
        <f t="shared" si="133"/>
        <v>41946.813645833332</v>
      </c>
      <c r="N1414" t="b">
        <v>0</v>
      </c>
      <c r="O1414">
        <v>13</v>
      </c>
      <c r="P1414" t="b">
        <v>0</v>
      </c>
      <c r="Q1414" t="s">
        <v>8287</v>
      </c>
      <c r="R1414" s="10">
        <f t="shared" si="134"/>
        <v>4.5714285714285712</v>
      </c>
      <c r="S1414">
        <f t="shared" si="135"/>
        <v>24.615384615384617</v>
      </c>
      <c r="T1414" t="str">
        <f t="shared" si="136"/>
        <v>publishing</v>
      </c>
      <c r="U1414" t="str">
        <f t="shared" si="137"/>
        <v>translations</v>
      </c>
    </row>
    <row r="1415" spans="1:21" ht="59" hidden="1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tr">
        <f>Data[[#This Row],[state]]</f>
        <v>failed</v>
      </c>
      <c r="H1415" t="s">
        <v>8237</v>
      </c>
      <c r="I1415" t="s">
        <v>8249</v>
      </c>
      <c r="J1415">
        <v>1455964170</v>
      </c>
      <c r="K1415" s="11">
        <f t="shared" si="132"/>
        <v>42420.187152777777</v>
      </c>
      <c r="L1415">
        <v>1450780170</v>
      </c>
      <c r="M1415" s="11">
        <f t="shared" si="133"/>
        <v>42360.187152777777</v>
      </c>
      <c r="N1415" t="b">
        <v>0</v>
      </c>
      <c r="O1415">
        <v>1</v>
      </c>
      <c r="P1415" t="b">
        <v>0</v>
      </c>
      <c r="Q1415" t="s">
        <v>8287</v>
      </c>
      <c r="R1415" s="10">
        <f t="shared" si="134"/>
        <v>5</v>
      </c>
      <c r="S1415">
        <f t="shared" si="135"/>
        <v>100</v>
      </c>
      <c r="T1415" t="str">
        <f t="shared" si="136"/>
        <v>publishing</v>
      </c>
      <c r="U1415" t="str">
        <f t="shared" si="137"/>
        <v>translations</v>
      </c>
    </row>
    <row r="1416" spans="1:21" ht="44.25" hidden="1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tr">
        <f>Data[[#This Row],[state]]</f>
        <v>failed</v>
      </c>
      <c r="H1416" t="s">
        <v>8224</v>
      </c>
      <c r="I1416" t="s">
        <v>8246</v>
      </c>
      <c r="J1416">
        <v>1483423467</v>
      </c>
      <c r="K1416" s="11">
        <f t="shared" si="132"/>
        <v>42738.00309027778</v>
      </c>
      <c r="L1416">
        <v>1480831467</v>
      </c>
      <c r="M1416" s="11">
        <f t="shared" si="133"/>
        <v>42708.00309027778</v>
      </c>
      <c r="N1416" t="b">
        <v>0</v>
      </c>
      <c r="O1416">
        <v>1</v>
      </c>
      <c r="P1416" t="b">
        <v>0</v>
      </c>
      <c r="Q1416" t="s">
        <v>8287</v>
      </c>
      <c r="R1416" s="10">
        <f t="shared" si="134"/>
        <v>0.2</v>
      </c>
      <c r="S1416">
        <f t="shared" si="135"/>
        <v>1</v>
      </c>
      <c r="T1416" t="str">
        <f t="shared" si="136"/>
        <v>publishing</v>
      </c>
      <c r="U1416" t="str">
        <f t="shared" si="137"/>
        <v>translations</v>
      </c>
    </row>
    <row r="1417" spans="1:21" ht="44.25" hidden="1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tr">
        <f>Data[[#This Row],[state]]</f>
        <v>failed</v>
      </c>
      <c r="H1417" t="s">
        <v>8224</v>
      </c>
      <c r="I1417" t="s">
        <v>8246</v>
      </c>
      <c r="J1417">
        <v>1439741591</v>
      </c>
      <c r="K1417" s="11">
        <f t="shared" si="132"/>
        <v>42232.425821759258</v>
      </c>
      <c r="L1417">
        <v>1436285591</v>
      </c>
      <c r="M1417" s="11">
        <f t="shared" si="133"/>
        <v>42192.425821759258</v>
      </c>
      <c r="N1417" t="b">
        <v>0</v>
      </c>
      <c r="O1417">
        <v>9</v>
      </c>
      <c r="P1417" t="b">
        <v>0</v>
      </c>
      <c r="Q1417" t="s">
        <v>8287</v>
      </c>
      <c r="R1417" s="10">
        <f t="shared" si="134"/>
        <v>18.181818181818183</v>
      </c>
      <c r="S1417">
        <f t="shared" si="135"/>
        <v>88.888888888888886</v>
      </c>
      <c r="T1417" t="str">
        <f t="shared" si="136"/>
        <v>publishing</v>
      </c>
      <c r="U1417" t="str">
        <f t="shared" si="137"/>
        <v>translations</v>
      </c>
    </row>
    <row r="1418" spans="1:21" ht="44.25" hidden="1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tr">
        <f>Data[[#This Row],[state]]</f>
        <v>failed</v>
      </c>
      <c r="H1418" t="s">
        <v>8224</v>
      </c>
      <c r="I1418" t="s">
        <v>8246</v>
      </c>
      <c r="J1418">
        <v>1448147619</v>
      </c>
      <c r="K1418" s="11">
        <f t="shared" si="132"/>
        <v>42329.717812499999</v>
      </c>
      <c r="L1418">
        <v>1445552019</v>
      </c>
      <c r="M1418" s="11">
        <f t="shared" si="133"/>
        <v>42299.676145833335</v>
      </c>
      <c r="N1418" t="b">
        <v>0</v>
      </c>
      <c r="O1418">
        <v>0</v>
      </c>
      <c r="P1418" t="b">
        <v>0</v>
      </c>
      <c r="Q1418" t="s">
        <v>8287</v>
      </c>
      <c r="R1418" s="10">
        <f t="shared" si="134"/>
        <v>0</v>
      </c>
      <c r="S1418" t="e">
        <f t="shared" si="135"/>
        <v>#DIV/0!</v>
      </c>
      <c r="T1418" t="str">
        <f t="shared" si="136"/>
        <v>publishing</v>
      </c>
      <c r="U1418" t="str">
        <f t="shared" si="137"/>
        <v>translations</v>
      </c>
    </row>
    <row r="1419" spans="1:21" ht="44.25" hidden="1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tr">
        <f>Data[[#This Row],[state]]</f>
        <v>failed</v>
      </c>
      <c r="H1419" t="s">
        <v>8224</v>
      </c>
      <c r="I1419" t="s">
        <v>8246</v>
      </c>
      <c r="J1419">
        <v>1442315460</v>
      </c>
      <c r="K1419" s="11">
        <f t="shared" si="132"/>
        <v>42262.215972222228</v>
      </c>
      <c r="L1419">
        <v>1439696174</v>
      </c>
      <c r="M1419" s="11">
        <f t="shared" si="133"/>
        <v>42231.90016203704</v>
      </c>
      <c r="N1419" t="b">
        <v>0</v>
      </c>
      <c r="O1419">
        <v>2</v>
      </c>
      <c r="P1419" t="b">
        <v>0</v>
      </c>
      <c r="Q1419" t="s">
        <v>8287</v>
      </c>
      <c r="R1419" s="10">
        <f t="shared" si="134"/>
        <v>1.2222222222222223</v>
      </c>
      <c r="S1419">
        <f t="shared" si="135"/>
        <v>27.5</v>
      </c>
      <c r="T1419" t="str">
        <f t="shared" si="136"/>
        <v>publishing</v>
      </c>
      <c r="U1419" t="str">
        <f t="shared" si="137"/>
        <v>translations</v>
      </c>
    </row>
    <row r="1420" spans="1:21" ht="59" hidden="1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tr">
        <f>Data[[#This Row],[state]]</f>
        <v>failed</v>
      </c>
      <c r="H1420" t="s">
        <v>8227</v>
      </c>
      <c r="I1420" t="s">
        <v>8249</v>
      </c>
      <c r="J1420">
        <v>1456397834</v>
      </c>
      <c r="K1420" s="11">
        <f t="shared" si="132"/>
        <v>42425.206412037034</v>
      </c>
      <c r="L1420">
        <v>1453805834</v>
      </c>
      <c r="M1420" s="11">
        <f t="shared" si="133"/>
        <v>42395.206412037034</v>
      </c>
      <c r="N1420" t="b">
        <v>0</v>
      </c>
      <c r="O1420">
        <v>1</v>
      </c>
      <c r="P1420" t="b">
        <v>0</v>
      </c>
      <c r="Q1420" t="s">
        <v>8287</v>
      </c>
      <c r="R1420" s="10">
        <f t="shared" si="134"/>
        <v>0.2</v>
      </c>
      <c r="S1420">
        <f t="shared" si="135"/>
        <v>6</v>
      </c>
      <c r="T1420" t="str">
        <f t="shared" si="136"/>
        <v>publishing</v>
      </c>
      <c r="U1420" t="str">
        <f t="shared" si="137"/>
        <v>translations</v>
      </c>
    </row>
    <row r="1421" spans="1:21" ht="59" hidden="1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tr">
        <f>Data[[#This Row],[state]]</f>
        <v>failed</v>
      </c>
      <c r="H1421" t="s">
        <v>8224</v>
      </c>
      <c r="I1421" t="s">
        <v>8246</v>
      </c>
      <c r="J1421">
        <v>1476010619</v>
      </c>
      <c r="K1421" s="11">
        <f t="shared" si="132"/>
        <v>42652.206238425926</v>
      </c>
      <c r="L1421">
        <v>1473418619</v>
      </c>
      <c r="M1421" s="11">
        <f t="shared" si="133"/>
        <v>42622.206238425926</v>
      </c>
      <c r="N1421" t="b">
        <v>0</v>
      </c>
      <c r="O1421">
        <v>10</v>
      </c>
      <c r="P1421" t="b">
        <v>0</v>
      </c>
      <c r="Q1421" t="s">
        <v>8287</v>
      </c>
      <c r="R1421" s="10">
        <f t="shared" si="134"/>
        <v>7.0634920634920633</v>
      </c>
      <c r="S1421">
        <f t="shared" si="135"/>
        <v>44.5</v>
      </c>
      <c r="T1421" t="str">
        <f t="shared" si="136"/>
        <v>publishing</v>
      </c>
      <c r="U1421" t="str">
        <f t="shared" si="137"/>
        <v>translations</v>
      </c>
    </row>
    <row r="1422" spans="1:21" ht="29.5" hidden="1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tr">
        <f>Data[[#This Row],[state]]</f>
        <v>failed</v>
      </c>
      <c r="H1422" t="s">
        <v>8224</v>
      </c>
      <c r="I1422" t="s">
        <v>8246</v>
      </c>
      <c r="J1422">
        <v>1467129686</v>
      </c>
      <c r="K1422" s="11">
        <f t="shared" si="132"/>
        <v>42549.417662037042</v>
      </c>
      <c r="L1422">
        <v>1464969686</v>
      </c>
      <c r="M1422" s="11">
        <f t="shared" si="133"/>
        <v>42524.417662037042</v>
      </c>
      <c r="N1422" t="b">
        <v>0</v>
      </c>
      <c r="O1422">
        <v>3</v>
      </c>
      <c r="P1422" t="b">
        <v>0</v>
      </c>
      <c r="Q1422" t="s">
        <v>8287</v>
      </c>
      <c r="R1422" s="10">
        <f t="shared" si="134"/>
        <v>2.7272727272727271</v>
      </c>
      <c r="S1422">
        <f t="shared" si="135"/>
        <v>1</v>
      </c>
      <c r="T1422" t="str">
        <f t="shared" si="136"/>
        <v>publishing</v>
      </c>
      <c r="U1422" t="str">
        <f t="shared" si="137"/>
        <v>translations</v>
      </c>
    </row>
    <row r="1423" spans="1:21" ht="59" hidden="1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tr">
        <f>Data[[#This Row],[state]]</f>
        <v>failed</v>
      </c>
      <c r="H1423" t="s">
        <v>8235</v>
      </c>
      <c r="I1423" t="s">
        <v>8255</v>
      </c>
      <c r="J1423">
        <v>1423432709</v>
      </c>
      <c r="K1423" s="11">
        <f t="shared" si="132"/>
        <v>42043.665613425925</v>
      </c>
      <c r="L1423">
        <v>1420840709</v>
      </c>
      <c r="M1423" s="11">
        <f t="shared" si="133"/>
        <v>42013.665613425925</v>
      </c>
      <c r="N1423" t="b">
        <v>0</v>
      </c>
      <c r="O1423">
        <v>2</v>
      </c>
      <c r="P1423" t="b">
        <v>0</v>
      </c>
      <c r="Q1423" t="s">
        <v>8287</v>
      </c>
      <c r="R1423" s="10">
        <f t="shared" si="134"/>
        <v>0.1</v>
      </c>
      <c r="S1423">
        <f t="shared" si="135"/>
        <v>100</v>
      </c>
      <c r="T1423" t="str">
        <f t="shared" si="136"/>
        <v>publishing</v>
      </c>
      <c r="U1423" t="str">
        <f t="shared" si="137"/>
        <v>translations</v>
      </c>
    </row>
    <row r="1424" spans="1:21" ht="44.25" hidden="1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tr">
        <f>Data[[#This Row],[state]]</f>
        <v>failed</v>
      </c>
      <c r="H1424" t="s">
        <v>8228</v>
      </c>
      <c r="I1424" t="s">
        <v>8250</v>
      </c>
      <c r="J1424">
        <v>1474436704</v>
      </c>
      <c r="K1424" s="11">
        <f t="shared" si="132"/>
        <v>42633.989629629628</v>
      </c>
      <c r="L1424">
        <v>1471844704</v>
      </c>
      <c r="M1424" s="11">
        <f t="shared" si="133"/>
        <v>42603.989629629628</v>
      </c>
      <c r="N1424" t="b">
        <v>0</v>
      </c>
      <c r="O1424">
        <v>2</v>
      </c>
      <c r="P1424" t="b">
        <v>0</v>
      </c>
      <c r="Q1424" t="s">
        <v>8287</v>
      </c>
      <c r="R1424" s="10">
        <f t="shared" si="134"/>
        <v>0.104</v>
      </c>
      <c r="S1424">
        <f t="shared" si="135"/>
        <v>13</v>
      </c>
      <c r="T1424" t="str">
        <f t="shared" si="136"/>
        <v>publishing</v>
      </c>
      <c r="U1424" t="str">
        <f t="shared" si="137"/>
        <v>translations</v>
      </c>
    </row>
    <row r="1425" spans="1:21" ht="44.25" hidden="1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tr">
        <f>Data[[#This Row],[state]]</f>
        <v>failed</v>
      </c>
      <c r="H1425" t="s">
        <v>8226</v>
      </c>
      <c r="I1425" t="s">
        <v>8248</v>
      </c>
      <c r="J1425">
        <v>1451637531</v>
      </c>
      <c r="K1425" s="11">
        <f t="shared" si="132"/>
        <v>42370.110312500001</v>
      </c>
      <c r="L1425">
        <v>1449045531</v>
      </c>
      <c r="M1425" s="11">
        <f t="shared" si="133"/>
        <v>42340.110312500001</v>
      </c>
      <c r="N1425" t="b">
        <v>0</v>
      </c>
      <c r="O1425">
        <v>1</v>
      </c>
      <c r="P1425" t="b">
        <v>0</v>
      </c>
      <c r="Q1425" t="s">
        <v>8287</v>
      </c>
      <c r="R1425" s="10">
        <f t="shared" si="134"/>
        <v>0.33333333333333337</v>
      </c>
      <c r="S1425">
        <f t="shared" si="135"/>
        <v>100</v>
      </c>
      <c r="T1425" t="str">
        <f t="shared" si="136"/>
        <v>publishing</v>
      </c>
      <c r="U1425" t="str">
        <f t="shared" si="137"/>
        <v>translations</v>
      </c>
    </row>
    <row r="1426" spans="1:21" ht="44.25" hidden="1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tr">
        <f>Data[[#This Row],[state]]</f>
        <v>failed</v>
      </c>
      <c r="H1426" t="s">
        <v>8224</v>
      </c>
      <c r="I1426" t="s">
        <v>8246</v>
      </c>
      <c r="J1426">
        <v>1479233602</v>
      </c>
      <c r="K1426" s="11">
        <f t="shared" si="132"/>
        <v>42689.509282407409</v>
      </c>
      <c r="L1426">
        <v>1478106802</v>
      </c>
      <c r="M1426" s="11">
        <f t="shared" si="133"/>
        <v>42676.467615740738</v>
      </c>
      <c r="N1426" t="b">
        <v>0</v>
      </c>
      <c r="O1426">
        <v>14</v>
      </c>
      <c r="P1426" t="b">
        <v>0</v>
      </c>
      <c r="Q1426" t="s">
        <v>8287</v>
      </c>
      <c r="R1426" s="10">
        <f t="shared" si="134"/>
        <v>20.36</v>
      </c>
      <c r="S1426">
        <f t="shared" si="135"/>
        <v>109.07142857142857</v>
      </c>
      <c r="T1426" t="str">
        <f t="shared" si="136"/>
        <v>publishing</v>
      </c>
      <c r="U1426" t="str">
        <f t="shared" si="137"/>
        <v>translations</v>
      </c>
    </row>
    <row r="1427" spans="1:21" ht="44.25" hidden="1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tr">
        <f>Data[[#This Row],[state]]</f>
        <v>failed</v>
      </c>
      <c r="H1427" t="s">
        <v>8224</v>
      </c>
      <c r="I1427" t="s">
        <v>8246</v>
      </c>
      <c r="J1427">
        <v>1430276959</v>
      </c>
      <c r="K1427" s="11">
        <f t="shared" si="132"/>
        <v>42122.881469907406</v>
      </c>
      <c r="L1427">
        <v>1427684959</v>
      </c>
      <c r="M1427" s="11">
        <f t="shared" si="133"/>
        <v>42092.881469907406</v>
      </c>
      <c r="N1427" t="b">
        <v>0</v>
      </c>
      <c r="O1427">
        <v>0</v>
      </c>
      <c r="P1427" t="b">
        <v>0</v>
      </c>
      <c r="Q1427" t="s">
        <v>8287</v>
      </c>
      <c r="R1427" s="10">
        <f t="shared" si="134"/>
        <v>0</v>
      </c>
      <c r="S1427" t="e">
        <f t="shared" si="135"/>
        <v>#DIV/0!</v>
      </c>
      <c r="T1427" t="str">
        <f t="shared" si="136"/>
        <v>publishing</v>
      </c>
      <c r="U1427" t="str">
        <f t="shared" si="137"/>
        <v>translations</v>
      </c>
    </row>
    <row r="1428" spans="1:21" ht="44.25" hidden="1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tr">
        <f>Data[[#This Row],[state]]</f>
        <v>failed</v>
      </c>
      <c r="H1428" t="s">
        <v>8236</v>
      </c>
      <c r="I1428" t="s">
        <v>8249</v>
      </c>
      <c r="J1428">
        <v>1440408120</v>
      </c>
      <c r="K1428" s="11">
        <f t="shared" si="132"/>
        <v>42240.140277777777</v>
      </c>
      <c r="L1428">
        <v>1435224120</v>
      </c>
      <c r="M1428" s="11">
        <f t="shared" si="133"/>
        <v>42180.140277777777</v>
      </c>
      <c r="N1428" t="b">
        <v>0</v>
      </c>
      <c r="O1428">
        <v>0</v>
      </c>
      <c r="P1428" t="b">
        <v>0</v>
      </c>
      <c r="Q1428" t="s">
        <v>8287</v>
      </c>
      <c r="R1428" s="10">
        <f t="shared" si="134"/>
        <v>0</v>
      </c>
      <c r="S1428" t="e">
        <f t="shared" si="135"/>
        <v>#DIV/0!</v>
      </c>
      <c r="T1428" t="str">
        <f t="shared" si="136"/>
        <v>publishing</v>
      </c>
      <c r="U1428" t="str">
        <f t="shared" si="137"/>
        <v>translations</v>
      </c>
    </row>
    <row r="1429" spans="1:21" ht="59" hidden="1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tr">
        <f>Data[[#This Row],[state]]</f>
        <v>failed</v>
      </c>
      <c r="H1429" t="s">
        <v>8236</v>
      </c>
      <c r="I1429" t="s">
        <v>8249</v>
      </c>
      <c r="J1429">
        <v>1474230385</v>
      </c>
      <c r="K1429" s="11">
        <f t="shared" si="132"/>
        <v>42631.601678240739</v>
      </c>
      <c r="L1429">
        <v>1471638385</v>
      </c>
      <c r="M1429" s="11">
        <f t="shared" si="133"/>
        <v>42601.601678240739</v>
      </c>
      <c r="N1429" t="b">
        <v>0</v>
      </c>
      <c r="O1429">
        <v>4</v>
      </c>
      <c r="P1429" t="b">
        <v>0</v>
      </c>
      <c r="Q1429" t="s">
        <v>8287</v>
      </c>
      <c r="R1429" s="10">
        <f t="shared" si="134"/>
        <v>8.3800000000000008</v>
      </c>
      <c r="S1429">
        <f t="shared" si="135"/>
        <v>104.75</v>
      </c>
      <c r="T1429" t="str">
        <f t="shared" si="136"/>
        <v>publishing</v>
      </c>
      <c r="U1429" t="str">
        <f t="shared" si="137"/>
        <v>translations</v>
      </c>
    </row>
    <row r="1430" spans="1:21" ht="44.25" hidden="1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tr">
        <f>Data[[#This Row],[state]]</f>
        <v>failed</v>
      </c>
      <c r="H1430" t="s">
        <v>8227</v>
      </c>
      <c r="I1430" t="s">
        <v>8249</v>
      </c>
      <c r="J1430">
        <v>1459584417</v>
      </c>
      <c r="K1430" s="11">
        <f t="shared" si="132"/>
        <v>42462.088159722218</v>
      </c>
      <c r="L1430">
        <v>1456996017</v>
      </c>
      <c r="M1430" s="11">
        <f t="shared" si="133"/>
        <v>42432.129826388889</v>
      </c>
      <c r="N1430" t="b">
        <v>0</v>
      </c>
      <c r="O1430">
        <v>3</v>
      </c>
      <c r="P1430" t="b">
        <v>0</v>
      </c>
      <c r="Q1430" t="s">
        <v>8287</v>
      </c>
      <c r="R1430" s="10">
        <f t="shared" si="134"/>
        <v>4.5</v>
      </c>
      <c r="S1430">
        <f t="shared" si="135"/>
        <v>15</v>
      </c>
      <c r="T1430" t="str">
        <f t="shared" si="136"/>
        <v>publishing</v>
      </c>
      <c r="U1430" t="str">
        <f t="shared" si="137"/>
        <v>translations</v>
      </c>
    </row>
    <row r="1431" spans="1:21" ht="44.25" hidden="1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tr">
        <f>Data[[#This Row],[state]]</f>
        <v>failed</v>
      </c>
      <c r="H1431" t="s">
        <v>8224</v>
      </c>
      <c r="I1431" t="s">
        <v>8246</v>
      </c>
      <c r="J1431">
        <v>1428629242</v>
      </c>
      <c r="K1431" s="11">
        <f t="shared" si="132"/>
        <v>42103.810671296291</v>
      </c>
      <c r="L1431">
        <v>1426037242</v>
      </c>
      <c r="M1431" s="11">
        <f t="shared" si="133"/>
        <v>42073.810671296291</v>
      </c>
      <c r="N1431" t="b">
        <v>0</v>
      </c>
      <c r="O1431">
        <v>0</v>
      </c>
      <c r="P1431" t="b">
        <v>0</v>
      </c>
      <c r="Q1431" t="s">
        <v>8287</v>
      </c>
      <c r="R1431" s="10">
        <f t="shared" si="134"/>
        <v>0</v>
      </c>
      <c r="S1431" t="e">
        <f t="shared" si="135"/>
        <v>#DIV/0!</v>
      </c>
      <c r="T1431" t="str">
        <f t="shared" si="136"/>
        <v>publishing</v>
      </c>
      <c r="U1431" t="str">
        <f t="shared" si="137"/>
        <v>translations</v>
      </c>
    </row>
    <row r="1432" spans="1:21" ht="44.25" hidden="1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tr">
        <f>Data[[#This Row],[state]]</f>
        <v>failed</v>
      </c>
      <c r="H1432" t="s">
        <v>8224</v>
      </c>
      <c r="I1432" t="s">
        <v>8246</v>
      </c>
      <c r="J1432">
        <v>1419017488</v>
      </c>
      <c r="K1432" s="11">
        <f t="shared" si="132"/>
        <v>41992.563518518517</v>
      </c>
      <c r="L1432">
        <v>1416339088</v>
      </c>
      <c r="M1432" s="11">
        <f t="shared" si="133"/>
        <v>41961.563518518517</v>
      </c>
      <c r="N1432" t="b">
        <v>0</v>
      </c>
      <c r="O1432">
        <v>5</v>
      </c>
      <c r="P1432" t="b">
        <v>0</v>
      </c>
      <c r="Q1432" t="s">
        <v>8287</v>
      </c>
      <c r="R1432" s="10">
        <f t="shared" si="134"/>
        <v>8.06</v>
      </c>
      <c r="S1432">
        <f t="shared" si="135"/>
        <v>80.599999999999994</v>
      </c>
      <c r="T1432" t="str">
        <f t="shared" si="136"/>
        <v>publishing</v>
      </c>
      <c r="U1432" t="str">
        <f t="shared" si="137"/>
        <v>translations</v>
      </c>
    </row>
    <row r="1433" spans="1:21" ht="44.25" hidden="1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tr">
        <f>Data[[#This Row],[state]]</f>
        <v>failed</v>
      </c>
      <c r="H1433" t="s">
        <v>8224</v>
      </c>
      <c r="I1433" t="s">
        <v>8246</v>
      </c>
      <c r="J1433">
        <v>1448517816</v>
      </c>
      <c r="K1433" s="11">
        <f t="shared" si="132"/>
        <v>42334.002500000002</v>
      </c>
      <c r="L1433">
        <v>1445922216</v>
      </c>
      <c r="M1433" s="11">
        <f t="shared" si="133"/>
        <v>42303.960833333331</v>
      </c>
      <c r="N1433" t="b">
        <v>0</v>
      </c>
      <c r="O1433">
        <v>47</v>
      </c>
      <c r="P1433" t="b">
        <v>0</v>
      </c>
      <c r="Q1433" t="s">
        <v>8287</v>
      </c>
      <c r="R1433" s="10">
        <f t="shared" si="134"/>
        <v>31.94705882352941</v>
      </c>
      <c r="S1433">
        <f t="shared" si="135"/>
        <v>115.55319148936171</v>
      </c>
      <c r="T1433" t="str">
        <f t="shared" si="136"/>
        <v>publishing</v>
      </c>
      <c r="U1433" t="str">
        <f t="shared" si="137"/>
        <v>translations</v>
      </c>
    </row>
    <row r="1434" spans="1:21" ht="59" hidden="1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tr">
        <f>Data[[#This Row],[state]]</f>
        <v>failed</v>
      </c>
      <c r="H1434" t="s">
        <v>8224</v>
      </c>
      <c r="I1434" t="s">
        <v>8246</v>
      </c>
      <c r="J1434">
        <v>1437417828</v>
      </c>
      <c r="K1434" s="11">
        <f t="shared" si="132"/>
        <v>42205.530416666668</v>
      </c>
      <c r="L1434">
        <v>1434825828</v>
      </c>
      <c r="M1434" s="11">
        <f t="shared" si="133"/>
        <v>42175.530416666668</v>
      </c>
      <c r="N1434" t="b">
        <v>0</v>
      </c>
      <c r="O1434">
        <v>0</v>
      </c>
      <c r="P1434" t="b">
        <v>0</v>
      </c>
      <c r="Q1434" t="s">
        <v>8287</v>
      </c>
      <c r="R1434" s="10">
        <f t="shared" si="134"/>
        <v>0</v>
      </c>
      <c r="S1434" t="e">
        <f t="shared" si="135"/>
        <v>#DIV/0!</v>
      </c>
      <c r="T1434" t="str">
        <f t="shared" si="136"/>
        <v>publishing</v>
      </c>
      <c r="U1434" t="str">
        <f t="shared" si="137"/>
        <v>translations</v>
      </c>
    </row>
    <row r="1435" spans="1:21" ht="44.25" hidden="1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tr">
        <f>Data[[#This Row],[state]]</f>
        <v>failed</v>
      </c>
      <c r="H1435" t="s">
        <v>8237</v>
      </c>
      <c r="I1435" t="s">
        <v>8249</v>
      </c>
      <c r="J1435">
        <v>1481367600</v>
      </c>
      <c r="K1435" s="11">
        <f t="shared" si="132"/>
        <v>42714.208333333328</v>
      </c>
      <c r="L1435">
        <v>1477839675</v>
      </c>
      <c r="M1435" s="11">
        <f t="shared" si="133"/>
        <v>42673.375868055555</v>
      </c>
      <c r="N1435" t="b">
        <v>0</v>
      </c>
      <c r="O1435">
        <v>10</v>
      </c>
      <c r="P1435" t="b">
        <v>0</v>
      </c>
      <c r="Q1435" t="s">
        <v>8287</v>
      </c>
      <c r="R1435" s="10">
        <f t="shared" si="134"/>
        <v>6.708333333333333</v>
      </c>
      <c r="S1435">
        <f t="shared" si="135"/>
        <v>80.5</v>
      </c>
      <c r="T1435" t="str">
        <f t="shared" si="136"/>
        <v>publishing</v>
      </c>
      <c r="U1435" t="str">
        <f t="shared" si="137"/>
        <v>translations</v>
      </c>
    </row>
    <row r="1436" spans="1:21" ht="44.25" hidden="1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tr">
        <f>Data[[#This Row],[state]]</f>
        <v>failed</v>
      </c>
      <c r="H1436" t="s">
        <v>8232</v>
      </c>
      <c r="I1436" t="s">
        <v>8253</v>
      </c>
      <c r="J1436">
        <v>1433775600</v>
      </c>
      <c r="K1436" s="11">
        <f t="shared" si="132"/>
        <v>42163.375</v>
      </c>
      <c r="L1436">
        <v>1431973478</v>
      </c>
      <c r="M1436" s="11">
        <f t="shared" si="133"/>
        <v>42142.517106481479</v>
      </c>
      <c r="N1436" t="b">
        <v>0</v>
      </c>
      <c r="O1436">
        <v>11</v>
      </c>
      <c r="P1436" t="b">
        <v>0</v>
      </c>
      <c r="Q1436" t="s">
        <v>8287</v>
      </c>
      <c r="R1436" s="10">
        <f t="shared" si="134"/>
        <v>9.9878048780487809</v>
      </c>
      <c r="S1436">
        <f t="shared" si="135"/>
        <v>744.5454545454545</v>
      </c>
      <c r="T1436" t="str">
        <f t="shared" si="136"/>
        <v>publishing</v>
      </c>
      <c r="U1436" t="str">
        <f t="shared" si="137"/>
        <v>translations</v>
      </c>
    </row>
    <row r="1437" spans="1:21" ht="44.25" hidden="1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tr">
        <f>Data[[#This Row],[state]]</f>
        <v>failed</v>
      </c>
      <c r="H1437" t="s">
        <v>8237</v>
      </c>
      <c r="I1437" t="s">
        <v>8249</v>
      </c>
      <c r="J1437">
        <v>1444589020</v>
      </c>
      <c r="K1437" s="11">
        <f t="shared" si="132"/>
        <v>42288.530324074076</v>
      </c>
      <c r="L1437">
        <v>1441997020</v>
      </c>
      <c r="M1437" s="11">
        <f t="shared" si="133"/>
        <v>42258.530324074076</v>
      </c>
      <c r="N1437" t="b">
        <v>0</v>
      </c>
      <c r="O1437">
        <v>2</v>
      </c>
      <c r="P1437" t="b">
        <v>0</v>
      </c>
      <c r="Q1437" t="s">
        <v>8287</v>
      </c>
      <c r="R1437" s="10">
        <f t="shared" si="134"/>
        <v>0.1</v>
      </c>
      <c r="S1437">
        <f t="shared" si="135"/>
        <v>7.5</v>
      </c>
      <c r="T1437" t="str">
        <f t="shared" si="136"/>
        <v>publishing</v>
      </c>
      <c r="U1437" t="str">
        <f t="shared" si="137"/>
        <v>translations</v>
      </c>
    </row>
    <row r="1438" spans="1:21" ht="59" hidden="1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tr">
        <f>Data[[#This Row],[state]]</f>
        <v>failed</v>
      </c>
      <c r="H1438" t="s">
        <v>8236</v>
      </c>
      <c r="I1438" t="s">
        <v>8249</v>
      </c>
      <c r="J1438">
        <v>1456043057</v>
      </c>
      <c r="K1438" s="11">
        <f t="shared" si="132"/>
        <v>42421.10019675926</v>
      </c>
      <c r="L1438">
        <v>1453451057</v>
      </c>
      <c r="M1438" s="11">
        <f t="shared" si="133"/>
        <v>42391.10019675926</v>
      </c>
      <c r="N1438" t="b">
        <v>0</v>
      </c>
      <c r="O1438">
        <v>2</v>
      </c>
      <c r="P1438" t="b">
        <v>0</v>
      </c>
      <c r="Q1438" t="s">
        <v>8287</v>
      </c>
      <c r="R1438" s="10">
        <f t="shared" si="134"/>
        <v>0.77</v>
      </c>
      <c r="S1438">
        <f t="shared" si="135"/>
        <v>38.5</v>
      </c>
      <c r="T1438" t="str">
        <f t="shared" si="136"/>
        <v>publishing</v>
      </c>
      <c r="U1438" t="str">
        <f t="shared" si="137"/>
        <v>translations</v>
      </c>
    </row>
    <row r="1439" spans="1:21" ht="59" hidden="1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tr">
        <f>Data[[#This Row],[state]]</f>
        <v>failed</v>
      </c>
      <c r="H1439" t="s">
        <v>8224</v>
      </c>
      <c r="I1439" t="s">
        <v>8246</v>
      </c>
      <c r="J1439">
        <v>1405227540</v>
      </c>
      <c r="K1439" s="11">
        <f t="shared" si="132"/>
        <v>41832.957638888889</v>
      </c>
      <c r="L1439">
        <v>1402058739</v>
      </c>
      <c r="M1439" s="11">
        <f t="shared" si="133"/>
        <v>41796.281701388885</v>
      </c>
      <c r="N1439" t="b">
        <v>0</v>
      </c>
      <c r="O1439">
        <v>22</v>
      </c>
      <c r="P1439" t="b">
        <v>0</v>
      </c>
      <c r="Q1439" t="s">
        <v>8287</v>
      </c>
      <c r="R1439" s="10">
        <f t="shared" si="134"/>
        <v>26.900000000000002</v>
      </c>
      <c r="S1439">
        <f t="shared" si="135"/>
        <v>36.68181818181818</v>
      </c>
      <c r="T1439" t="str">
        <f t="shared" si="136"/>
        <v>publishing</v>
      </c>
      <c r="U1439" t="str">
        <f t="shared" si="137"/>
        <v>translations</v>
      </c>
    </row>
    <row r="1440" spans="1:21" ht="44.25" hidden="1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tr">
        <f>Data[[#This Row],[state]]</f>
        <v>failed</v>
      </c>
      <c r="H1440" t="s">
        <v>8232</v>
      </c>
      <c r="I1440" t="s">
        <v>8253</v>
      </c>
      <c r="J1440">
        <v>1461765300</v>
      </c>
      <c r="K1440" s="11">
        <f t="shared" si="132"/>
        <v>42487.329861111109</v>
      </c>
      <c r="L1440">
        <v>1459198499</v>
      </c>
      <c r="M1440" s="11">
        <f t="shared" si="133"/>
        <v>42457.621516203704</v>
      </c>
      <c r="N1440" t="b">
        <v>0</v>
      </c>
      <c r="O1440">
        <v>8</v>
      </c>
      <c r="P1440" t="b">
        <v>0</v>
      </c>
      <c r="Q1440" t="s">
        <v>8287</v>
      </c>
      <c r="R1440" s="10">
        <f t="shared" si="134"/>
        <v>3</v>
      </c>
      <c r="S1440">
        <f t="shared" si="135"/>
        <v>75</v>
      </c>
      <c r="T1440" t="str">
        <f t="shared" si="136"/>
        <v>publishing</v>
      </c>
      <c r="U1440" t="str">
        <f t="shared" si="137"/>
        <v>translations</v>
      </c>
    </row>
    <row r="1441" spans="1:21" ht="44.25" hidden="1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tr">
        <f>Data[[#This Row],[state]]</f>
        <v>failed</v>
      </c>
      <c r="H1441" t="s">
        <v>8229</v>
      </c>
      <c r="I1441" t="s">
        <v>8251</v>
      </c>
      <c r="J1441">
        <v>1425758101</v>
      </c>
      <c r="K1441" s="11">
        <f t="shared" si="132"/>
        <v>42070.579872685179</v>
      </c>
      <c r="L1441">
        <v>1423166101</v>
      </c>
      <c r="M1441" s="11">
        <f t="shared" si="133"/>
        <v>42040.579872685179</v>
      </c>
      <c r="N1441" t="b">
        <v>0</v>
      </c>
      <c r="O1441">
        <v>6</v>
      </c>
      <c r="P1441" t="b">
        <v>0</v>
      </c>
      <c r="Q1441" t="s">
        <v>8287</v>
      </c>
      <c r="R1441" s="10">
        <f t="shared" si="134"/>
        <v>6.6055045871559637</v>
      </c>
      <c r="S1441">
        <f t="shared" si="135"/>
        <v>30</v>
      </c>
      <c r="T1441" t="str">
        <f t="shared" si="136"/>
        <v>publishing</v>
      </c>
      <c r="U1441" t="str">
        <f t="shared" si="137"/>
        <v>translations</v>
      </c>
    </row>
    <row r="1442" spans="1:21" ht="44.25" hidden="1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tr">
        <f>Data[[#This Row],[state]]</f>
        <v>failed</v>
      </c>
      <c r="H1442" t="s">
        <v>8237</v>
      </c>
      <c r="I1442" t="s">
        <v>8249</v>
      </c>
      <c r="J1442">
        <v>1464285463</v>
      </c>
      <c r="K1442" s="11">
        <f t="shared" si="132"/>
        <v>42516.498414351852</v>
      </c>
      <c r="L1442">
        <v>1461693463</v>
      </c>
      <c r="M1442" s="11">
        <f t="shared" si="133"/>
        <v>42486.498414351852</v>
      </c>
      <c r="N1442" t="b">
        <v>0</v>
      </c>
      <c r="O1442">
        <v>1</v>
      </c>
      <c r="P1442" t="b">
        <v>0</v>
      </c>
      <c r="Q1442" t="s">
        <v>8287</v>
      </c>
      <c r="R1442" s="10">
        <f t="shared" si="134"/>
        <v>7.6923076923076927E-3</v>
      </c>
      <c r="S1442">
        <f t="shared" si="135"/>
        <v>1</v>
      </c>
      <c r="T1442" t="str">
        <f t="shared" si="136"/>
        <v>publishing</v>
      </c>
      <c r="U1442" t="str">
        <f t="shared" si="137"/>
        <v>translations</v>
      </c>
    </row>
    <row r="1443" spans="1:21" ht="44.25" hidden="1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tr">
        <f>Data[[#This Row],[state]]</f>
        <v>failed</v>
      </c>
      <c r="H1443" t="s">
        <v>8225</v>
      </c>
      <c r="I1443" t="s">
        <v>8247</v>
      </c>
      <c r="J1443">
        <v>1441995769</v>
      </c>
      <c r="K1443" s="11">
        <f t="shared" si="132"/>
        <v>42258.515844907408</v>
      </c>
      <c r="L1443">
        <v>1436811769</v>
      </c>
      <c r="M1443" s="11">
        <f t="shared" si="133"/>
        <v>42198.515844907408</v>
      </c>
      <c r="N1443" t="b">
        <v>0</v>
      </c>
      <c r="O1443">
        <v>3</v>
      </c>
      <c r="P1443" t="b">
        <v>0</v>
      </c>
      <c r="Q1443" t="s">
        <v>8287</v>
      </c>
      <c r="R1443" s="10">
        <f t="shared" si="134"/>
        <v>1.1222222222222222</v>
      </c>
      <c r="S1443">
        <f t="shared" si="135"/>
        <v>673.33333333333337</v>
      </c>
      <c r="T1443" t="str">
        <f t="shared" si="136"/>
        <v>publishing</v>
      </c>
      <c r="U1443" t="str">
        <f t="shared" si="137"/>
        <v>translations</v>
      </c>
    </row>
    <row r="1444" spans="1:21" ht="44.25" hidden="1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tr">
        <f>Data[[#This Row],[state]]</f>
        <v>failed</v>
      </c>
      <c r="H1444" t="s">
        <v>8224</v>
      </c>
      <c r="I1444" t="s">
        <v>8246</v>
      </c>
      <c r="J1444">
        <v>1464190158</v>
      </c>
      <c r="K1444" s="11">
        <f t="shared" si="132"/>
        <v>42515.39534722222</v>
      </c>
      <c r="L1444">
        <v>1461598158</v>
      </c>
      <c r="M1444" s="11">
        <f t="shared" si="133"/>
        <v>42485.39534722222</v>
      </c>
      <c r="N1444" t="b">
        <v>0</v>
      </c>
      <c r="O1444">
        <v>0</v>
      </c>
      <c r="P1444" t="b">
        <v>0</v>
      </c>
      <c r="Q1444" t="s">
        <v>8287</v>
      </c>
      <c r="R1444" s="10">
        <f t="shared" si="134"/>
        <v>0</v>
      </c>
      <c r="S1444" t="e">
        <f t="shared" si="135"/>
        <v>#DIV/0!</v>
      </c>
      <c r="T1444" t="str">
        <f t="shared" si="136"/>
        <v>publishing</v>
      </c>
      <c r="U1444" t="str">
        <f t="shared" si="137"/>
        <v>translations</v>
      </c>
    </row>
    <row r="1445" spans="1:21" ht="44.25" hidden="1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tr">
        <f>Data[[#This Row],[state]]</f>
        <v>failed</v>
      </c>
      <c r="H1445" t="s">
        <v>8230</v>
      </c>
      <c r="I1445" t="s">
        <v>8249</v>
      </c>
      <c r="J1445">
        <v>1483395209</v>
      </c>
      <c r="K1445" s="11">
        <f t="shared" si="132"/>
        <v>42737.676030092596</v>
      </c>
      <c r="L1445">
        <v>1480803209</v>
      </c>
      <c r="M1445" s="11">
        <f t="shared" si="133"/>
        <v>42707.676030092596</v>
      </c>
      <c r="N1445" t="b">
        <v>0</v>
      </c>
      <c r="O1445">
        <v>0</v>
      </c>
      <c r="P1445" t="b">
        <v>0</v>
      </c>
      <c r="Q1445" t="s">
        <v>8287</v>
      </c>
      <c r="R1445" s="10">
        <f t="shared" si="134"/>
        <v>0</v>
      </c>
      <c r="S1445" t="e">
        <f t="shared" si="135"/>
        <v>#DIV/0!</v>
      </c>
      <c r="T1445" t="str">
        <f t="shared" si="136"/>
        <v>publishing</v>
      </c>
      <c r="U1445" t="str">
        <f t="shared" si="137"/>
        <v>translations</v>
      </c>
    </row>
    <row r="1446" spans="1:21" ht="44.25" hidden="1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tr">
        <f>Data[[#This Row],[state]]</f>
        <v>failed</v>
      </c>
      <c r="H1446" t="s">
        <v>8236</v>
      </c>
      <c r="I1446" t="s">
        <v>8249</v>
      </c>
      <c r="J1446">
        <v>1442091462</v>
      </c>
      <c r="K1446" s="11">
        <f t="shared" si="132"/>
        <v>42259.623402777783</v>
      </c>
      <c r="L1446">
        <v>1436907462</v>
      </c>
      <c r="M1446" s="11">
        <f t="shared" si="133"/>
        <v>42199.623402777783</v>
      </c>
      <c r="N1446" t="b">
        <v>0</v>
      </c>
      <c r="O1446">
        <v>0</v>
      </c>
      <c r="P1446" t="b">
        <v>0</v>
      </c>
      <c r="Q1446" t="s">
        <v>8287</v>
      </c>
      <c r="R1446" s="10">
        <f t="shared" si="134"/>
        <v>0</v>
      </c>
      <c r="S1446" t="e">
        <f t="shared" si="135"/>
        <v>#DIV/0!</v>
      </c>
      <c r="T1446" t="str">
        <f t="shared" si="136"/>
        <v>publishing</v>
      </c>
      <c r="U1446" t="str">
        <f t="shared" si="137"/>
        <v>translations</v>
      </c>
    </row>
    <row r="1447" spans="1:21" ht="44.25" hidden="1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tr">
        <f>Data[[#This Row],[state]]</f>
        <v>failed</v>
      </c>
      <c r="H1447" t="s">
        <v>8236</v>
      </c>
      <c r="I1447" t="s">
        <v>8249</v>
      </c>
      <c r="J1447">
        <v>1434286855</v>
      </c>
      <c r="K1447" s="11">
        <f t="shared" si="132"/>
        <v>42169.292303240742</v>
      </c>
      <c r="L1447">
        <v>1431694855</v>
      </c>
      <c r="M1447" s="11">
        <f t="shared" si="133"/>
        <v>42139.292303240742</v>
      </c>
      <c r="N1447" t="b">
        <v>0</v>
      </c>
      <c r="O1447">
        <v>0</v>
      </c>
      <c r="P1447" t="b">
        <v>0</v>
      </c>
      <c r="Q1447" t="s">
        <v>8287</v>
      </c>
      <c r="R1447" s="10">
        <f t="shared" si="134"/>
        <v>0</v>
      </c>
      <c r="S1447" t="e">
        <f t="shared" si="135"/>
        <v>#DIV/0!</v>
      </c>
      <c r="T1447" t="str">
        <f t="shared" si="136"/>
        <v>publishing</v>
      </c>
      <c r="U1447" t="str">
        <f t="shared" si="137"/>
        <v>translations</v>
      </c>
    </row>
    <row r="1448" spans="1:21" ht="44.25" hidden="1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tr">
        <f>Data[[#This Row],[state]]</f>
        <v>failed</v>
      </c>
      <c r="H1448" t="s">
        <v>8237</v>
      </c>
      <c r="I1448" t="s">
        <v>8249</v>
      </c>
      <c r="J1448">
        <v>1461235478</v>
      </c>
      <c r="K1448" s="11">
        <f t="shared" si="132"/>
        <v>42481.197662037041</v>
      </c>
      <c r="L1448">
        <v>1459507478</v>
      </c>
      <c r="M1448" s="11">
        <f t="shared" si="133"/>
        <v>42461.197662037041</v>
      </c>
      <c r="N1448" t="b">
        <v>0</v>
      </c>
      <c r="O1448">
        <v>0</v>
      </c>
      <c r="P1448" t="b">
        <v>0</v>
      </c>
      <c r="Q1448" t="s">
        <v>8287</v>
      </c>
      <c r="R1448" s="10">
        <f t="shared" si="134"/>
        <v>0</v>
      </c>
      <c r="S1448" t="e">
        <f t="shared" si="135"/>
        <v>#DIV/0!</v>
      </c>
      <c r="T1448" t="str">
        <f t="shared" si="136"/>
        <v>publishing</v>
      </c>
      <c r="U1448" t="str">
        <f t="shared" si="137"/>
        <v>translations</v>
      </c>
    </row>
    <row r="1449" spans="1:21" ht="29.5" hidden="1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tr">
        <f>Data[[#This Row],[state]]</f>
        <v>failed</v>
      </c>
      <c r="H1449" t="s">
        <v>8224</v>
      </c>
      <c r="I1449" t="s">
        <v>8246</v>
      </c>
      <c r="J1449">
        <v>1467999134</v>
      </c>
      <c r="K1449" s="11">
        <f t="shared" si="132"/>
        <v>42559.480717592596</v>
      </c>
      <c r="L1449">
        <v>1465407134</v>
      </c>
      <c r="M1449" s="11">
        <f t="shared" si="133"/>
        <v>42529.480717592596</v>
      </c>
      <c r="N1449" t="b">
        <v>0</v>
      </c>
      <c r="O1449">
        <v>3</v>
      </c>
      <c r="P1449" t="b">
        <v>0</v>
      </c>
      <c r="Q1449" t="s">
        <v>8287</v>
      </c>
      <c r="R1449" s="10">
        <f t="shared" si="134"/>
        <v>1.4999999999999999E-2</v>
      </c>
      <c r="S1449">
        <f t="shared" si="135"/>
        <v>25</v>
      </c>
      <c r="T1449" t="str">
        <f t="shared" si="136"/>
        <v>publishing</v>
      </c>
      <c r="U1449" t="str">
        <f t="shared" si="137"/>
        <v>translations</v>
      </c>
    </row>
    <row r="1450" spans="1:21" ht="59" hidden="1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tr">
        <f>Data[[#This Row],[state]]</f>
        <v>failed</v>
      </c>
      <c r="H1450" t="s">
        <v>8226</v>
      </c>
      <c r="I1450" t="s">
        <v>8248</v>
      </c>
      <c r="J1450">
        <v>1432272300</v>
      </c>
      <c r="K1450" s="11">
        <f t="shared" si="132"/>
        <v>42145.975694444445</v>
      </c>
      <c r="L1450">
        <v>1429655318</v>
      </c>
      <c r="M1450" s="11">
        <f t="shared" si="133"/>
        <v>42115.686550925922</v>
      </c>
      <c r="N1450" t="b">
        <v>0</v>
      </c>
      <c r="O1450">
        <v>0</v>
      </c>
      <c r="P1450" t="b">
        <v>0</v>
      </c>
      <c r="Q1450" t="s">
        <v>8287</v>
      </c>
      <c r="R1450" s="10">
        <f t="shared" si="134"/>
        <v>0</v>
      </c>
      <c r="S1450" t="e">
        <f t="shared" si="135"/>
        <v>#DIV/0!</v>
      </c>
      <c r="T1450" t="str">
        <f t="shared" si="136"/>
        <v>publishing</v>
      </c>
      <c r="U1450" t="str">
        <f t="shared" si="137"/>
        <v>translations</v>
      </c>
    </row>
    <row r="1451" spans="1:21" ht="44.25" hidden="1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tr">
        <f>Data[[#This Row],[state]]</f>
        <v>failed</v>
      </c>
      <c r="H1451" t="s">
        <v>8224</v>
      </c>
      <c r="I1451" t="s">
        <v>8246</v>
      </c>
      <c r="J1451">
        <v>1431286105</v>
      </c>
      <c r="K1451" s="11">
        <f t="shared" si="132"/>
        <v>42134.561400462961</v>
      </c>
      <c r="L1451">
        <v>1427138905</v>
      </c>
      <c r="M1451" s="11">
        <f t="shared" si="133"/>
        <v>42086.561400462961</v>
      </c>
      <c r="N1451" t="b">
        <v>0</v>
      </c>
      <c r="O1451">
        <v>0</v>
      </c>
      <c r="P1451" t="b">
        <v>0</v>
      </c>
      <c r="Q1451" t="s">
        <v>8287</v>
      </c>
      <c r="R1451" s="10">
        <f t="shared" si="134"/>
        <v>0</v>
      </c>
      <c r="S1451" t="e">
        <f t="shared" si="135"/>
        <v>#DIV/0!</v>
      </c>
      <c r="T1451" t="str">
        <f t="shared" si="136"/>
        <v>publishing</v>
      </c>
      <c r="U1451" t="str">
        <f t="shared" si="137"/>
        <v>translations</v>
      </c>
    </row>
    <row r="1452" spans="1:21" ht="59" hidden="1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tr">
        <f>Data[[#This Row],[state]]</f>
        <v>failed</v>
      </c>
      <c r="H1452" t="s">
        <v>8224</v>
      </c>
      <c r="I1452" t="s">
        <v>8246</v>
      </c>
      <c r="J1452">
        <v>1455941197</v>
      </c>
      <c r="K1452" s="11">
        <f t="shared" si="132"/>
        <v>42419.921261574069</v>
      </c>
      <c r="L1452">
        <v>1453349197</v>
      </c>
      <c r="M1452" s="11">
        <f t="shared" si="133"/>
        <v>42389.921261574069</v>
      </c>
      <c r="N1452" t="b">
        <v>0</v>
      </c>
      <c r="O1452">
        <v>1</v>
      </c>
      <c r="P1452" t="b">
        <v>0</v>
      </c>
      <c r="Q1452" t="s">
        <v>8287</v>
      </c>
      <c r="R1452" s="10">
        <f t="shared" si="134"/>
        <v>1E-3</v>
      </c>
      <c r="S1452">
        <f t="shared" si="135"/>
        <v>1</v>
      </c>
      <c r="T1452" t="str">
        <f t="shared" si="136"/>
        <v>publishing</v>
      </c>
      <c r="U1452" t="str">
        <f t="shared" si="137"/>
        <v>translations</v>
      </c>
    </row>
    <row r="1453" spans="1:21" ht="44.25" hidden="1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tr">
        <f>Data[[#This Row],[state]]</f>
        <v>canceled</v>
      </c>
      <c r="H1453" t="s">
        <v>8224</v>
      </c>
      <c r="I1453" t="s">
        <v>8246</v>
      </c>
      <c r="J1453">
        <v>1416355259</v>
      </c>
      <c r="K1453" s="11">
        <f t="shared" si="132"/>
        <v>41961.75068287037</v>
      </c>
      <c r="L1453">
        <v>1413759659</v>
      </c>
      <c r="M1453" s="11">
        <f t="shared" si="133"/>
        <v>41931.709016203706</v>
      </c>
      <c r="N1453" t="b">
        <v>0</v>
      </c>
      <c r="O1453">
        <v>2</v>
      </c>
      <c r="P1453" t="b">
        <v>0</v>
      </c>
      <c r="Q1453" t="s">
        <v>8287</v>
      </c>
      <c r="R1453" s="10">
        <f t="shared" si="134"/>
        <v>1.0554089709762533E-2</v>
      </c>
      <c r="S1453">
        <f t="shared" si="135"/>
        <v>1</v>
      </c>
      <c r="T1453" t="str">
        <f t="shared" si="136"/>
        <v>publishing</v>
      </c>
      <c r="U1453" t="str">
        <f t="shared" si="137"/>
        <v>translations</v>
      </c>
    </row>
    <row r="1454" spans="1:21" ht="29.5" hidden="1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tr">
        <f>Data[[#This Row],[state]]</f>
        <v>canceled</v>
      </c>
      <c r="H1454" t="s">
        <v>8224</v>
      </c>
      <c r="I1454" t="s">
        <v>8246</v>
      </c>
      <c r="J1454">
        <v>1406566363</v>
      </c>
      <c r="K1454" s="11">
        <f t="shared" si="132"/>
        <v>41848.453275462962</v>
      </c>
      <c r="L1454">
        <v>1403974363</v>
      </c>
      <c r="M1454" s="11">
        <f t="shared" si="133"/>
        <v>41818.453275462962</v>
      </c>
      <c r="N1454" t="b">
        <v>0</v>
      </c>
      <c r="O1454">
        <v>0</v>
      </c>
      <c r="P1454" t="b">
        <v>0</v>
      </c>
      <c r="Q1454" t="s">
        <v>8287</v>
      </c>
      <c r="R1454" s="10">
        <f t="shared" si="134"/>
        <v>0</v>
      </c>
      <c r="S1454" t="e">
        <f t="shared" si="135"/>
        <v>#DIV/0!</v>
      </c>
      <c r="T1454" t="str">
        <f t="shared" si="136"/>
        <v>publishing</v>
      </c>
      <c r="U1454" t="str">
        <f t="shared" si="137"/>
        <v>translations</v>
      </c>
    </row>
    <row r="1455" spans="1:21" ht="44.25" hidden="1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tr">
        <f>Data[[#This Row],[state]]</f>
        <v>canceled</v>
      </c>
      <c r="H1455" t="s">
        <v>8230</v>
      </c>
      <c r="I1455" t="s">
        <v>8249</v>
      </c>
      <c r="J1455">
        <v>1492270947</v>
      </c>
      <c r="K1455" s="11">
        <f t="shared" si="132"/>
        <v>42840.404479166667</v>
      </c>
      <c r="L1455">
        <v>1488386547</v>
      </c>
      <c r="M1455" s="11">
        <f t="shared" si="133"/>
        <v>42795.446145833332</v>
      </c>
      <c r="N1455" t="b">
        <v>0</v>
      </c>
      <c r="O1455">
        <v>0</v>
      </c>
      <c r="P1455" t="b">
        <v>0</v>
      </c>
      <c r="Q1455" t="s">
        <v>8287</v>
      </c>
      <c r="R1455" s="10">
        <f t="shared" si="134"/>
        <v>0</v>
      </c>
      <c r="S1455" t="e">
        <f t="shared" si="135"/>
        <v>#DIV/0!</v>
      </c>
      <c r="T1455" t="str">
        <f t="shared" si="136"/>
        <v>publishing</v>
      </c>
      <c r="U1455" t="str">
        <f t="shared" si="137"/>
        <v>translations</v>
      </c>
    </row>
    <row r="1456" spans="1:21" ht="44.25" hidden="1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tr">
        <f>Data[[#This Row],[state]]</f>
        <v>canceled</v>
      </c>
      <c r="H1456" t="s">
        <v>8227</v>
      </c>
      <c r="I1456" t="s">
        <v>8249</v>
      </c>
      <c r="J1456">
        <v>1461535140</v>
      </c>
      <c r="K1456" s="11">
        <f t="shared" si="132"/>
        <v>42484.665972222225</v>
      </c>
      <c r="L1456">
        <v>1459716480</v>
      </c>
      <c r="M1456" s="11">
        <f t="shared" si="133"/>
        <v>42463.616666666669</v>
      </c>
      <c r="N1456" t="b">
        <v>0</v>
      </c>
      <c r="O1456">
        <v>1</v>
      </c>
      <c r="P1456" t="b">
        <v>0</v>
      </c>
      <c r="Q1456" t="s">
        <v>8287</v>
      </c>
      <c r="R1456" s="10">
        <f t="shared" si="134"/>
        <v>0.85714285714285721</v>
      </c>
      <c r="S1456">
        <f t="shared" si="135"/>
        <v>15</v>
      </c>
      <c r="T1456" t="str">
        <f t="shared" si="136"/>
        <v>publishing</v>
      </c>
      <c r="U1456" t="str">
        <f t="shared" si="137"/>
        <v>translations</v>
      </c>
    </row>
    <row r="1457" spans="1:21" ht="59" hidden="1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tr">
        <f>Data[[#This Row],[state]]</f>
        <v>canceled</v>
      </c>
      <c r="H1457" t="s">
        <v>8224</v>
      </c>
      <c r="I1457" t="s">
        <v>8246</v>
      </c>
      <c r="J1457">
        <v>1409924340</v>
      </c>
      <c r="K1457" s="11">
        <f t="shared" si="132"/>
        <v>41887.318749999999</v>
      </c>
      <c r="L1457">
        <v>1405181320</v>
      </c>
      <c r="M1457" s="11">
        <f t="shared" si="133"/>
        <v>41832.422685185185</v>
      </c>
      <c r="N1457" t="b">
        <v>0</v>
      </c>
      <c r="O1457">
        <v>7</v>
      </c>
      <c r="P1457" t="b">
        <v>0</v>
      </c>
      <c r="Q1457" t="s">
        <v>8287</v>
      </c>
      <c r="R1457" s="10">
        <f t="shared" si="134"/>
        <v>10.5</v>
      </c>
      <c r="S1457">
        <f t="shared" si="135"/>
        <v>225</v>
      </c>
      <c r="T1457" t="str">
        <f t="shared" si="136"/>
        <v>publishing</v>
      </c>
      <c r="U1457" t="str">
        <f t="shared" si="137"/>
        <v>translations</v>
      </c>
    </row>
    <row r="1458" spans="1:21" hidden="1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tr">
        <f>Data[[#This Row],[state]]</f>
        <v>canceled</v>
      </c>
      <c r="H1458" t="s">
        <v>8237</v>
      </c>
      <c r="I1458" t="s">
        <v>8249</v>
      </c>
      <c r="J1458">
        <v>1483459365</v>
      </c>
      <c r="K1458" s="11">
        <f t="shared" si="132"/>
        <v>42738.418576388889</v>
      </c>
      <c r="L1458">
        <v>1480867365</v>
      </c>
      <c r="M1458" s="11">
        <f t="shared" si="133"/>
        <v>42708.418576388889</v>
      </c>
      <c r="N1458" t="b">
        <v>0</v>
      </c>
      <c r="O1458">
        <v>3</v>
      </c>
      <c r="P1458" t="b">
        <v>0</v>
      </c>
      <c r="Q1458" t="s">
        <v>8287</v>
      </c>
      <c r="R1458" s="10">
        <f t="shared" si="134"/>
        <v>2.9000000000000004</v>
      </c>
      <c r="S1458">
        <f t="shared" si="135"/>
        <v>48.333333333333336</v>
      </c>
      <c r="T1458" t="str">
        <f t="shared" si="136"/>
        <v>publishing</v>
      </c>
      <c r="U1458" t="str">
        <f t="shared" si="137"/>
        <v>translations</v>
      </c>
    </row>
    <row r="1459" spans="1:21" ht="29.5" hidden="1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tr">
        <f>Data[[#This Row],[state]]</f>
        <v>canceled</v>
      </c>
      <c r="H1459" t="s">
        <v>8224</v>
      </c>
      <c r="I1459" t="s">
        <v>8246</v>
      </c>
      <c r="J1459">
        <v>1447281044</v>
      </c>
      <c r="K1459" s="11">
        <f t="shared" si="132"/>
        <v>42319.688009259262</v>
      </c>
      <c r="L1459">
        <v>1444685444</v>
      </c>
      <c r="M1459" s="11">
        <f t="shared" si="133"/>
        <v>42289.64634259259</v>
      </c>
      <c r="N1459" t="b">
        <v>0</v>
      </c>
      <c r="O1459">
        <v>0</v>
      </c>
      <c r="P1459" t="b">
        <v>0</v>
      </c>
      <c r="Q1459" t="s">
        <v>8287</v>
      </c>
      <c r="R1459" s="10">
        <f t="shared" si="134"/>
        <v>0</v>
      </c>
      <c r="S1459" t="e">
        <f t="shared" si="135"/>
        <v>#DIV/0!</v>
      </c>
      <c r="T1459" t="str">
        <f t="shared" si="136"/>
        <v>publishing</v>
      </c>
      <c r="U1459" t="str">
        <f t="shared" si="137"/>
        <v>translations</v>
      </c>
    </row>
    <row r="1460" spans="1:21" ht="59" hidden="1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tr">
        <f>Data[[#This Row],[state]]</f>
        <v>canceled</v>
      </c>
      <c r="H1460" t="s">
        <v>8224</v>
      </c>
      <c r="I1460" t="s">
        <v>8246</v>
      </c>
      <c r="J1460">
        <v>1407729600</v>
      </c>
      <c r="K1460" s="11">
        <f t="shared" si="132"/>
        <v>41861.916666666664</v>
      </c>
      <c r="L1460">
        <v>1405097760</v>
      </c>
      <c r="M1460" s="11">
        <f t="shared" si="133"/>
        <v>41831.455555555556</v>
      </c>
      <c r="N1460" t="b">
        <v>0</v>
      </c>
      <c r="O1460">
        <v>0</v>
      </c>
      <c r="P1460" t="b">
        <v>0</v>
      </c>
      <c r="Q1460" t="s">
        <v>8287</v>
      </c>
      <c r="R1460" s="10">
        <f t="shared" si="134"/>
        <v>0</v>
      </c>
      <c r="S1460" t="e">
        <f t="shared" si="135"/>
        <v>#DIV/0!</v>
      </c>
      <c r="T1460" t="str">
        <f t="shared" si="136"/>
        <v>publishing</v>
      </c>
      <c r="U1460" t="str">
        <f t="shared" si="137"/>
        <v>translations</v>
      </c>
    </row>
    <row r="1461" spans="1:21" ht="44.25" hidden="1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tr">
        <f>Data[[#This Row],[state]]</f>
        <v>canceled</v>
      </c>
      <c r="H1461" t="s">
        <v>8232</v>
      </c>
      <c r="I1461" t="s">
        <v>8253</v>
      </c>
      <c r="J1461">
        <v>1449077100</v>
      </c>
      <c r="K1461" s="11">
        <f t="shared" si="132"/>
        <v>42340.475694444445</v>
      </c>
      <c r="L1461">
        <v>1446612896</v>
      </c>
      <c r="M1461" s="11">
        <f t="shared" si="133"/>
        <v>42311.954814814817</v>
      </c>
      <c r="N1461" t="b">
        <v>0</v>
      </c>
      <c r="O1461">
        <v>0</v>
      </c>
      <c r="P1461" t="b">
        <v>0</v>
      </c>
      <c r="Q1461" t="s">
        <v>8287</v>
      </c>
      <c r="R1461" s="10">
        <f t="shared" si="134"/>
        <v>0</v>
      </c>
      <c r="S1461" t="e">
        <f t="shared" si="135"/>
        <v>#DIV/0!</v>
      </c>
      <c r="T1461" t="str">
        <f t="shared" si="136"/>
        <v>publishing</v>
      </c>
      <c r="U1461" t="str">
        <f t="shared" si="137"/>
        <v>translations</v>
      </c>
    </row>
    <row r="1462" spans="1:21" ht="44.25" hidden="1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tr">
        <f>Data[[#This Row],[state]]</f>
        <v>canceled</v>
      </c>
      <c r="H1462" t="s">
        <v>8224</v>
      </c>
      <c r="I1462" t="s">
        <v>8246</v>
      </c>
      <c r="J1462">
        <v>1417391100</v>
      </c>
      <c r="K1462" s="11">
        <f t="shared" si="132"/>
        <v>41973.739583333328</v>
      </c>
      <c r="L1462">
        <v>1412371898</v>
      </c>
      <c r="M1462" s="11">
        <f t="shared" si="133"/>
        <v>41915.646967592591</v>
      </c>
      <c r="N1462" t="b">
        <v>0</v>
      </c>
      <c r="O1462">
        <v>0</v>
      </c>
      <c r="P1462" t="b">
        <v>0</v>
      </c>
      <c r="Q1462" t="s">
        <v>8287</v>
      </c>
      <c r="R1462" s="10">
        <f t="shared" si="134"/>
        <v>0</v>
      </c>
      <c r="S1462" t="e">
        <f t="shared" si="135"/>
        <v>#DIV/0!</v>
      </c>
      <c r="T1462" t="str">
        <f t="shared" si="136"/>
        <v>publishing</v>
      </c>
      <c r="U1462" t="str">
        <f t="shared" si="137"/>
        <v>translations</v>
      </c>
    </row>
    <row r="1463" spans="1:21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tr">
        <f>Data[[#This Row],[state]]</f>
        <v>successful</v>
      </c>
      <c r="H1463" t="s">
        <v>8224</v>
      </c>
      <c r="I1463" t="s">
        <v>8246</v>
      </c>
      <c r="J1463">
        <v>1413849600</v>
      </c>
      <c r="K1463" s="11">
        <f t="shared" si="132"/>
        <v>41932.75</v>
      </c>
      <c r="L1463">
        <v>1410967754</v>
      </c>
      <c r="M1463" s="11">
        <f t="shared" si="133"/>
        <v>41899.395300925928</v>
      </c>
      <c r="N1463" t="b">
        <v>1</v>
      </c>
      <c r="O1463">
        <v>340</v>
      </c>
      <c r="P1463" t="b">
        <v>1</v>
      </c>
      <c r="Q1463" t="s">
        <v>8288</v>
      </c>
      <c r="R1463" s="10">
        <f t="shared" si="134"/>
        <v>101.24459999999999</v>
      </c>
      <c r="S1463">
        <f t="shared" si="135"/>
        <v>44.66673529411765</v>
      </c>
      <c r="T1463" t="str">
        <f t="shared" si="136"/>
        <v>publishing</v>
      </c>
      <c r="U1463" t="str">
        <f t="shared" si="137"/>
        <v>radio &amp; podcasts</v>
      </c>
    </row>
    <row r="1464" spans="1:21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tr">
        <f>Data[[#This Row],[state]]</f>
        <v>successful</v>
      </c>
      <c r="H1464" t="s">
        <v>8224</v>
      </c>
      <c r="I1464" t="s">
        <v>8246</v>
      </c>
      <c r="J1464">
        <v>1365609271</v>
      </c>
      <c r="K1464" s="11">
        <f t="shared" si="132"/>
        <v>41374.412858796299</v>
      </c>
      <c r="L1464">
        <v>1363017271</v>
      </c>
      <c r="M1464" s="11">
        <f t="shared" si="133"/>
        <v>41344.412858796299</v>
      </c>
      <c r="N1464" t="b">
        <v>1</v>
      </c>
      <c r="O1464">
        <v>150</v>
      </c>
      <c r="P1464" t="b">
        <v>1</v>
      </c>
      <c r="Q1464" t="s">
        <v>8288</v>
      </c>
      <c r="R1464" s="10">
        <f t="shared" si="134"/>
        <v>108.5175</v>
      </c>
      <c r="S1464">
        <f t="shared" si="135"/>
        <v>28.937999999999999</v>
      </c>
      <c r="T1464" t="str">
        <f t="shared" si="136"/>
        <v>publishing</v>
      </c>
      <c r="U1464" t="str">
        <f t="shared" si="137"/>
        <v>radio &amp; podcasts</v>
      </c>
    </row>
    <row r="1465" spans="1:21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tr">
        <f>Data[[#This Row],[state]]</f>
        <v>successful</v>
      </c>
      <c r="H1465" t="s">
        <v>8224</v>
      </c>
      <c r="I1465" t="s">
        <v>8246</v>
      </c>
      <c r="J1465">
        <v>1365367938</v>
      </c>
      <c r="K1465" s="11">
        <f t="shared" si="132"/>
        <v>41371.619652777779</v>
      </c>
      <c r="L1465">
        <v>1361483538</v>
      </c>
      <c r="M1465" s="11">
        <f t="shared" si="133"/>
        <v>41326.661319444444</v>
      </c>
      <c r="N1465" t="b">
        <v>1</v>
      </c>
      <c r="O1465">
        <v>25</v>
      </c>
      <c r="P1465" t="b">
        <v>1</v>
      </c>
      <c r="Q1465" t="s">
        <v>8288</v>
      </c>
      <c r="R1465" s="10">
        <f t="shared" si="134"/>
        <v>147.66666666666666</v>
      </c>
      <c r="S1465">
        <f t="shared" si="135"/>
        <v>35.44</v>
      </c>
      <c r="T1465" t="str">
        <f t="shared" si="136"/>
        <v>publishing</v>
      </c>
      <c r="U1465" t="str">
        <f t="shared" si="137"/>
        <v>radio &amp; podcasts</v>
      </c>
    </row>
    <row r="1466" spans="1:21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tr">
        <f>Data[[#This Row],[state]]</f>
        <v>successful</v>
      </c>
      <c r="H1466" t="s">
        <v>8224</v>
      </c>
      <c r="I1466" t="s">
        <v>8246</v>
      </c>
      <c r="J1466">
        <v>1361029958</v>
      </c>
      <c r="K1466" s="11">
        <f t="shared" si="132"/>
        <v>41321.411550925928</v>
      </c>
      <c r="L1466">
        <v>1358437958</v>
      </c>
      <c r="M1466" s="11">
        <f t="shared" si="133"/>
        <v>41291.411550925928</v>
      </c>
      <c r="N1466" t="b">
        <v>1</v>
      </c>
      <c r="O1466">
        <v>234</v>
      </c>
      <c r="P1466" t="b">
        <v>1</v>
      </c>
      <c r="Q1466" t="s">
        <v>8288</v>
      </c>
      <c r="R1466" s="10">
        <f t="shared" si="134"/>
        <v>163.19999999999999</v>
      </c>
      <c r="S1466">
        <f t="shared" si="135"/>
        <v>34.871794871794869</v>
      </c>
      <c r="T1466" t="str">
        <f t="shared" si="136"/>
        <v>publishing</v>
      </c>
      <c r="U1466" t="str">
        <f t="shared" si="137"/>
        <v>radio &amp; podcasts</v>
      </c>
    </row>
    <row r="1467" spans="1:21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tr">
        <f>Data[[#This Row],[state]]</f>
        <v>successful</v>
      </c>
      <c r="H1467" t="s">
        <v>8224</v>
      </c>
      <c r="I1467" t="s">
        <v>8246</v>
      </c>
      <c r="J1467">
        <v>1332385200</v>
      </c>
      <c r="K1467" s="11">
        <f t="shared" si="132"/>
        <v>40989.875</v>
      </c>
      <c r="L1467">
        <v>1329759452</v>
      </c>
      <c r="M1467" s="11">
        <f t="shared" si="133"/>
        <v>40959.484398148146</v>
      </c>
      <c r="N1467" t="b">
        <v>1</v>
      </c>
      <c r="O1467">
        <v>2602</v>
      </c>
      <c r="P1467" t="b">
        <v>1</v>
      </c>
      <c r="Q1467" t="s">
        <v>8288</v>
      </c>
      <c r="R1467" s="10">
        <f t="shared" si="134"/>
        <v>456.41449999999998</v>
      </c>
      <c r="S1467">
        <f t="shared" si="135"/>
        <v>52.622732513451197</v>
      </c>
      <c r="T1467" t="str">
        <f t="shared" si="136"/>
        <v>publishing</v>
      </c>
      <c r="U1467" t="str">
        <f t="shared" si="137"/>
        <v>radio &amp; podcasts</v>
      </c>
    </row>
    <row r="1468" spans="1:21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tr">
        <f>Data[[#This Row],[state]]</f>
        <v>successful</v>
      </c>
      <c r="H1468" t="s">
        <v>8224</v>
      </c>
      <c r="I1468" t="s">
        <v>8246</v>
      </c>
      <c r="J1468">
        <v>1452574800</v>
      </c>
      <c r="K1468" s="11">
        <f t="shared" si="132"/>
        <v>42380.958333333328</v>
      </c>
      <c r="L1468">
        <v>1449029266</v>
      </c>
      <c r="M1468" s="11">
        <f t="shared" si="133"/>
        <v>42339.922060185185</v>
      </c>
      <c r="N1468" t="b">
        <v>1</v>
      </c>
      <c r="O1468">
        <v>248</v>
      </c>
      <c r="P1468" t="b">
        <v>1</v>
      </c>
      <c r="Q1468" t="s">
        <v>8288</v>
      </c>
      <c r="R1468" s="10">
        <f t="shared" si="134"/>
        <v>107.87731249999999</v>
      </c>
      <c r="S1468">
        <f t="shared" si="135"/>
        <v>69.598266129032254</v>
      </c>
      <c r="T1468" t="str">
        <f t="shared" si="136"/>
        <v>publishing</v>
      </c>
      <c r="U1468" t="str">
        <f t="shared" si="137"/>
        <v>radio &amp; podcasts</v>
      </c>
    </row>
    <row r="1469" spans="1:21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tr">
        <f>Data[[#This Row],[state]]</f>
        <v>successful</v>
      </c>
      <c r="H1469" t="s">
        <v>8224</v>
      </c>
      <c r="I1469" t="s">
        <v>8246</v>
      </c>
      <c r="J1469">
        <v>1332699285</v>
      </c>
      <c r="K1469" s="11">
        <f t="shared" si="132"/>
        <v>40993.510243055556</v>
      </c>
      <c r="L1469">
        <v>1327518885</v>
      </c>
      <c r="M1469" s="11">
        <f t="shared" si="133"/>
        <v>40933.55190972222</v>
      </c>
      <c r="N1469" t="b">
        <v>1</v>
      </c>
      <c r="O1469">
        <v>600</v>
      </c>
      <c r="P1469" t="b">
        <v>1</v>
      </c>
      <c r="Q1469" t="s">
        <v>8288</v>
      </c>
      <c r="R1469" s="10">
        <f t="shared" si="134"/>
        <v>115.08</v>
      </c>
      <c r="S1469">
        <f t="shared" si="135"/>
        <v>76.72</v>
      </c>
      <c r="T1469" t="str">
        <f t="shared" si="136"/>
        <v>publishing</v>
      </c>
      <c r="U1469" t="str">
        <f t="shared" si="137"/>
        <v>radio &amp; podcasts</v>
      </c>
    </row>
    <row r="1470" spans="1:21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tr">
        <f>Data[[#This Row],[state]]</f>
        <v>successful</v>
      </c>
      <c r="H1470" t="s">
        <v>8224</v>
      </c>
      <c r="I1470" t="s">
        <v>8246</v>
      </c>
      <c r="J1470">
        <v>1307838049</v>
      </c>
      <c r="K1470" s="11">
        <f t="shared" si="132"/>
        <v>40705.764456018522</v>
      </c>
      <c r="L1470">
        <v>1302654049</v>
      </c>
      <c r="M1470" s="11">
        <f t="shared" si="133"/>
        <v>40645.764456018522</v>
      </c>
      <c r="N1470" t="b">
        <v>1</v>
      </c>
      <c r="O1470">
        <v>293</v>
      </c>
      <c r="P1470" t="b">
        <v>1</v>
      </c>
      <c r="Q1470" t="s">
        <v>8288</v>
      </c>
      <c r="R1470" s="10">
        <f t="shared" si="134"/>
        <v>102.36842105263158</v>
      </c>
      <c r="S1470">
        <f t="shared" si="135"/>
        <v>33.191126279863482</v>
      </c>
      <c r="T1470" t="str">
        <f t="shared" si="136"/>
        <v>publishing</v>
      </c>
      <c r="U1470" t="str">
        <f t="shared" si="137"/>
        <v>radio &amp; podcasts</v>
      </c>
    </row>
    <row r="1471" spans="1:21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tr">
        <f>Data[[#This Row],[state]]</f>
        <v>successful</v>
      </c>
      <c r="H1471" t="s">
        <v>8224</v>
      </c>
      <c r="I1471" t="s">
        <v>8246</v>
      </c>
      <c r="J1471">
        <v>1360938109</v>
      </c>
      <c r="K1471" s="11">
        <f t="shared" si="132"/>
        <v>41320.348483796297</v>
      </c>
      <c r="L1471">
        <v>1358346109</v>
      </c>
      <c r="M1471" s="11">
        <f t="shared" si="133"/>
        <v>41290.348483796297</v>
      </c>
      <c r="N1471" t="b">
        <v>1</v>
      </c>
      <c r="O1471">
        <v>321</v>
      </c>
      <c r="P1471" t="b">
        <v>1</v>
      </c>
      <c r="Q1471" t="s">
        <v>8288</v>
      </c>
      <c r="R1471" s="10">
        <f t="shared" si="134"/>
        <v>108.42485875706214</v>
      </c>
      <c r="S1471">
        <f t="shared" si="135"/>
        <v>149.46417445482865</v>
      </c>
      <c r="T1471" t="str">
        <f t="shared" si="136"/>
        <v>publishing</v>
      </c>
      <c r="U1471" t="str">
        <f t="shared" si="137"/>
        <v>radio &amp; podcasts</v>
      </c>
    </row>
    <row r="1472" spans="1:21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tr">
        <f>Data[[#This Row],[state]]</f>
        <v>successful</v>
      </c>
      <c r="H1472" t="s">
        <v>8224</v>
      </c>
      <c r="I1472" t="s">
        <v>8246</v>
      </c>
      <c r="J1472">
        <v>1356724263</v>
      </c>
      <c r="K1472" s="11">
        <f t="shared" si="132"/>
        <v>41271.577118055553</v>
      </c>
      <c r="L1472">
        <v>1354909863</v>
      </c>
      <c r="M1472" s="11">
        <f t="shared" si="133"/>
        <v>41250.577118055553</v>
      </c>
      <c r="N1472" t="b">
        <v>1</v>
      </c>
      <c r="O1472">
        <v>81</v>
      </c>
      <c r="P1472" t="b">
        <v>1</v>
      </c>
      <c r="Q1472" t="s">
        <v>8288</v>
      </c>
      <c r="R1472" s="10">
        <f t="shared" si="134"/>
        <v>125.13333333333334</v>
      </c>
      <c r="S1472">
        <f t="shared" si="135"/>
        <v>23.172839506172838</v>
      </c>
      <c r="T1472" t="str">
        <f t="shared" si="136"/>
        <v>publishing</v>
      </c>
      <c r="U1472" t="str">
        <f t="shared" si="137"/>
        <v>radio &amp; podcasts</v>
      </c>
    </row>
    <row r="1473" spans="1:21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tr">
        <f>Data[[#This Row],[state]]</f>
        <v>successful</v>
      </c>
      <c r="H1473" t="s">
        <v>8224</v>
      </c>
      <c r="I1473" t="s">
        <v>8246</v>
      </c>
      <c r="J1473">
        <v>1428620334</v>
      </c>
      <c r="K1473" s="11">
        <f t="shared" si="132"/>
        <v>42103.707569444443</v>
      </c>
      <c r="L1473">
        <v>1426028334</v>
      </c>
      <c r="M1473" s="11">
        <f t="shared" si="133"/>
        <v>42073.707569444443</v>
      </c>
      <c r="N1473" t="b">
        <v>1</v>
      </c>
      <c r="O1473">
        <v>343</v>
      </c>
      <c r="P1473" t="b">
        <v>1</v>
      </c>
      <c r="Q1473" t="s">
        <v>8288</v>
      </c>
      <c r="R1473" s="10">
        <f t="shared" si="134"/>
        <v>103.840625</v>
      </c>
      <c r="S1473">
        <f t="shared" si="135"/>
        <v>96.877551020408163</v>
      </c>
      <c r="T1473" t="str">
        <f t="shared" si="136"/>
        <v>publishing</v>
      </c>
      <c r="U1473" t="str">
        <f t="shared" si="137"/>
        <v>radio &amp; podcasts</v>
      </c>
    </row>
    <row r="1474" spans="1:21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tr">
        <f>Data[[#This Row],[state]]</f>
        <v>successful</v>
      </c>
      <c r="H1474" t="s">
        <v>8224</v>
      </c>
      <c r="I1474" t="s">
        <v>8246</v>
      </c>
      <c r="J1474">
        <v>1381928503</v>
      </c>
      <c r="K1474" s="11">
        <f t="shared" ref="K1474:K1537" si="138">(((J1474/60)/60)/24)+DATE(1970,1,1)+(-6/24)</f>
        <v>41563.292858796296</v>
      </c>
      <c r="L1474">
        <v>1379336503</v>
      </c>
      <c r="M1474" s="11">
        <f t="shared" ref="M1474:M1537" si="139">(((L1474/60)/60)/24)+DATE(1970,1,1)+(-6/24)</f>
        <v>41533.292858796296</v>
      </c>
      <c r="N1474" t="b">
        <v>1</v>
      </c>
      <c r="O1474">
        <v>336</v>
      </c>
      <c r="P1474" t="b">
        <v>1</v>
      </c>
      <c r="Q1474" t="s">
        <v>8288</v>
      </c>
      <c r="R1474" s="10">
        <f t="shared" ref="R1474:R1537" si="140">(E1474/D1474)*100</f>
        <v>138.70400000000001</v>
      </c>
      <c r="S1474">
        <f t="shared" si="135"/>
        <v>103.20238095238095</v>
      </c>
      <c r="T1474" t="str">
        <f t="shared" si="136"/>
        <v>publishing</v>
      </c>
      <c r="U1474" t="str">
        <f t="shared" si="137"/>
        <v>radio &amp; podcasts</v>
      </c>
    </row>
    <row r="1475" spans="1:21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tr">
        <f>Data[[#This Row],[state]]</f>
        <v>successful</v>
      </c>
      <c r="H1475" t="s">
        <v>8224</v>
      </c>
      <c r="I1475" t="s">
        <v>8246</v>
      </c>
      <c r="J1475">
        <v>1330644639</v>
      </c>
      <c r="K1475" s="11">
        <f t="shared" si="138"/>
        <v>40969.729618055557</v>
      </c>
      <c r="L1475">
        <v>1328052639</v>
      </c>
      <c r="M1475" s="11">
        <f t="shared" si="139"/>
        <v>40939.729618055557</v>
      </c>
      <c r="N1475" t="b">
        <v>1</v>
      </c>
      <c r="O1475">
        <v>47</v>
      </c>
      <c r="P1475" t="b">
        <v>1</v>
      </c>
      <c r="Q1475" t="s">
        <v>8288</v>
      </c>
      <c r="R1475" s="10">
        <f t="shared" si="140"/>
        <v>120.51600000000001</v>
      </c>
      <c r="S1475">
        <f t="shared" ref="S1475:S1538" si="141">E1475/O1475</f>
        <v>38.462553191489363</v>
      </c>
      <c r="T1475" t="str">
        <f t="shared" ref="T1475:T1538" si="142">LEFT(Q1475,FIND("/",Q1475)-1)</f>
        <v>publishing</v>
      </c>
      <c r="U1475" t="str">
        <f t="shared" ref="U1475:U1538" si="143">RIGHT(Q1475,LEN(Q1475)-FIND("/",Q1475))</f>
        <v>radio &amp; podcasts</v>
      </c>
    </row>
    <row r="1476" spans="1:21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tr">
        <f>Data[[#This Row],[state]]</f>
        <v>successful</v>
      </c>
      <c r="H1476" t="s">
        <v>8224</v>
      </c>
      <c r="I1476" t="s">
        <v>8246</v>
      </c>
      <c r="J1476">
        <v>1379093292</v>
      </c>
      <c r="K1476" s="11">
        <f t="shared" si="138"/>
        <v>41530.477916666663</v>
      </c>
      <c r="L1476">
        <v>1376501292</v>
      </c>
      <c r="M1476" s="11">
        <f t="shared" si="139"/>
        <v>41500.477916666663</v>
      </c>
      <c r="N1476" t="b">
        <v>1</v>
      </c>
      <c r="O1476">
        <v>76</v>
      </c>
      <c r="P1476" t="b">
        <v>1</v>
      </c>
      <c r="Q1476" t="s">
        <v>8288</v>
      </c>
      <c r="R1476" s="10">
        <f t="shared" si="140"/>
        <v>112.26666666666667</v>
      </c>
      <c r="S1476">
        <f t="shared" si="141"/>
        <v>44.315789473684212</v>
      </c>
      <c r="T1476" t="str">
        <f t="shared" si="142"/>
        <v>publishing</v>
      </c>
      <c r="U1476" t="str">
        <f t="shared" si="143"/>
        <v>radio &amp; podcasts</v>
      </c>
    </row>
    <row r="1477" spans="1:21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tr">
        <f>Data[[#This Row],[state]]</f>
        <v>successful</v>
      </c>
      <c r="H1477" t="s">
        <v>8224</v>
      </c>
      <c r="I1477" t="s">
        <v>8246</v>
      </c>
      <c r="J1477">
        <v>1419051540</v>
      </c>
      <c r="K1477" s="11">
        <f t="shared" si="138"/>
        <v>41992.957638888889</v>
      </c>
      <c r="L1477">
        <v>1416244863</v>
      </c>
      <c r="M1477" s="11">
        <f t="shared" si="139"/>
        <v>41960.472951388889</v>
      </c>
      <c r="N1477" t="b">
        <v>1</v>
      </c>
      <c r="O1477">
        <v>441</v>
      </c>
      <c r="P1477" t="b">
        <v>1</v>
      </c>
      <c r="Q1477" t="s">
        <v>8288</v>
      </c>
      <c r="R1477" s="10">
        <f t="shared" si="140"/>
        <v>188.66966666666667</v>
      </c>
      <c r="S1477">
        <f t="shared" si="141"/>
        <v>64.173356009070289</v>
      </c>
      <c r="T1477" t="str">
        <f t="shared" si="142"/>
        <v>publishing</v>
      </c>
      <c r="U1477" t="str">
        <f t="shared" si="143"/>
        <v>radio &amp; podcasts</v>
      </c>
    </row>
    <row r="1478" spans="1:21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tr">
        <f>Data[[#This Row],[state]]</f>
        <v>successful</v>
      </c>
      <c r="H1478" t="s">
        <v>8224</v>
      </c>
      <c r="I1478" t="s">
        <v>8246</v>
      </c>
      <c r="J1478">
        <v>1315616422</v>
      </c>
      <c r="K1478" s="11">
        <f t="shared" si="138"/>
        <v>40795.791921296295</v>
      </c>
      <c r="L1478">
        <v>1313024422</v>
      </c>
      <c r="M1478" s="11">
        <f t="shared" si="139"/>
        <v>40765.791921296295</v>
      </c>
      <c r="N1478" t="b">
        <v>1</v>
      </c>
      <c r="O1478">
        <v>916</v>
      </c>
      <c r="P1478" t="b">
        <v>1</v>
      </c>
      <c r="Q1478" t="s">
        <v>8288</v>
      </c>
      <c r="R1478" s="10">
        <f t="shared" si="140"/>
        <v>661.55466666666666</v>
      </c>
      <c r="S1478">
        <f t="shared" si="141"/>
        <v>43.333275109170302</v>
      </c>
      <c r="T1478" t="str">
        <f t="shared" si="142"/>
        <v>publishing</v>
      </c>
      <c r="U1478" t="str">
        <f t="shared" si="143"/>
        <v>radio &amp; podcasts</v>
      </c>
    </row>
    <row r="1479" spans="1:21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tr">
        <f>Data[[#This Row],[state]]</f>
        <v>successful</v>
      </c>
      <c r="H1479" t="s">
        <v>8224</v>
      </c>
      <c r="I1479" t="s">
        <v>8246</v>
      </c>
      <c r="J1479">
        <v>1324609200</v>
      </c>
      <c r="K1479" s="11">
        <f t="shared" si="138"/>
        <v>40899.875</v>
      </c>
      <c r="L1479">
        <v>1319467604</v>
      </c>
      <c r="M1479" s="11">
        <f t="shared" si="139"/>
        <v>40840.365787037037</v>
      </c>
      <c r="N1479" t="b">
        <v>1</v>
      </c>
      <c r="O1479">
        <v>369</v>
      </c>
      <c r="P1479" t="b">
        <v>1</v>
      </c>
      <c r="Q1479" t="s">
        <v>8288</v>
      </c>
      <c r="R1479" s="10">
        <f t="shared" si="140"/>
        <v>111.31</v>
      </c>
      <c r="S1479">
        <f t="shared" si="141"/>
        <v>90.495934959349597</v>
      </c>
      <c r="T1479" t="str">
        <f t="shared" si="142"/>
        <v>publishing</v>
      </c>
      <c r="U1479" t="str">
        <f t="shared" si="143"/>
        <v>radio &amp; podcasts</v>
      </c>
    </row>
    <row r="1480" spans="1:21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tr">
        <f>Data[[#This Row],[state]]</f>
        <v>successful</v>
      </c>
      <c r="H1480" t="s">
        <v>8224</v>
      </c>
      <c r="I1480" t="s">
        <v>8246</v>
      </c>
      <c r="J1480">
        <v>1368564913</v>
      </c>
      <c r="K1480" s="11">
        <f t="shared" si="138"/>
        <v>41408.621678240743</v>
      </c>
      <c r="L1480">
        <v>1367355313</v>
      </c>
      <c r="M1480" s="11">
        <f t="shared" si="139"/>
        <v>41394.621678240743</v>
      </c>
      <c r="N1480" t="b">
        <v>1</v>
      </c>
      <c r="O1480">
        <v>20242</v>
      </c>
      <c r="P1480" t="b">
        <v>1</v>
      </c>
      <c r="Q1480" t="s">
        <v>8288</v>
      </c>
      <c r="R1480" s="10">
        <f t="shared" si="140"/>
        <v>1181.6142199999999</v>
      </c>
      <c r="S1480">
        <f t="shared" si="141"/>
        <v>29.187190495010373</v>
      </c>
      <c r="T1480" t="str">
        <f t="shared" si="142"/>
        <v>publishing</v>
      </c>
      <c r="U1480" t="str">
        <f t="shared" si="143"/>
        <v>radio &amp; podcasts</v>
      </c>
    </row>
    <row r="1481" spans="1:21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tr">
        <f>Data[[#This Row],[state]]</f>
        <v>successful</v>
      </c>
      <c r="H1481" t="s">
        <v>8224</v>
      </c>
      <c r="I1481" t="s">
        <v>8246</v>
      </c>
      <c r="J1481">
        <v>1399694340</v>
      </c>
      <c r="K1481" s="11">
        <f t="shared" si="138"/>
        <v>41768.915972222225</v>
      </c>
      <c r="L1481">
        <v>1398448389</v>
      </c>
      <c r="M1481" s="11">
        <f t="shared" si="139"/>
        <v>41754.495243055557</v>
      </c>
      <c r="N1481" t="b">
        <v>1</v>
      </c>
      <c r="O1481">
        <v>71</v>
      </c>
      <c r="P1481" t="b">
        <v>1</v>
      </c>
      <c r="Q1481" t="s">
        <v>8288</v>
      </c>
      <c r="R1481" s="10">
        <f t="shared" si="140"/>
        <v>137.375</v>
      </c>
      <c r="S1481">
        <f t="shared" si="141"/>
        <v>30.95774647887324</v>
      </c>
      <c r="T1481" t="str">
        <f t="shared" si="142"/>
        <v>publishing</v>
      </c>
      <c r="U1481" t="str">
        <f t="shared" si="143"/>
        <v>radio &amp; podcasts</v>
      </c>
    </row>
    <row r="1482" spans="1:21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tr">
        <f>Data[[#This Row],[state]]</f>
        <v>successful</v>
      </c>
      <c r="H1482" t="s">
        <v>8224</v>
      </c>
      <c r="I1482" t="s">
        <v>8246</v>
      </c>
      <c r="J1482">
        <v>1374858000</v>
      </c>
      <c r="K1482" s="11">
        <f t="shared" si="138"/>
        <v>41481.458333333336</v>
      </c>
      <c r="L1482">
        <v>1373408699</v>
      </c>
      <c r="M1482" s="11">
        <f t="shared" si="139"/>
        <v>41464.684016203704</v>
      </c>
      <c r="N1482" t="b">
        <v>1</v>
      </c>
      <c r="O1482">
        <v>635</v>
      </c>
      <c r="P1482" t="b">
        <v>1</v>
      </c>
      <c r="Q1482" t="s">
        <v>8288</v>
      </c>
      <c r="R1482" s="10">
        <f t="shared" si="140"/>
        <v>117.04040000000001</v>
      </c>
      <c r="S1482">
        <f t="shared" si="141"/>
        <v>92.157795275590544</v>
      </c>
      <c r="T1482" t="str">
        <f t="shared" si="142"/>
        <v>publishing</v>
      </c>
      <c r="U1482" t="str">
        <f t="shared" si="143"/>
        <v>radio &amp; podcasts</v>
      </c>
    </row>
    <row r="1483" spans="1:21" ht="44.25" hidden="1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tr">
        <f>Data[[#This Row],[state]]</f>
        <v>failed</v>
      </c>
      <c r="H1483" t="s">
        <v>8229</v>
      </c>
      <c r="I1483" t="s">
        <v>8251</v>
      </c>
      <c r="J1483">
        <v>1383430145</v>
      </c>
      <c r="K1483" s="11">
        <f t="shared" si="138"/>
        <v>41580.672974537039</v>
      </c>
      <c r="L1483">
        <v>1380838145</v>
      </c>
      <c r="M1483" s="11">
        <f t="shared" si="139"/>
        <v>41550.672974537039</v>
      </c>
      <c r="N1483" t="b">
        <v>0</v>
      </c>
      <c r="O1483">
        <v>6</v>
      </c>
      <c r="P1483" t="b">
        <v>0</v>
      </c>
      <c r="Q1483" t="s">
        <v>8275</v>
      </c>
      <c r="R1483" s="10">
        <f t="shared" si="140"/>
        <v>2.1</v>
      </c>
      <c r="S1483">
        <f t="shared" si="141"/>
        <v>17.5</v>
      </c>
      <c r="T1483" t="str">
        <f t="shared" si="142"/>
        <v>publishing</v>
      </c>
      <c r="U1483" t="str">
        <f t="shared" si="143"/>
        <v>fiction</v>
      </c>
    </row>
    <row r="1484" spans="1:21" ht="44.25" hidden="1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tr">
        <f>Data[[#This Row],[state]]</f>
        <v>failed</v>
      </c>
      <c r="H1484" t="s">
        <v>8224</v>
      </c>
      <c r="I1484" t="s">
        <v>8246</v>
      </c>
      <c r="J1484">
        <v>1347004260</v>
      </c>
      <c r="K1484" s="11">
        <f t="shared" si="138"/>
        <v>41159.07708333333</v>
      </c>
      <c r="L1484">
        <v>1345062936</v>
      </c>
      <c r="M1484" s="11">
        <f t="shared" si="139"/>
        <v>41136.60805555556</v>
      </c>
      <c r="N1484" t="b">
        <v>0</v>
      </c>
      <c r="O1484">
        <v>1</v>
      </c>
      <c r="P1484" t="b">
        <v>0</v>
      </c>
      <c r="Q1484" t="s">
        <v>8275</v>
      </c>
      <c r="R1484" s="10">
        <f t="shared" si="140"/>
        <v>0.1</v>
      </c>
      <c r="S1484">
        <f t="shared" si="141"/>
        <v>5</v>
      </c>
      <c r="T1484" t="str">
        <f t="shared" si="142"/>
        <v>publishing</v>
      </c>
      <c r="U1484" t="str">
        <f t="shared" si="143"/>
        <v>fiction</v>
      </c>
    </row>
    <row r="1485" spans="1:21" ht="44.25" hidden="1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tr">
        <f>Data[[#This Row],[state]]</f>
        <v>failed</v>
      </c>
      <c r="H1485" t="s">
        <v>8224</v>
      </c>
      <c r="I1485" t="s">
        <v>8246</v>
      </c>
      <c r="J1485">
        <v>1469162275</v>
      </c>
      <c r="K1485" s="11">
        <f t="shared" si="138"/>
        <v>42572.942997685182</v>
      </c>
      <c r="L1485">
        <v>1467002275</v>
      </c>
      <c r="M1485" s="11">
        <f t="shared" si="139"/>
        <v>42547.942997685182</v>
      </c>
      <c r="N1485" t="b">
        <v>0</v>
      </c>
      <c r="O1485">
        <v>2</v>
      </c>
      <c r="P1485" t="b">
        <v>0</v>
      </c>
      <c r="Q1485" t="s">
        <v>8275</v>
      </c>
      <c r="R1485" s="10">
        <f t="shared" si="140"/>
        <v>0.7142857142857143</v>
      </c>
      <c r="S1485">
        <f t="shared" si="141"/>
        <v>25</v>
      </c>
      <c r="T1485" t="str">
        <f t="shared" si="142"/>
        <v>publishing</v>
      </c>
      <c r="U1485" t="str">
        <f t="shared" si="143"/>
        <v>fiction</v>
      </c>
    </row>
    <row r="1486" spans="1:21" hidden="1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tr">
        <f>Data[[#This Row],[state]]</f>
        <v>failed</v>
      </c>
      <c r="H1486" t="s">
        <v>8224</v>
      </c>
      <c r="I1486" t="s">
        <v>8246</v>
      </c>
      <c r="J1486">
        <v>1342882260</v>
      </c>
      <c r="K1486" s="11">
        <f t="shared" si="138"/>
        <v>41111.368750000001</v>
      </c>
      <c r="L1486">
        <v>1337834963</v>
      </c>
      <c r="M1486" s="11">
        <f t="shared" si="139"/>
        <v>41052.950960648144</v>
      </c>
      <c r="N1486" t="b">
        <v>0</v>
      </c>
      <c r="O1486">
        <v>0</v>
      </c>
      <c r="P1486" t="b">
        <v>0</v>
      </c>
      <c r="Q1486" t="s">
        <v>8275</v>
      </c>
      <c r="R1486" s="10">
        <f t="shared" si="140"/>
        <v>0</v>
      </c>
      <c r="S1486" t="e">
        <f t="shared" si="141"/>
        <v>#DIV/0!</v>
      </c>
      <c r="T1486" t="str">
        <f t="shared" si="142"/>
        <v>publishing</v>
      </c>
      <c r="U1486" t="str">
        <f t="shared" si="143"/>
        <v>fiction</v>
      </c>
    </row>
    <row r="1487" spans="1:21" ht="44.25" hidden="1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tr">
        <f>Data[[#This Row],[state]]</f>
        <v>failed</v>
      </c>
      <c r="H1487" t="s">
        <v>8224</v>
      </c>
      <c r="I1487" t="s">
        <v>8246</v>
      </c>
      <c r="J1487">
        <v>1434827173</v>
      </c>
      <c r="K1487" s="11">
        <f t="shared" si="138"/>
        <v>42175.545983796299</v>
      </c>
      <c r="L1487">
        <v>1430939173</v>
      </c>
      <c r="M1487" s="11">
        <f t="shared" si="139"/>
        <v>42130.545983796299</v>
      </c>
      <c r="N1487" t="b">
        <v>0</v>
      </c>
      <c r="O1487">
        <v>3</v>
      </c>
      <c r="P1487" t="b">
        <v>0</v>
      </c>
      <c r="Q1487" t="s">
        <v>8275</v>
      </c>
      <c r="R1487" s="10">
        <f t="shared" si="140"/>
        <v>2.2388059701492535</v>
      </c>
      <c r="S1487">
        <f t="shared" si="141"/>
        <v>50</v>
      </c>
      <c r="T1487" t="str">
        <f t="shared" si="142"/>
        <v>publishing</v>
      </c>
      <c r="U1487" t="str">
        <f t="shared" si="143"/>
        <v>fiction</v>
      </c>
    </row>
    <row r="1488" spans="1:21" ht="59" hidden="1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tr">
        <f>Data[[#This Row],[state]]</f>
        <v>failed</v>
      </c>
      <c r="H1488" t="s">
        <v>8224</v>
      </c>
      <c r="I1488" t="s">
        <v>8246</v>
      </c>
      <c r="J1488">
        <v>1425009761</v>
      </c>
      <c r="K1488" s="11">
        <f t="shared" si="138"/>
        <v>42061.918530092589</v>
      </c>
      <c r="L1488">
        <v>1422417761</v>
      </c>
      <c r="M1488" s="11">
        <f t="shared" si="139"/>
        <v>42031.918530092589</v>
      </c>
      <c r="N1488" t="b">
        <v>0</v>
      </c>
      <c r="O1488">
        <v>3</v>
      </c>
      <c r="P1488" t="b">
        <v>0</v>
      </c>
      <c r="Q1488" t="s">
        <v>8275</v>
      </c>
      <c r="R1488" s="10">
        <f t="shared" si="140"/>
        <v>0.24</v>
      </c>
      <c r="S1488">
        <f t="shared" si="141"/>
        <v>16</v>
      </c>
      <c r="T1488" t="str">
        <f t="shared" si="142"/>
        <v>publishing</v>
      </c>
      <c r="U1488" t="str">
        <f t="shared" si="143"/>
        <v>fiction</v>
      </c>
    </row>
    <row r="1489" spans="1:21" ht="44.25" hidden="1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tr">
        <f>Data[[#This Row],[state]]</f>
        <v>failed</v>
      </c>
      <c r="H1489" t="s">
        <v>8224</v>
      </c>
      <c r="I1489" t="s">
        <v>8246</v>
      </c>
      <c r="J1489">
        <v>1470175271</v>
      </c>
      <c r="K1489" s="11">
        <f t="shared" si="138"/>
        <v>42584.667488425926</v>
      </c>
      <c r="L1489">
        <v>1467583271</v>
      </c>
      <c r="M1489" s="11">
        <f t="shared" si="139"/>
        <v>42554.667488425926</v>
      </c>
      <c r="N1489" t="b">
        <v>0</v>
      </c>
      <c r="O1489">
        <v>0</v>
      </c>
      <c r="P1489" t="b">
        <v>0</v>
      </c>
      <c r="Q1489" t="s">
        <v>8275</v>
      </c>
      <c r="R1489" s="10">
        <f t="shared" si="140"/>
        <v>0</v>
      </c>
      <c r="S1489" t="e">
        <f t="shared" si="141"/>
        <v>#DIV/0!</v>
      </c>
      <c r="T1489" t="str">
        <f t="shared" si="142"/>
        <v>publishing</v>
      </c>
      <c r="U1489" t="str">
        <f t="shared" si="143"/>
        <v>fiction</v>
      </c>
    </row>
    <row r="1490" spans="1:21" ht="44.25" hidden="1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tr">
        <f>Data[[#This Row],[state]]</f>
        <v>failed</v>
      </c>
      <c r="H1490" t="s">
        <v>8226</v>
      </c>
      <c r="I1490" t="s">
        <v>8248</v>
      </c>
      <c r="J1490">
        <v>1388928660</v>
      </c>
      <c r="K1490" s="11">
        <f t="shared" si="138"/>
        <v>41644.313194444447</v>
      </c>
      <c r="L1490">
        <v>1386336660</v>
      </c>
      <c r="M1490" s="11">
        <f t="shared" si="139"/>
        <v>41614.313194444447</v>
      </c>
      <c r="N1490" t="b">
        <v>0</v>
      </c>
      <c r="O1490">
        <v>6</v>
      </c>
      <c r="P1490" t="b">
        <v>0</v>
      </c>
      <c r="Q1490" t="s">
        <v>8275</v>
      </c>
      <c r="R1490" s="10">
        <f t="shared" si="140"/>
        <v>2.4</v>
      </c>
      <c r="S1490">
        <f t="shared" si="141"/>
        <v>60</v>
      </c>
      <c r="T1490" t="str">
        <f t="shared" si="142"/>
        <v>publishing</v>
      </c>
      <c r="U1490" t="str">
        <f t="shared" si="143"/>
        <v>fiction</v>
      </c>
    </row>
    <row r="1491" spans="1:21" ht="44.25" hidden="1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tr">
        <f>Data[[#This Row],[state]]</f>
        <v>failed</v>
      </c>
      <c r="H1491" t="s">
        <v>8224</v>
      </c>
      <c r="I1491" t="s">
        <v>8246</v>
      </c>
      <c r="J1491">
        <v>1352994052</v>
      </c>
      <c r="K1491" s="11">
        <f t="shared" si="138"/>
        <v>41228.403379629628</v>
      </c>
      <c r="L1491">
        <v>1350398452</v>
      </c>
      <c r="M1491" s="11">
        <f t="shared" si="139"/>
        <v>41198.361712962964</v>
      </c>
      <c r="N1491" t="b">
        <v>0</v>
      </c>
      <c r="O1491">
        <v>0</v>
      </c>
      <c r="P1491" t="b">
        <v>0</v>
      </c>
      <c r="Q1491" t="s">
        <v>8275</v>
      </c>
      <c r="R1491" s="10">
        <f t="shared" si="140"/>
        <v>0</v>
      </c>
      <c r="S1491" t="e">
        <f t="shared" si="141"/>
        <v>#DIV/0!</v>
      </c>
      <c r="T1491" t="str">
        <f t="shared" si="142"/>
        <v>publishing</v>
      </c>
      <c r="U1491" t="str">
        <f t="shared" si="143"/>
        <v>fiction</v>
      </c>
    </row>
    <row r="1492" spans="1:21" ht="44.25" hidden="1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tr">
        <f>Data[[#This Row],[state]]</f>
        <v>failed</v>
      </c>
      <c r="H1492" t="s">
        <v>8224</v>
      </c>
      <c r="I1492" t="s">
        <v>8246</v>
      </c>
      <c r="J1492">
        <v>1380720474</v>
      </c>
      <c r="K1492" s="11">
        <f t="shared" si="138"/>
        <v>41549.311041666668</v>
      </c>
      <c r="L1492">
        <v>1378214874</v>
      </c>
      <c r="M1492" s="11">
        <f t="shared" si="139"/>
        <v>41520.311041666668</v>
      </c>
      <c r="N1492" t="b">
        <v>0</v>
      </c>
      <c r="O1492">
        <v>19</v>
      </c>
      <c r="P1492" t="b">
        <v>0</v>
      </c>
      <c r="Q1492" t="s">
        <v>8275</v>
      </c>
      <c r="R1492" s="10">
        <f t="shared" si="140"/>
        <v>30.862068965517242</v>
      </c>
      <c r="S1492">
        <f t="shared" si="141"/>
        <v>47.10526315789474</v>
      </c>
      <c r="T1492" t="str">
        <f t="shared" si="142"/>
        <v>publishing</v>
      </c>
      <c r="U1492" t="str">
        <f t="shared" si="143"/>
        <v>fiction</v>
      </c>
    </row>
    <row r="1493" spans="1:21" ht="44.25" hidden="1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tr">
        <f>Data[[#This Row],[state]]</f>
        <v>failed</v>
      </c>
      <c r="H1493" t="s">
        <v>8224</v>
      </c>
      <c r="I1493" t="s">
        <v>8246</v>
      </c>
      <c r="J1493">
        <v>1424014680</v>
      </c>
      <c r="K1493" s="11">
        <f t="shared" si="138"/>
        <v>42050.401388888888</v>
      </c>
      <c r="L1493">
        <v>1418922443</v>
      </c>
      <c r="M1493" s="11">
        <f t="shared" si="139"/>
        <v>41991.463460648149</v>
      </c>
      <c r="N1493" t="b">
        <v>0</v>
      </c>
      <c r="O1493">
        <v>1</v>
      </c>
      <c r="P1493" t="b">
        <v>0</v>
      </c>
      <c r="Q1493" t="s">
        <v>8275</v>
      </c>
      <c r="R1493" s="10">
        <f t="shared" si="140"/>
        <v>8.3333333333333321</v>
      </c>
      <c r="S1493">
        <f t="shared" si="141"/>
        <v>100</v>
      </c>
      <c r="T1493" t="str">
        <f t="shared" si="142"/>
        <v>publishing</v>
      </c>
      <c r="U1493" t="str">
        <f t="shared" si="143"/>
        <v>fiction</v>
      </c>
    </row>
    <row r="1494" spans="1:21" ht="59" hidden="1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tr">
        <f>Data[[#This Row],[state]]</f>
        <v>failed</v>
      </c>
      <c r="H1494" t="s">
        <v>8224</v>
      </c>
      <c r="I1494" t="s">
        <v>8246</v>
      </c>
      <c r="J1494">
        <v>1308431646</v>
      </c>
      <c r="K1494" s="11">
        <f t="shared" si="138"/>
        <v>40712.634791666671</v>
      </c>
      <c r="L1494">
        <v>1305839646</v>
      </c>
      <c r="M1494" s="11">
        <f t="shared" si="139"/>
        <v>40682.634791666671</v>
      </c>
      <c r="N1494" t="b">
        <v>0</v>
      </c>
      <c r="O1494">
        <v>2</v>
      </c>
      <c r="P1494" t="b">
        <v>0</v>
      </c>
      <c r="Q1494" t="s">
        <v>8275</v>
      </c>
      <c r="R1494" s="10">
        <f t="shared" si="140"/>
        <v>0.75</v>
      </c>
      <c r="S1494">
        <f t="shared" si="141"/>
        <v>15</v>
      </c>
      <c r="T1494" t="str">
        <f t="shared" si="142"/>
        <v>publishing</v>
      </c>
      <c r="U1494" t="str">
        <f t="shared" si="143"/>
        <v>fiction</v>
      </c>
    </row>
    <row r="1495" spans="1:21" ht="29.5" hidden="1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tr">
        <f>Data[[#This Row],[state]]</f>
        <v>failed</v>
      </c>
      <c r="H1495" t="s">
        <v>8224</v>
      </c>
      <c r="I1495" t="s">
        <v>8246</v>
      </c>
      <c r="J1495">
        <v>1371415675</v>
      </c>
      <c r="K1495" s="11">
        <f t="shared" si="138"/>
        <v>41441.616608796299</v>
      </c>
      <c r="L1495">
        <v>1368823675</v>
      </c>
      <c r="M1495" s="11">
        <f t="shared" si="139"/>
        <v>41411.616608796299</v>
      </c>
      <c r="N1495" t="b">
        <v>0</v>
      </c>
      <c r="O1495">
        <v>0</v>
      </c>
      <c r="P1495" t="b">
        <v>0</v>
      </c>
      <c r="Q1495" t="s">
        <v>8275</v>
      </c>
      <c r="R1495" s="10">
        <f t="shared" si="140"/>
        <v>0</v>
      </c>
      <c r="S1495" t="e">
        <f t="shared" si="141"/>
        <v>#DIV/0!</v>
      </c>
      <c r="T1495" t="str">
        <f t="shared" si="142"/>
        <v>publishing</v>
      </c>
      <c r="U1495" t="str">
        <f t="shared" si="143"/>
        <v>fiction</v>
      </c>
    </row>
    <row r="1496" spans="1:21" ht="59" hidden="1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tr">
        <f>Data[[#This Row],[state]]</f>
        <v>failed</v>
      </c>
      <c r="H1496" t="s">
        <v>8224</v>
      </c>
      <c r="I1496" t="s">
        <v>8246</v>
      </c>
      <c r="J1496">
        <v>1428075480</v>
      </c>
      <c r="K1496" s="11">
        <f t="shared" si="138"/>
        <v>42097.401388888888</v>
      </c>
      <c r="L1496">
        <v>1425489613</v>
      </c>
      <c r="M1496" s="11">
        <f t="shared" si="139"/>
        <v>42067.472372685181</v>
      </c>
      <c r="N1496" t="b">
        <v>0</v>
      </c>
      <c r="O1496">
        <v>11</v>
      </c>
      <c r="P1496" t="b">
        <v>0</v>
      </c>
      <c r="Q1496" t="s">
        <v>8275</v>
      </c>
      <c r="R1496" s="10">
        <f t="shared" si="140"/>
        <v>8.9</v>
      </c>
      <c r="S1496">
        <f t="shared" si="141"/>
        <v>40.454545454545453</v>
      </c>
      <c r="T1496" t="str">
        <f t="shared" si="142"/>
        <v>publishing</v>
      </c>
      <c r="U1496" t="str">
        <f t="shared" si="143"/>
        <v>fiction</v>
      </c>
    </row>
    <row r="1497" spans="1:21" ht="29.5" hidden="1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tr">
        <f>Data[[#This Row],[state]]</f>
        <v>failed</v>
      </c>
      <c r="H1497" t="s">
        <v>8224</v>
      </c>
      <c r="I1497" t="s">
        <v>8246</v>
      </c>
      <c r="J1497">
        <v>1314471431</v>
      </c>
      <c r="K1497" s="11">
        <f t="shared" si="138"/>
        <v>40782.539710648147</v>
      </c>
      <c r="L1497">
        <v>1311879431</v>
      </c>
      <c r="M1497" s="11">
        <f t="shared" si="139"/>
        <v>40752.539710648147</v>
      </c>
      <c r="N1497" t="b">
        <v>0</v>
      </c>
      <c r="O1497">
        <v>0</v>
      </c>
      <c r="P1497" t="b">
        <v>0</v>
      </c>
      <c r="Q1497" t="s">
        <v>8275</v>
      </c>
      <c r="R1497" s="10">
        <f t="shared" si="140"/>
        <v>0</v>
      </c>
      <c r="S1497" t="e">
        <f t="shared" si="141"/>
        <v>#DIV/0!</v>
      </c>
      <c r="T1497" t="str">
        <f t="shared" si="142"/>
        <v>publishing</v>
      </c>
      <c r="U1497" t="str">
        <f t="shared" si="143"/>
        <v>fiction</v>
      </c>
    </row>
    <row r="1498" spans="1:21" ht="44.25" hidden="1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tr">
        <f>Data[[#This Row],[state]]</f>
        <v>failed</v>
      </c>
      <c r="H1498" t="s">
        <v>8224</v>
      </c>
      <c r="I1498" t="s">
        <v>8246</v>
      </c>
      <c r="J1498">
        <v>1410866659</v>
      </c>
      <c r="K1498" s="11">
        <f t="shared" si="138"/>
        <v>41898.225219907406</v>
      </c>
      <c r="L1498">
        <v>1405682659</v>
      </c>
      <c r="M1498" s="11">
        <f t="shared" si="139"/>
        <v>41838.225219907406</v>
      </c>
      <c r="N1498" t="b">
        <v>0</v>
      </c>
      <c r="O1498">
        <v>0</v>
      </c>
      <c r="P1498" t="b">
        <v>0</v>
      </c>
      <c r="Q1498" t="s">
        <v>8275</v>
      </c>
      <c r="R1498" s="10">
        <f t="shared" si="140"/>
        <v>0</v>
      </c>
      <c r="S1498" t="e">
        <f t="shared" si="141"/>
        <v>#DIV/0!</v>
      </c>
      <c r="T1498" t="str">
        <f t="shared" si="142"/>
        <v>publishing</v>
      </c>
      <c r="U1498" t="str">
        <f t="shared" si="143"/>
        <v>fiction</v>
      </c>
    </row>
    <row r="1499" spans="1:21" ht="44.25" hidden="1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tr">
        <f>Data[[#This Row],[state]]</f>
        <v>failed</v>
      </c>
      <c r="H1499" t="s">
        <v>8224</v>
      </c>
      <c r="I1499" t="s">
        <v>8246</v>
      </c>
      <c r="J1499">
        <v>1375299780</v>
      </c>
      <c r="K1499" s="11">
        <f t="shared" si="138"/>
        <v>41486.571527777778</v>
      </c>
      <c r="L1499">
        <v>1371655522</v>
      </c>
      <c r="M1499" s="11">
        <f t="shared" si="139"/>
        <v>41444.39261574074</v>
      </c>
      <c r="N1499" t="b">
        <v>0</v>
      </c>
      <c r="O1499">
        <v>1</v>
      </c>
      <c r="P1499" t="b">
        <v>0</v>
      </c>
      <c r="Q1499" t="s">
        <v>8275</v>
      </c>
      <c r="R1499" s="10">
        <f t="shared" si="140"/>
        <v>6.6666666666666671E-3</v>
      </c>
      <c r="S1499">
        <f t="shared" si="141"/>
        <v>1</v>
      </c>
      <c r="T1499" t="str">
        <f t="shared" si="142"/>
        <v>publishing</v>
      </c>
      <c r="U1499" t="str">
        <f t="shared" si="143"/>
        <v>fiction</v>
      </c>
    </row>
    <row r="1500" spans="1:21" ht="44.25" hidden="1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tr">
        <f>Data[[#This Row],[state]]</f>
        <v>failed</v>
      </c>
      <c r="H1500" t="s">
        <v>8224</v>
      </c>
      <c r="I1500" t="s">
        <v>8246</v>
      </c>
      <c r="J1500">
        <v>1409787378</v>
      </c>
      <c r="K1500" s="11">
        <f t="shared" si="138"/>
        <v>41885.733541666668</v>
      </c>
      <c r="L1500">
        <v>1405899378</v>
      </c>
      <c r="M1500" s="11">
        <f t="shared" si="139"/>
        <v>41840.733541666668</v>
      </c>
      <c r="N1500" t="b">
        <v>0</v>
      </c>
      <c r="O1500">
        <v>3</v>
      </c>
      <c r="P1500" t="b">
        <v>0</v>
      </c>
      <c r="Q1500" t="s">
        <v>8275</v>
      </c>
      <c r="R1500" s="10">
        <f t="shared" si="140"/>
        <v>1.9</v>
      </c>
      <c r="S1500">
        <f t="shared" si="141"/>
        <v>19</v>
      </c>
      <c r="T1500" t="str">
        <f t="shared" si="142"/>
        <v>publishing</v>
      </c>
      <c r="U1500" t="str">
        <f t="shared" si="143"/>
        <v>fiction</v>
      </c>
    </row>
    <row r="1501" spans="1:21" ht="59" hidden="1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tr">
        <f>Data[[#This Row],[state]]</f>
        <v>failed</v>
      </c>
      <c r="H1501" t="s">
        <v>8224</v>
      </c>
      <c r="I1501" t="s">
        <v>8246</v>
      </c>
      <c r="J1501">
        <v>1470355833</v>
      </c>
      <c r="K1501" s="11">
        <f t="shared" si="138"/>
        <v>42586.757326388892</v>
      </c>
      <c r="L1501">
        <v>1465171833</v>
      </c>
      <c r="M1501" s="11">
        <f t="shared" si="139"/>
        <v>42526.757326388892</v>
      </c>
      <c r="N1501" t="b">
        <v>0</v>
      </c>
      <c r="O1501">
        <v>1</v>
      </c>
      <c r="P1501" t="b">
        <v>0</v>
      </c>
      <c r="Q1501" t="s">
        <v>8275</v>
      </c>
      <c r="R1501" s="10">
        <f t="shared" si="140"/>
        <v>0.25</v>
      </c>
      <c r="S1501">
        <f t="shared" si="141"/>
        <v>5</v>
      </c>
      <c r="T1501" t="str">
        <f t="shared" si="142"/>
        <v>publishing</v>
      </c>
      <c r="U1501" t="str">
        <f t="shared" si="143"/>
        <v>fiction</v>
      </c>
    </row>
    <row r="1502" spans="1:21" ht="44.25" hidden="1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tr">
        <f>Data[[#This Row],[state]]</f>
        <v>failed</v>
      </c>
      <c r="H1502" t="s">
        <v>8224</v>
      </c>
      <c r="I1502" t="s">
        <v>8246</v>
      </c>
      <c r="J1502">
        <v>1367444557</v>
      </c>
      <c r="K1502" s="11">
        <f t="shared" si="138"/>
        <v>41395.654594907406</v>
      </c>
      <c r="L1502">
        <v>1364852557</v>
      </c>
      <c r="M1502" s="11">
        <f t="shared" si="139"/>
        <v>41365.654594907406</v>
      </c>
      <c r="N1502" t="b">
        <v>0</v>
      </c>
      <c r="O1502">
        <v>15</v>
      </c>
      <c r="P1502" t="b">
        <v>0</v>
      </c>
      <c r="Q1502" t="s">
        <v>8275</v>
      </c>
      <c r="R1502" s="10">
        <f t="shared" si="140"/>
        <v>25.035714285714285</v>
      </c>
      <c r="S1502">
        <f t="shared" si="141"/>
        <v>46.733333333333334</v>
      </c>
      <c r="T1502" t="str">
        <f t="shared" si="142"/>
        <v>publishing</v>
      </c>
      <c r="U1502" t="str">
        <f t="shared" si="143"/>
        <v>fiction</v>
      </c>
    </row>
    <row r="1503" spans="1:21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tr">
        <f>Data[[#This Row],[state]]</f>
        <v>successful</v>
      </c>
      <c r="H1503" t="s">
        <v>8229</v>
      </c>
      <c r="I1503" t="s">
        <v>8251</v>
      </c>
      <c r="J1503">
        <v>1436364023</v>
      </c>
      <c r="K1503" s="11">
        <f t="shared" si="138"/>
        <v>42193.333599537036</v>
      </c>
      <c r="L1503">
        <v>1433772023</v>
      </c>
      <c r="M1503" s="11">
        <f t="shared" si="139"/>
        <v>42163.333599537036</v>
      </c>
      <c r="N1503" t="b">
        <v>1</v>
      </c>
      <c r="O1503">
        <v>885</v>
      </c>
      <c r="P1503" t="b">
        <v>1</v>
      </c>
      <c r="Q1503" t="s">
        <v>8285</v>
      </c>
      <c r="R1503" s="10">
        <f t="shared" si="140"/>
        <v>166.33076923076925</v>
      </c>
      <c r="S1503">
        <f t="shared" si="141"/>
        <v>97.731073446327684</v>
      </c>
      <c r="T1503" t="str">
        <f t="shared" si="142"/>
        <v>photography</v>
      </c>
      <c r="U1503" t="str">
        <f t="shared" si="143"/>
        <v>photobooks</v>
      </c>
    </row>
    <row r="1504" spans="1:21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tr">
        <f>Data[[#This Row],[state]]</f>
        <v>successful</v>
      </c>
      <c r="H1504" t="s">
        <v>8225</v>
      </c>
      <c r="I1504" t="s">
        <v>8247</v>
      </c>
      <c r="J1504">
        <v>1458943200</v>
      </c>
      <c r="K1504" s="11">
        <f t="shared" si="138"/>
        <v>42454.666666666672</v>
      </c>
      <c r="L1504">
        <v>1456491680</v>
      </c>
      <c r="M1504" s="11">
        <f t="shared" si="139"/>
        <v>42426.292592592596</v>
      </c>
      <c r="N1504" t="b">
        <v>1</v>
      </c>
      <c r="O1504">
        <v>329</v>
      </c>
      <c r="P1504" t="b">
        <v>1</v>
      </c>
      <c r="Q1504" t="s">
        <v>8285</v>
      </c>
      <c r="R1504" s="10">
        <f t="shared" si="140"/>
        <v>101.44545454545455</v>
      </c>
      <c r="S1504">
        <f t="shared" si="141"/>
        <v>67.835866261398181</v>
      </c>
      <c r="T1504" t="str">
        <f t="shared" si="142"/>
        <v>photography</v>
      </c>
      <c r="U1504" t="str">
        <f t="shared" si="143"/>
        <v>photobooks</v>
      </c>
    </row>
    <row r="1505" spans="1:21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tr">
        <f>Data[[#This Row],[state]]</f>
        <v>successful</v>
      </c>
      <c r="H1505" t="s">
        <v>8242</v>
      </c>
      <c r="I1505" t="s">
        <v>8249</v>
      </c>
      <c r="J1505">
        <v>1477210801</v>
      </c>
      <c r="K1505" s="11">
        <f t="shared" si="138"/>
        <v>42666.097233796296</v>
      </c>
      <c r="L1505">
        <v>1472026801</v>
      </c>
      <c r="M1505" s="11">
        <f t="shared" si="139"/>
        <v>42606.097233796296</v>
      </c>
      <c r="N1505" t="b">
        <v>1</v>
      </c>
      <c r="O1505">
        <v>71</v>
      </c>
      <c r="P1505" t="b">
        <v>1</v>
      </c>
      <c r="Q1505" t="s">
        <v>8285</v>
      </c>
      <c r="R1505" s="10">
        <f t="shared" si="140"/>
        <v>107.89146666666667</v>
      </c>
      <c r="S1505">
        <f t="shared" si="141"/>
        <v>56.98492957746479</v>
      </c>
      <c r="T1505" t="str">
        <f t="shared" si="142"/>
        <v>photography</v>
      </c>
      <c r="U1505" t="str">
        <f t="shared" si="143"/>
        <v>photobooks</v>
      </c>
    </row>
    <row r="1506" spans="1:21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tr">
        <f>Data[[#This Row],[state]]</f>
        <v>successful</v>
      </c>
      <c r="H1506" t="s">
        <v>8225</v>
      </c>
      <c r="I1506" t="s">
        <v>8247</v>
      </c>
      <c r="J1506">
        <v>1402389180</v>
      </c>
      <c r="K1506" s="11">
        <f t="shared" si="138"/>
        <v>41800.106249999997</v>
      </c>
      <c r="L1506">
        <v>1399996024</v>
      </c>
      <c r="M1506" s="11">
        <f t="shared" si="139"/>
        <v>41772.407685185186</v>
      </c>
      <c r="N1506" t="b">
        <v>1</v>
      </c>
      <c r="O1506">
        <v>269</v>
      </c>
      <c r="P1506" t="b">
        <v>1</v>
      </c>
      <c r="Q1506" t="s">
        <v>8285</v>
      </c>
      <c r="R1506" s="10">
        <f t="shared" si="140"/>
        <v>277.93846153846158</v>
      </c>
      <c r="S1506">
        <f t="shared" si="141"/>
        <v>67.159851301115239</v>
      </c>
      <c r="T1506" t="str">
        <f t="shared" si="142"/>
        <v>photography</v>
      </c>
      <c r="U1506" t="str">
        <f t="shared" si="143"/>
        <v>photobooks</v>
      </c>
    </row>
    <row r="1507" spans="1:21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tr">
        <f>Data[[#This Row],[state]]</f>
        <v>successful</v>
      </c>
      <c r="H1507" t="s">
        <v>8236</v>
      </c>
      <c r="I1507" t="s">
        <v>8249</v>
      </c>
      <c r="J1507">
        <v>1458676860</v>
      </c>
      <c r="K1507" s="11">
        <f t="shared" si="138"/>
        <v>42451.584027777775</v>
      </c>
      <c r="L1507">
        <v>1455446303</v>
      </c>
      <c r="M1507" s="11">
        <f t="shared" si="139"/>
        <v>42414.19332175926</v>
      </c>
      <c r="N1507" t="b">
        <v>1</v>
      </c>
      <c r="O1507">
        <v>345</v>
      </c>
      <c r="P1507" t="b">
        <v>1</v>
      </c>
      <c r="Q1507" t="s">
        <v>8285</v>
      </c>
      <c r="R1507" s="10">
        <f t="shared" si="140"/>
        <v>103.58125</v>
      </c>
      <c r="S1507">
        <f t="shared" si="141"/>
        <v>48.037681159420288</v>
      </c>
      <c r="T1507" t="str">
        <f t="shared" si="142"/>
        <v>photography</v>
      </c>
      <c r="U1507" t="str">
        <f t="shared" si="143"/>
        <v>photobooks</v>
      </c>
    </row>
    <row r="1508" spans="1:21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tr">
        <f>Data[[#This Row],[state]]</f>
        <v>successful</v>
      </c>
      <c r="H1508" t="s">
        <v>8225</v>
      </c>
      <c r="I1508" t="s">
        <v>8247</v>
      </c>
      <c r="J1508">
        <v>1406227904</v>
      </c>
      <c r="K1508" s="11">
        <f t="shared" si="138"/>
        <v>41844.535925925928</v>
      </c>
      <c r="L1508">
        <v>1403635904</v>
      </c>
      <c r="M1508" s="11">
        <f t="shared" si="139"/>
        <v>41814.535925925928</v>
      </c>
      <c r="N1508" t="b">
        <v>1</v>
      </c>
      <c r="O1508">
        <v>43</v>
      </c>
      <c r="P1508" t="b">
        <v>1</v>
      </c>
      <c r="Q1508" t="s">
        <v>8285</v>
      </c>
      <c r="R1508" s="10">
        <f t="shared" si="140"/>
        <v>111.4</v>
      </c>
      <c r="S1508">
        <f t="shared" si="141"/>
        <v>38.860465116279073</v>
      </c>
      <c r="T1508" t="str">
        <f t="shared" si="142"/>
        <v>photography</v>
      </c>
      <c r="U1508" t="str">
        <f t="shared" si="143"/>
        <v>photobooks</v>
      </c>
    </row>
    <row r="1509" spans="1:21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tr">
        <f>Data[[#This Row],[state]]</f>
        <v>successful</v>
      </c>
      <c r="H1509" t="s">
        <v>8224</v>
      </c>
      <c r="I1509" t="s">
        <v>8246</v>
      </c>
      <c r="J1509">
        <v>1273911000</v>
      </c>
      <c r="K1509" s="11">
        <f t="shared" si="138"/>
        <v>40313.090277777781</v>
      </c>
      <c r="L1509">
        <v>1268822909</v>
      </c>
      <c r="M1509" s="11">
        <f t="shared" si="139"/>
        <v>40254.200335648151</v>
      </c>
      <c r="N1509" t="b">
        <v>1</v>
      </c>
      <c r="O1509">
        <v>33</v>
      </c>
      <c r="P1509" t="b">
        <v>1</v>
      </c>
      <c r="Q1509" t="s">
        <v>8285</v>
      </c>
      <c r="R1509" s="10">
        <f t="shared" si="140"/>
        <v>215</v>
      </c>
      <c r="S1509">
        <f t="shared" si="141"/>
        <v>78.181818181818187</v>
      </c>
      <c r="T1509" t="str">
        <f t="shared" si="142"/>
        <v>photography</v>
      </c>
      <c r="U1509" t="str">
        <f t="shared" si="143"/>
        <v>photobooks</v>
      </c>
    </row>
    <row r="1510" spans="1:21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tr">
        <f>Data[[#This Row],[state]]</f>
        <v>successful</v>
      </c>
      <c r="H1510" t="s">
        <v>8224</v>
      </c>
      <c r="I1510" t="s">
        <v>8246</v>
      </c>
      <c r="J1510">
        <v>1403880281</v>
      </c>
      <c r="K1510" s="11">
        <f t="shared" si="138"/>
        <v>41817.364363425928</v>
      </c>
      <c r="L1510">
        <v>1401201881</v>
      </c>
      <c r="M1510" s="11">
        <f t="shared" si="139"/>
        <v>41786.364363425928</v>
      </c>
      <c r="N1510" t="b">
        <v>1</v>
      </c>
      <c r="O1510">
        <v>211</v>
      </c>
      <c r="P1510" t="b">
        <v>1</v>
      </c>
      <c r="Q1510" t="s">
        <v>8285</v>
      </c>
      <c r="R1510" s="10">
        <f t="shared" si="140"/>
        <v>110.76216216216217</v>
      </c>
      <c r="S1510">
        <f t="shared" si="141"/>
        <v>97.113744075829388</v>
      </c>
      <c r="T1510" t="str">
        <f t="shared" si="142"/>
        <v>photography</v>
      </c>
      <c r="U1510" t="str">
        <f t="shared" si="143"/>
        <v>photobooks</v>
      </c>
    </row>
    <row r="1511" spans="1:21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tr">
        <f>Data[[#This Row],[state]]</f>
        <v>successful</v>
      </c>
      <c r="H1511" t="s">
        <v>8236</v>
      </c>
      <c r="I1511" t="s">
        <v>8249</v>
      </c>
      <c r="J1511">
        <v>1487113140</v>
      </c>
      <c r="K1511" s="11">
        <f t="shared" si="138"/>
        <v>42780.707638888889</v>
      </c>
      <c r="L1511">
        <v>1484570885</v>
      </c>
      <c r="M1511" s="11">
        <f t="shared" si="139"/>
        <v>42751.283391203702</v>
      </c>
      <c r="N1511" t="b">
        <v>1</v>
      </c>
      <c r="O1511">
        <v>196</v>
      </c>
      <c r="P1511" t="b">
        <v>1</v>
      </c>
      <c r="Q1511" t="s">
        <v>8285</v>
      </c>
      <c r="R1511" s="10">
        <f t="shared" si="140"/>
        <v>123.64125714285714</v>
      </c>
      <c r="S1511">
        <f t="shared" si="141"/>
        <v>110.39397959183674</v>
      </c>
      <c r="T1511" t="str">
        <f t="shared" si="142"/>
        <v>photography</v>
      </c>
      <c r="U1511" t="str">
        <f t="shared" si="143"/>
        <v>photobooks</v>
      </c>
    </row>
    <row r="1512" spans="1:21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tr">
        <f>Data[[#This Row],[state]]</f>
        <v>successful</v>
      </c>
      <c r="H1512" t="s">
        <v>8225</v>
      </c>
      <c r="I1512" t="s">
        <v>8247</v>
      </c>
      <c r="J1512">
        <v>1405761278</v>
      </c>
      <c r="K1512" s="11">
        <f t="shared" si="138"/>
        <v>41839.135162037033</v>
      </c>
      <c r="L1512">
        <v>1403169278</v>
      </c>
      <c r="M1512" s="11">
        <f t="shared" si="139"/>
        <v>41809.135162037033</v>
      </c>
      <c r="N1512" t="b">
        <v>1</v>
      </c>
      <c r="O1512">
        <v>405</v>
      </c>
      <c r="P1512" t="b">
        <v>1</v>
      </c>
      <c r="Q1512" t="s">
        <v>8285</v>
      </c>
      <c r="R1512" s="10">
        <f t="shared" si="140"/>
        <v>101.03500000000001</v>
      </c>
      <c r="S1512">
        <f t="shared" si="141"/>
        <v>39.91506172839506</v>
      </c>
      <c r="T1512" t="str">
        <f t="shared" si="142"/>
        <v>photography</v>
      </c>
      <c r="U1512" t="str">
        <f t="shared" si="143"/>
        <v>photobooks</v>
      </c>
    </row>
    <row r="1513" spans="1:21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tr">
        <f>Data[[#This Row],[state]]</f>
        <v>successful</v>
      </c>
      <c r="H1513" t="s">
        <v>8224</v>
      </c>
      <c r="I1513" t="s">
        <v>8246</v>
      </c>
      <c r="J1513">
        <v>1447858804</v>
      </c>
      <c r="K1513" s="11">
        <f t="shared" si="138"/>
        <v>42326.375046296293</v>
      </c>
      <c r="L1513">
        <v>1445263204</v>
      </c>
      <c r="M1513" s="11">
        <f t="shared" si="139"/>
        <v>42296.333379629628</v>
      </c>
      <c r="N1513" t="b">
        <v>1</v>
      </c>
      <c r="O1513">
        <v>206</v>
      </c>
      <c r="P1513" t="b">
        <v>1</v>
      </c>
      <c r="Q1513" t="s">
        <v>8285</v>
      </c>
      <c r="R1513" s="10">
        <f t="shared" si="140"/>
        <v>111.79285714285714</v>
      </c>
      <c r="S1513">
        <f t="shared" si="141"/>
        <v>75.975728155339809</v>
      </c>
      <c r="T1513" t="str">
        <f t="shared" si="142"/>
        <v>photography</v>
      </c>
      <c r="U1513" t="str">
        <f t="shared" si="143"/>
        <v>photobooks</v>
      </c>
    </row>
    <row r="1514" spans="1:21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tr">
        <f>Data[[#This Row],[state]]</f>
        <v>successful</v>
      </c>
      <c r="H1514" t="s">
        <v>8224</v>
      </c>
      <c r="I1514" t="s">
        <v>8246</v>
      </c>
      <c r="J1514">
        <v>1486311939</v>
      </c>
      <c r="K1514" s="11">
        <f t="shared" si="138"/>
        <v>42771.434479166666</v>
      </c>
      <c r="L1514">
        <v>1483719939</v>
      </c>
      <c r="M1514" s="11">
        <f t="shared" si="139"/>
        <v>42741.434479166666</v>
      </c>
      <c r="N1514" t="b">
        <v>1</v>
      </c>
      <c r="O1514">
        <v>335</v>
      </c>
      <c r="P1514" t="b">
        <v>1</v>
      </c>
      <c r="Q1514" t="s">
        <v>8285</v>
      </c>
      <c r="R1514" s="10">
        <f t="shared" si="140"/>
        <v>558.7714285714286</v>
      </c>
      <c r="S1514">
        <f t="shared" si="141"/>
        <v>58.379104477611939</v>
      </c>
      <c r="T1514" t="str">
        <f t="shared" si="142"/>
        <v>photography</v>
      </c>
      <c r="U1514" t="str">
        <f t="shared" si="143"/>
        <v>photobooks</v>
      </c>
    </row>
    <row r="1515" spans="1:21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tr">
        <f>Data[[#This Row],[state]]</f>
        <v>successful</v>
      </c>
      <c r="H1515" t="s">
        <v>8225</v>
      </c>
      <c r="I1515" t="s">
        <v>8247</v>
      </c>
      <c r="J1515">
        <v>1405523866</v>
      </c>
      <c r="K1515" s="11">
        <f t="shared" si="138"/>
        <v>41836.387337962966</v>
      </c>
      <c r="L1515">
        <v>1402931866</v>
      </c>
      <c r="M1515" s="11">
        <f t="shared" si="139"/>
        <v>41806.387337962966</v>
      </c>
      <c r="N1515" t="b">
        <v>1</v>
      </c>
      <c r="O1515">
        <v>215</v>
      </c>
      <c r="P1515" t="b">
        <v>1</v>
      </c>
      <c r="Q1515" t="s">
        <v>8285</v>
      </c>
      <c r="R1515" s="10">
        <f t="shared" si="140"/>
        <v>150.01875000000001</v>
      </c>
      <c r="S1515">
        <f t="shared" si="141"/>
        <v>55.82093023255814</v>
      </c>
      <c r="T1515" t="str">
        <f t="shared" si="142"/>
        <v>photography</v>
      </c>
      <c r="U1515" t="str">
        <f t="shared" si="143"/>
        <v>photobooks</v>
      </c>
    </row>
    <row r="1516" spans="1:21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tr">
        <f>Data[[#This Row],[state]]</f>
        <v>successful</v>
      </c>
      <c r="H1516" t="s">
        <v>8224</v>
      </c>
      <c r="I1516" t="s">
        <v>8246</v>
      </c>
      <c r="J1516">
        <v>1443363640</v>
      </c>
      <c r="K1516" s="11">
        <f t="shared" si="138"/>
        <v>42274.347685185188</v>
      </c>
      <c r="L1516">
        <v>1439907640</v>
      </c>
      <c r="M1516" s="11">
        <f t="shared" si="139"/>
        <v>42234.347685185188</v>
      </c>
      <c r="N1516" t="b">
        <v>1</v>
      </c>
      <c r="O1516">
        <v>176</v>
      </c>
      <c r="P1516" t="b">
        <v>1</v>
      </c>
      <c r="Q1516" t="s">
        <v>8285</v>
      </c>
      <c r="R1516" s="10">
        <f t="shared" si="140"/>
        <v>106.476</v>
      </c>
      <c r="S1516">
        <f t="shared" si="141"/>
        <v>151.24431818181819</v>
      </c>
      <c r="T1516" t="str">
        <f t="shared" si="142"/>
        <v>photography</v>
      </c>
      <c r="U1516" t="str">
        <f t="shared" si="143"/>
        <v>photobooks</v>
      </c>
    </row>
    <row r="1517" spans="1:21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tr">
        <f>Data[[#This Row],[state]]</f>
        <v>successful</v>
      </c>
      <c r="H1517" t="s">
        <v>8234</v>
      </c>
      <c r="I1517" t="s">
        <v>8254</v>
      </c>
      <c r="J1517">
        <v>1458104697</v>
      </c>
      <c r="K1517" s="11">
        <f t="shared" si="138"/>
        <v>42444.961770833332</v>
      </c>
      <c r="L1517">
        <v>1455516297</v>
      </c>
      <c r="M1517" s="11">
        <f t="shared" si="139"/>
        <v>42415.003437499996</v>
      </c>
      <c r="N1517" t="b">
        <v>1</v>
      </c>
      <c r="O1517">
        <v>555</v>
      </c>
      <c r="P1517" t="b">
        <v>1</v>
      </c>
      <c r="Q1517" t="s">
        <v>8285</v>
      </c>
      <c r="R1517" s="10">
        <f t="shared" si="140"/>
        <v>157.18899999999999</v>
      </c>
      <c r="S1517">
        <f t="shared" si="141"/>
        <v>849.67027027027029</v>
      </c>
      <c r="T1517" t="str">
        <f t="shared" si="142"/>
        <v>photography</v>
      </c>
      <c r="U1517" t="str">
        <f t="shared" si="143"/>
        <v>photobooks</v>
      </c>
    </row>
    <row r="1518" spans="1:21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tr">
        <f>Data[[#This Row],[state]]</f>
        <v>successful</v>
      </c>
      <c r="H1518" t="s">
        <v>8224</v>
      </c>
      <c r="I1518" t="s">
        <v>8246</v>
      </c>
      <c r="J1518">
        <v>1475762400</v>
      </c>
      <c r="K1518" s="11">
        <f t="shared" si="138"/>
        <v>42649.333333333328</v>
      </c>
      <c r="L1518">
        <v>1473160292</v>
      </c>
      <c r="M1518" s="11">
        <f t="shared" si="139"/>
        <v>42619.216342592597</v>
      </c>
      <c r="N1518" t="b">
        <v>1</v>
      </c>
      <c r="O1518">
        <v>116</v>
      </c>
      <c r="P1518" t="b">
        <v>1</v>
      </c>
      <c r="Q1518" t="s">
        <v>8285</v>
      </c>
      <c r="R1518" s="10">
        <f t="shared" si="140"/>
        <v>108.65882352941176</v>
      </c>
      <c r="S1518">
        <f t="shared" si="141"/>
        <v>159.24137931034483</v>
      </c>
      <c r="T1518" t="str">
        <f t="shared" si="142"/>
        <v>photography</v>
      </c>
      <c r="U1518" t="str">
        <f t="shared" si="143"/>
        <v>photobooks</v>
      </c>
    </row>
    <row r="1519" spans="1:21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tr">
        <f>Data[[#This Row],[state]]</f>
        <v>successful</v>
      </c>
      <c r="H1519" t="s">
        <v>8224</v>
      </c>
      <c r="I1519" t="s">
        <v>8246</v>
      </c>
      <c r="J1519">
        <v>1417845600</v>
      </c>
      <c r="K1519" s="11">
        <f t="shared" si="138"/>
        <v>41979</v>
      </c>
      <c r="L1519">
        <v>1415194553</v>
      </c>
      <c r="M1519" s="11">
        <f t="shared" si="139"/>
        <v>41948.31658564815</v>
      </c>
      <c r="N1519" t="b">
        <v>1</v>
      </c>
      <c r="O1519">
        <v>615</v>
      </c>
      <c r="P1519" t="b">
        <v>1</v>
      </c>
      <c r="Q1519" t="s">
        <v>8285</v>
      </c>
      <c r="R1519" s="10">
        <f t="shared" si="140"/>
        <v>161.97999999999999</v>
      </c>
      <c r="S1519">
        <f t="shared" si="141"/>
        <v>39.507317073170732</v>
      </c>
      <c r="T1519" t="str">
        <f t="shared" si="142"/>
        <v>photography</v>
      </c>
      <c r="U1519" t="str">
        <f t="shared" si="143"/>
        <v>photobooks</v>
      </c>
    </row>
    <row r="1520" spans="1:21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tr">
        <f>Data[[#This Row],[state]]</f>
        <v>successful</v>
      </c>
      <c r="H1520" t="s">
        <v>8224</v>
      </c>
      <c r="I1520" t="s">
        <v>8246</v>
      </c>
      <c r="J1520">
        <v>1401565252</v>
      </c>
      <c r="K1520" s="11">
        <f t="shared" si="138"/>
        <v>41790.5700462963</v>
      </c>
      <c r="L1520">
        <v>1398973252</v>
      </c>
      <c r="M1520" s="11">
        <f t="shared" si="139"/>
        <v>41760.5700462963</v>
      </c>
      <c r="N1520" t="b">
        <v>1</v>
      </c>
      <c r="O1520">
        <v>236</v>
      </c>
      <c r="P1520" t="b">
        <v>1</v>
      </c>
      <c r="Q1520" t="s">
        <v>8285</v>
      </c>
      <c r="R1520" s="10">
        <f t="shared" si="140"/>
        <v>205.36666666666665</v>
      </c>
      <c r="S1520">
        <f t="shared" si="141"/>
        <v>130.52966101694915</v>
      </c>
      <c r="T1520" t="str">
        <f t="shared" si="142"/>
        <v>photography</v>
      </c>
      <c r="U1520" t="str">
        <f t="shared" si="143"/>
        <v>photobooks</v>
      </c>
    </row>
    <row r="1521" spans="1:21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tr">
        <f>Data[[#This Row],[state]]</f>
        <v>successful</v>
      </c>
      <c r="H1521" t="s">
        <v>8224</v>
      </c>
      <c r="I1521" t="s">
        <v>8246</v>
      </c>
      <c r="J1521">
        <v>1403301540</v>
      </c>
      <c r="K1521" s="11">
        <f t="shared" si="138"/>
        <v>41810.665972222225</v>
      </c>
      <c r="L1521">
        <v>1400867283</v>
      </c>
      <c r="M1521" s="11">
        <f t="shared" si="139"/>
        <v>41782.491701388892</v>
      </c>
      <c r="N1521" t="b">
        <v>1</v>
      </c>
      <c r="O1521">
        <v>145</v>
      </c>
      <c r="P1521" t="b">
        <v>1</v>
      </c>
      <c r="Q1521" t="s">
        <v>8285</v>
      </c>
      <c r="R1521" s="10">
        <f t="shared" si="140"/>
        <v>103.36388888888889</v>
      </c>
      <c r="S1521">
        <f t="shared" si="141"/>
        <v>64.156896551724131</v>
      </c>
      <c r="T1521" t="str">
        <f t="shared" si="142"/>
        <v>photography</v>
      </c>
      <c r="U1521" t="str">
        <f t="shared" si="143"/>
        <v>photobooks</v>
      </c>
    </row>
    <row r="1522" spans="1:21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tr">
        <f>Data[[#This Row],[state]]</f>
        <v>successful</v>
      </c>
      <c r="H1522" t="s">
        <v>8224</v>
      </c>
      <c r="I1522" t="s">
        <v>8246</v>
      </c>
      <c r="J1522">
        <v>1418961600</v>
      </c>
      <c r="K1522" s="11">
        <f t="shared" si="138"/>
        <v>41991.916666666672</v>
      </c>
      <c r="L1522">
        <v>1415824513</v>
      </c>
      <c r="M1522" s="11">
        <f t="shared" si="139"/>
        <v>41955.607789351852</v>
      </c>
      <c r="N1522" t="b">
        <v>1</v>
      </c>
      <c r="O1522">
        <v>167</v>
      </c>
      <c r="P1522" t="b">
        <v>1</v>
      </c>
      <c r="Q1522" t="s">
        <v>8285</v>
      </c>
      <c r="R1522" s="10">
        <f t="shared" si="140"/>
        <v>103.47222222222223</v>
      </c>
      <c r="S1522">
        <f t="shared" si="141"/>
        <v>111.52694610778443</v>
      </c>
      <c r="T1522" t="str">
        <f t="shared" si="142"/>
        <v>photography</v>
      </c>
      <c r="U1522" t="str">
        <f t="shared" si="143"/>
        <v>photobooks</v>
      </c>
    </row>
    <row r="1523" spans="1:21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tr">
        <f>Data[[#This Row],[state]]</f>
        <v>successful</v>
      </c>
      <c r="H1523" t="s">
        <v>8224</v>
      </c>
      <c r="I1523" t="s">
        <v>8246</v>
      </c>
      <c r="J1523">
        <v>1465272091</v>
      </c>
      <c r="K1523" s="11">
        <f t="shared" si="138"/>
        <v>42527.917719907404</v>
      </c>
      <c r="L1523">
        <v>1462248091</v>
      </c>
      <c r="M1523" s="11">
        <f t="shared" si="139"/>
        <v>42492.917719907404</v>
      </c>
      <c r="N1523" t="b">
        <v>1</v>
      </c>
      <c r="O1523">
        <v>235</v>
      </c>
      <c r="P1523" t="b">
        <v>1</v>
      </c>
      <c r="Q1523" t="s">
        <v>8285</v>
      </c>
      <c r="R1523" s="10">
        <f t="shared" si="140"/>
        <v>106.81333333333333</v>
      </c>
      <c r="S1523">
        <f t="shared" si="141"/>
        <v>170.44680851063831</v>
      </c>
      <c r="T1523" t="str">
        <f t="shared" si="142"/>
        <v>photography</v>
      </c>
      <c r="U1523" t="str">
        <f t="shared" si="143"/>
        <v>photobooks</v>
      </c>
    </row>
    <row r="1524" spans="1:21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tr">
        <f>Data[[#This Row],[state]]</f>
        <v>successful</v>
      </c>
      <c r="H1524" t="s">
        <v>8224</v>
      </c>
      <c r="I1524" t="s">
        <v>8246</v>
      </c>
      <c r="J1524">
        <v>1413575739</v>
      </c>
      <c r="K1524" s="11">
        <f t="shared" si="138"/>
        <v>41929.580312500002</v>
      </c>
      <c r="L1524">
        <v>1410983739</v>
      </c>
      <c r="M1524" s="11">
        <f t="shared" si="139"/>
        <v>41899.580312500002</v>
      </c>
      <c r="N1524" t="b">
        <v>1</v>
      </c>
      <c r="O1524">
        <v>452</v>
      </c>
      <c r="P1524" t="b">
        <v>1</v>
      </c>
      <c r="Q1524" t="s">
        <v>8285</v>
      </c>
      <c r="R1524" s="10">
        <f t="shared" si="140"/>
        <v>138.96574712643678</v>
      </c>
      <c r="S1524">
        <f t="shared" si="141"/>
        <v>133.7391592920354</v>
      </c>
      <c r="T1524" t="str">
        <f t="shared" si="142"/>
        <v>photography</v>
      </c>
      <c r="U1524" t="str">
        <f t="shared" si="143"/>
        <v>photobooks</v>
      </c>
    </row>
    <row r="1525" spans="1:21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tr">
        <f>Data[[#This Row],[state]]</f>
        <v>successful</v>
      </c>
      <c r="H1525" t="s">
        <v>8224</v>
      </c>
      <c r="I1525" t="s">
        <v>8246</v>
      </c>
      <c r="J1525">
        <v>1419292800</v>
      </c>
      <c r="K1525" s="11">
        <f t="shared" si="138"/>
        <v>41995.75</v>
      </c>
      <c r="L1525">
        <v>1416592916</v>
      </c>
      <c r="M1525" s="11">
        <f t="shared" si="139"/>
        <v>41964.501342592594</v>
      </c>
      <c r="N1525" t="b">
        <v>1</v>
      </c>
      <c r="O1525">
        <v>241</v>
      </c>
      <c r="P1525" t="b">
        <v>1</v>
      </c>
      <c r="Q1525" t="s">
        <v>8285</v>
      </c>
      <c r="R1525" s="10">
        <f t="shared" si="140"/>
        <v>124.84324324324325</v>
      </c>
      <c r="S1525">
        <f t="shared" si="141"/>
        <v>95.834024896265561</v>
      </c>
      <c r="T1525" t="str">
        <f t="shared" si="142"/>
        <v>photography</v>
      </c>
      <c r="U1525" t="str">
        <f t="shared" si="143"/>
        <v>photobooks</v>
      </c>
    </row>
    <row r="1526" spans="1:21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tr">
        <f>Data[[#This Row],[state]]</f>
        <v>successful</v>
      </c>
      <c r="H1526" t="s">
        <v>8235</v>
      </c>
      <c r="I1526" t="s">
        <v>8255</v>
      </c>
      <c r="J1526">
        <v>1487592090</v>
      </c>
      <c r="K1526" s="11">
        <f t="shared" si="138"/>
        <v>42786.251041666663</v>
      </c>
      <c r="L1526">
        <v>1485000090</v>
      </c>
      <c r="M1526" s="11">
        <f t="shared" si="139"/>
        <v>42756.251041666663</v>
      </c>
      <c r="N1526" t="b">
        <v>1</v>
      </c>
      <c r="O1526">
        <v>28</v>
      </c>
      <c r="P1526" t="b">
        <v>1</v>
      </c>
      <c r="Q1526" t="s">
        <v>8285</v>
      </c>
      <c r="R1526" s="10">
        <f t="shared" si="140"/>
        <v>206.99999999999997</v>
      </c>
      <c r="S1526">
        <f t="shared" si="141"/>
        <v>221.78571428571428</v>
      </c>
      <c r="T1526" t="str">
        <f t="shared" si="142"/>
        <v>photography</v>
      </c>
      <c r="U1526" t="str">
        <f t="shared" si="143"/>
        <v>photobooks</v>
      </c>
    </row>
    <row r="1527" spans="1:21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tr">
        <f>Data[[#This Row],[state]]</f>
        <v>successful</v>
      </c>
      <c r="H1527" t="s">
        <v>8224</v>
      </c>
      <c r="I1527" t="s">
        <v>8246</v>
      </c>
      <c r="J1527">
        <v>1471539138</v>
      </c>
      <c r="K1527" s="11">
        <f t="shared" si="138"/>
        <v>42600.452986111108</v>
      </c>
      <c r="L1527">
        <v>1468947138</v>
      </c>
      <c r="M1527" s="11">
        <f t="shared" si="139"/>
        <v>42570.452986111108</v>
      </c>
      <c r="N1527" t="b">
        <v>1</v>
      </c>
      <c r="O1527">
        <v>140</v>
      </c>
      <c r="P1527" t="b">
        <v>1</v>
      </c>
      <c r="Q1527" t="s">
        <v>8285</v>
      </c>
      <c r="R1527" s="10">
        <f t="shared" si="140"/>
        <v>174.00576923076923</v>
      </c>
      <c r="S1527">
        <f t="shared" si="141"/>
        <v>32.315357142857138</v>
      </c>
      <c r="T1527" t="str">
        <f t="shared" si="142"/>
        <v>photography</v>
      </c>
      <c r="U1527" t="str">
        <f t="shared" si="143"/>
        <v>photobooks</v>
      </c>
    </row>
    <row r="1528" spans="1:21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tr">
        <f>Data[[#This Row],[state]]</f>
        <v>successful</v>
      </c>
      <c r="H1528" t="s">
        <v>8224</v>
      </c>
      <c r="I1528" t="s">
        <v>8246</v>
      </c>
      <c r="J1528">
        <v>1453185447</v>
      </c>
      <c r="K1528" s="11">
        <f t="shared" si="138"/>
        <v>42388.026006944448</v>
      </c>
      <c r="L1528">
        <v>1448951847</v>
      </c>
      <c r="M1528" s="11">
        <f t="shared" si="139"/>
        <v>42339.026006944448</v>
      </c>
      <c r="N1528" t="b">
        <v>1</v>
      </c>
      <c r="O1528">
        <v>280</v>
      </c>
      <c r="P1528" t="b">
        <v>1</v>
      </c>
      <c r="Q1528" t="s">
        <v>8285</v>
      </c>
      <c r="R1528" s="10">
        <f t="shared" si="140"/>
        <v>120.32608695652173</v>
      </c>
      <c r="S1528">
        <f t="shared" si="141"/>
        <v>98.839285714285708</v>
      </c>
      <c r="T1528" t="str">
        <f t="shared" si="142"/>
        <v>photography</v>
      </c>
      <c r="U1528" t="str">
        <f t="shared" si="143"/>
        <v>photobooks</v>
      </c>
    </row>
    <row r="1529" spans="1:21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tr">
        <f>Data[[#This Row],[state]]</f>
        <v>successful</v>
      </c>
      <c r="H1529" t="s">
        <v>8224</v>
      </c>
      <c r="I1529" t="s">
        <v>8246</v>
      </c>
      <c r="J1529">
        <v>1489497886</v>
      </c>
      <c r="K1529" s="11">
        <f t="shared" si="138"/>
        <v>42808.308865740735</v>
      </c>
      <c r="L1529">
        <v>1487082286</v>
      </c>
      <c r="M1529" s="11">
        <f t="shared" si="139"/>
        <v>42780.350532407407</v>
      </c>
      <c r="N1529" t="b">
        <v>1</v>
      </c>
      <c r="O1529">
        <v>70</v>
      </c>
      <c r="P1529" t="b">
        <v>1</v>
      </c>
      <c r="Q1529" t="s">
        <v>8285</v>
      </c>
      <c r="R1529" s="10">
        <f t="shared" si="140"/>
        <v>110.44428571428573</v>
      </c>
      <c r="S1529">
        <f t="shared" si="141"/>
        <v>55.222142857142863</v>
      </c>
      <c r="T1529" t="str">
        <f t="shared" si="142"/>
        <v>photography</v>
      </c>
      <c r="U1529" t="str">
        <f t="shared" si="143"/>
        <v>photobooks</v>
      </c>
    </row>
    <row r="1530" spans="1:21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tr">
        <f>Data[[#This Row],[state]]</f>
        <v>successful</v>
      </c>
      <c r="H1530" t="s">
        <v>8224</v>
      </c>
      <c r="I1530" t="s">
        <v>8246</v>
      </c>
      <c r="J1530">
        <v>1485907200</v>
      </c>
      <c r="K1530" s="11">
        <f t="shared" si="138"/>
        <v>42766.75</v>
      </c>
      <c r="L1530">
        <v>1483292122</v>
      </c>
      <c r="M1530" s="11">
        <f t="shared" si="139"/>
        <v>42736.482893518521</v>
      </c>
      <c r="N1530" t="b">
        <v>1</v>
      </c>
      <c r="O1530">
        <v>160</v>
      </c>
      <c r="P1530" t="b">
        <v>1</v>
      </c>
      <c r="Q1530" t="s">
        <v>8285</v>
      </c>
      <c r="R1530" s="10">
        <f t="shared" si="140"/>
        <v>281.56666666666666</v>
      </c>
      <c r="S1530">
        <f t="shared" si="141"/>
        <v>52.793750000000003</v>
      </c>
      <c r="T1530" t="str">
        <f t="shared" si="142"/>
        <v>photography</v>
      </c>
      <c r="U1530" t="str">
        <f t="shared" si="143"/>
        <v>photobooks</v>
      </c>
    </row>
    <row r="1531" spans="1:21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tr">
        <f>Data[[#This Row],[state]]</f>
        <v>successful</v>
      </c>
      <c r="H1531" t="s">
        <v>8224</v>
      </c>
      <c r="I1531" t="s">
        <v>8246</v>
      </c>
      <c r="J1531">
        <v>1426773920</v>
      </c>
      <c r="K1531" s="11">
        <f t="shared" si="138"/>
        <v>42082.337037037039</v>
      </c>
      <c r="L1531">
        <v>1424185520</v>
      </c>
      <c r="M1531" s="11">
        <f t="shared" si="139"/>
        <v>42052.378703703704</v>
      </c>
      <c r="N1531" t="b">
        <v>1</v>
      </c>
      <c r="O1531">
        <v>141</v>
      </c>
      <c r="P1531" t="b">
        <v>1</v>
      </c>
      <c r="Q1531" t="s">
        <v>8285</v>
      </c>
      <c r="R1531" s="10">
        <f t="shared" si="140"/>
        <v>100.67894736842105</v>
      </c>
      <c r="S1531">
        <f t="shared" si="141"/>
        <v>135.66666666666666</v>
      </c>
      <c r="T1531" t="str">
        <f t="shared" si="142"/>
        <v>photography</v>
      </c>
      <c r="U1531" t="str">
        <f t="shared" si="143"/>
        <v>photobooks</v>
      </c>
    </row>
    <row r="1532" spans="1:21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tr">
        <f>Data[[#This Row],[state]]</f>
        <v>successful</v>
      </c>
      <c r="H1532" t="s">
        <v>8224</v>
      </c>
      <c r="I1532" t="s">
        <v>8246</v>
      </c>
      <c r="J1532">
        <v>1445624695</v>
      </c>
      <c r="K1532" s="11">
        <f t="shared" si="138"/>
        <v>42300.517303240747</v>
      </c>
      <c r="L1532">
        <v>1443464695</v>
      </c>
      <c r="M1532" s="11">
        <f t="shared" si="139"/>
        <v>42275.517303240747</v>
      </c>
      <c r="N1532" t="b">
        <v>1</v>
      </c>
      <c r="O1532">
        <v>874</v>
      </c>
      <c r="P1532" t="b">
        <v>1</v>
      </c>
      <c r="Q1532" t="s">
        <v>8285</v>
      </c>
      <c r="R1532" s="10">
        <f t="shared" si="140"/>
        <v>134.82571428571427</v>
      </c>
      <c r="S1532">
        <f t="shared" si="141"/>
        <v>53.991990846681922</v>
      </c>
      <c r="T1532" t="str">
        <f t="shared" si="142"/>
        <v>photography</v>
      </c>
      <c r="U1532" t="str">
        <f t="shared" si="143"/>
        <v>photobooks</v>
      </c>
    </row>
    <row r="1533" spans="1:21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tr">
        <f>Data[[#This Row],[state]]</f>
        <v>successful</v>
      </c>
      <c r="H1533" t="s">
        <v>8224</v>
      </c>
      <c r="I1533" t="s">
        <v>8246</v>
      </c>
      <c r="J1533">
        <v>1417402800</v>
      </c>
      <c r="K1533" s="11">
        <f t="shared" si="138"/>
        <v>41973.875</v>
      </c>
      <c r="L1533">
        <v>1414610126</v>
      </c>
      <c r="M1533" s="11">
        <f t="shared" si="139"/>
        <v>41941.552384259259</v>
      </c>
      <c r="N1533" t="b">
        <v>1</v>
      </c>
      <c r="O1533">
        <v>73</v>
      </c>
      <c r="P1533" t="b">
        <v>1</v>
      </c>
      <c r="Q1533" t="s">
        <v>8285</v>
      </c>
      <c r="R1533" s="10">
        <f t="shared" si="140"/>
        <v>175.95744680851064</v>
      </c>
      <c r="S1533">
        <f t="shared" si="141"/>
        <v>56.643835616438359</v>
      </c>
      <c r="T1533" t="str">
        <f t="shared" si="142"/>
        <v>photography</v>
      </c>
      <c r="U1533" t="str">
        <f t="shared" si="143"/>
        <v>photobooks</v>
      </c>
    </row>
    <row r="1534" spans="1:21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tr">
        <f>Data[[#This Row],[state]]</f>
        <v>successful</v>
      </c>
      <c r="H1534" t="s">
        <v>8226</v>
      </c>
      <c r="I1534" t="s">
        <v>8248</v>
      </c>
      <c r="J1534">
        <v>1455548400</v>
      </c>
      <c r="K1534" s="11">
        <f t="shared" si="138"/>
        <v>42415.375</v>
      </c>
      <c r="L1534">
        <v>1453461865</v>
      </c>
      <c r="M1534" s="11">
        <f t="shared" si="139"/>
        <v>42391.225289351853</v>
      </c>
      <c r="N1534" t="b">
        <v>1</v>
      </c>
      <c r="O1534">
        <v>294</v>
      </c>
      <c r="P1534" t="b">
        <v>1</v>
      </c>
      <c r="Q1534" t="s">
        <v>8285</v>
      </c>
      <c r="R1534" s="10">
        <f t="shared" si="140"/>
        <v>484.02000000000004</v>
      </c>
      <c r="S1534">
        <f t="shared" si="141"/>
        <v>82.316326530612244</v>
      </c>
      <c r="T1534" t="str">
        <f t="shared" si="142"/>
        <v>photography</v>
      </c>
      <c r="U1534" t="str">
        <f t="shared" si="143"/>
        <v>photobooks</v>
      </c>
    </row>
    <row r="1535" spans="1:21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tr">
        <f>Data[[#This Row],[state]]</f>
        <v>successful</v>
      </c>
      <c r="H1535" t="s">
        <v>8224</v>
      </c>
      <c r="I1535" t="s">
        <v>8246</v>
      </c>
      <c r="J1535">
        <v>1462161540</v>
      </c>
      <c r="K1535" s="11">
        <f t="shared" si="138"/>
        <v>42491.915972222225</v>
      </c>
      <c r="L1535">
        <v>1457913777</v>
      </c>
      <c r="M1535" s="11">
        <f t="shared" si="139"/>
        <v>42442.75204861111</v>
      </c>
      <c r="N1535" t="b">
        <v>1</v>
      </c>
      <c r="O1535">
        <v>740</v>
      </c>
      <c r="P1535" t="b">
        <v>1</v>
      </c>
      <c r="Q1535" t="s">
        <v>8285</v>
      </c>
      <c r="R1535" s="10">
        <f t="shared" si="140"/>
        <v>145.14000000000001</v>
      </c>
      <c r="S1535">
        <f t="shared" si="141"/>
        <v>88.26081081081081</v>
      </c>
      <c r="T1535" t="str">
        <f t="shared" si="142"/>
        <v>photography</v>
      </c>
      <c r="U1535" t="str">
        <f t="shared" si="143"/>
        <v>photobooks</v>
      </c>
    </row>
    <row r="1536" spans="1:21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tr">
        <f>Data[[#This Row],[state]]</f>
        <v>successful</v>
      </c>
      <c r="H1536" t="s">
        <v>8224</v>
      </c>
      <c r="I1536" t="s">
        <v>8246</v>
      </c>
      <c r="J1536">
        <v>1441383062</v>
      </c>
      <c r="K1536" s="11">
        <f t="shared" si="138"/>
        <v>42251.42432870371</v>
      </c>
      <c r="L1536">
        <v>1438791062</v>
      </c>
      <c r="M1536" s="11">
        <f t="shared" si="139"/>
        <v>42221.42432870371</v>
      </c>
      <c r="N1536" t="b">
        <v>1</v>
      </c>
      <c r="O1536">
        <v>369</v>
      </c>
      <c r="P1536" t="b">
        <v>1</v>
      </c>
      <c r="Q1536" t="s">
        <v>8285</v>
      </c>
      <c r="R1536" s="10">
        <f t="shared" si="140"/>
        <v>417.73333333333335</v>
      </c>
      <c r="S1536">
        <f t="shared" si="141"/>
        <v>84.905149051490511</v>
      </c>
      <c r="T1536" t="str">
        <f t="shared" si="142"/>
        <v>photography</v>
      </c>
      <c r="U1536" t="str">
        <f t="shared" si="143"/>
        <v>photobooks</v>
      </c>
    </row>
    <row r="1537" spans="1:21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tr">
        <f>Data[[#This Row],[state]]</f>
        <v>successful</v>
      </c>
      <c r="H1537" t="s">
        <v>8224</v>
      </c>
      <c r="I1537" t="s">
        <v>8246</v>
      </c>
      <c r="J1537">
        <v>1464040800</v>
      </c>
      <c r="K1537" s="11">
        <f t="shared" si="138"/>
        <v>42513.666666666672</v>
      </c>
      <c r="L1537">
        <v>1461527631</v>
      </c>
      <c r="M1537" s="11">
        <f t="shared" si="139"/>
        <v>42484.579062500001</v>
      </c>
      <c r="N1537" t="b">
        <v>1</v>
      </c>
      <c r="O1537">
        <v>110</v>
      </c>
      <c r="P1537" t="b">
        <v>1</v>
      </c>
      <c r="Q1537" t="s">
        <v>8285</v>
      </c>
      <c r="R1537" s="10">
        <f t="shared" si="140"/>
        <v>132.42499999999998</v>
      </c>
      <c r="S1537">
        <f t="shared" si="141"/>
        <v>48.154545454545456</v>
      </c>
      <c r="T1537" t="str">
        <f t="shared" si="142"/>
        <v>photography</v>
      </c>
      <c r="U1537" t="str">
        <f t="shared" si="143"/>
        <v>photobooks</v>
      </c>
    </row>
    <row r="1538" spans="1:21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tr">
        <f>Data[[#This Row],[state]]</f>
        <v>successful</v>
      </c>
      <c r="H1538" t="s">
        <v>8224</v>
      </c>
      <c r="I1538" t="s">
        <v>8246</v>
      </c>
      <c r="J1538">
        <v>1440702910</v>
      </c>
      <c r="K1538" s="11">
        <f t="shared" ref="K1538:K1601" si="144">(((J1538/60)/60)/24)+DATE(1970,1,1)+(-6/24)</f>
        <v>42243.552199074074</v>
      </c>
      <c r="L1538">
        <v>1438110910</v>
      </c>
      <c r="M1538" s="11">
        <f t="shared" ref="M1538:M1601" si="145">(((L1538/60)/60)/24)+DATE(1970,1,1)+(-6/24)</f>
        <v>42213.552199074074</v>
      </c>
      <c r="N1538" t="b">
        <v>1</v>
      </c>
      <c r="O1538">
        <v>455</v>
      </c>
      <c r="P1538" t="b">
        <v>1</v>
      </c>
      <c r="Q1538" t="s">
        <v>8285</v>
      </c>
      <c r="R1538" s="10">
        <f t="shared" ref="R1538:R1601" si="146">(E1538/D1538)*100</f>
        <v>250.30841666666666</v>
      </c>
      <c r="S1538">
        <f t="shared" si="141"/>
        <v>66.015406593406595</v>
      </c>
      <c r="T1538" t="str">
        <f t="shared" si="142"/>
        <v>photography</v>
      </c>
      <c r="U1538" t="str">
        <f t="shared" si="143"/>
        <v>photobooks</v>
      </c>
    </row>
    <row r="1539" spans="1:21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tr">
        <f>Data[[#This Row],[state]]</f>
        <v>successful</v>
      </c>
      <c r="H1539" t="s">
        <v>8236</v>
      </c>
      <c r="I1539" t="s">
        <v>8249</v>
      </c>
      <c r="J1539">
        <v>1470506400</v>
      </c>
      <c r="K1539" s="11">
        <f t="shared" si="144"/>
        <v>42588.5</v>
      </c>
      <c r="L1539">
        <v>1467358427</v>
      </c>
      <c r="M1539" s="11">
        <f t="shared" si="145"/>
        <v>42552.065127314811</v>
      </c>
      <c r="N1539" t="b">
        <v>1</v>
      </c>
      <c r="O1539">
        <v>224</v>
      </c>
      <c r="P1539" t="b">
        <v>1</v>
      </c>
      <c r="Q1539" t="s">
        <v>8285</v>
      </c>
      <c r="R1539" s="10">
        <f t="shared" si="146"/>
        <v>179.9</v>
      </c>
      <c r="S1539">
        <f t="shared" ref="S1539:S1602" si="147">E1539/O1539</f>
        <v>96.375</v>
      </c>
      <c r="T1539" t="str">
        <f t="shared" ref="T1539:T1602" si="148">LEFT(Q1539,FIND("/",Q1539)-1)</f>
        <v>photography</v>
      </c>
      <c r="U1539" t="str">
        <f t="shared" ref="U1539:U1602" si="149">RIGHT(Q1539,LEN(Q1539)-FIND("/",Q1539))</f>
        <v>photobooks</v>
      </c>
    </row>
    <row r="1540" spans="1:21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tr">
        <f>Data[[#This Row],[state]]</f>
        <v>successful</v>
      </c>
      <c r="H1540" t="s">
        <v>8224</v>
      </c>
      <c r="I1540" t="s">
        <v>8246</v>
      </c>
      <c r="J1540">
        <v>1421952370</v>
      </c>
      <c r="K1540" s="11">
        <f t="shared" si="144"/>
        <v>42026.532060185185</v>
      </c>
      <c r="L1540">
        <v>1418064370</v>
      </c>
      <c r="M1540" s="11">
        <f t="shared" si="145"/>
        <v>41981.532060185185</v>
      </c>
      <c r="N1540" t="b">
        <v>1</v>
      </c>
      <c r="O1540">
        <v>46</v>
      </c>
      <c r="P1540" t="b">
        <v>1</v>
      </c>
      <c r="Q1540" t="s">
        <v>8285</v>
      </c>
      <c r="R1540" s="10">
        <f t="shared" si="146"/>
        <v>102.62857142857142</v>
      </c>
      <c r="S1540">
        <f t="shared" si="147"/>
        <v>156.17391304347825</v>
      </c>
      <c r="T1540" t="str">
        <f t="shared" si="148"/>
        <v>photography</v>
      </c>
      <c r="U1540" t="str">
        <f t="shared" si="149"/>
        <v>photobooks</v>
      </c>
    </row>
    <row r="1541" spans="1:21" ht="44.25" hidden="1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tr">
        <f>Data[[#This Row],[state]]</f>
        <v>successful</v>
      </c>
      <c r="H1541" t="s">
        <v>8224</v>
      </c>
      <c r="I1541" t="s">
        <v>8246</v>
      </c>
      <c r="J1541">
        <v>1483481019</v>
      </c>
      <c r="K1541" s="11">
        <f t="shared" si="144"/>
        <v>42738.669201388882</v>
      </c>
      <c r="L1541">
        <v>1480629819</v>
      </c>
      <c r="M1541" s="11">
        <f t="shared" si="145"/>
        <v>42705.669201388882</v>
      </c>
      <c r="N1541" t="b">
        <v>0</v>
      </c>
      <c r="O1541">
        <v>284</v>
      </c>
      <c r="P1541" t="b">
        <v>1</v>
      </c>
      <c r="Q1541" t="s">
        <v>8285</v>
      </c>
      <c r="R1541" s="10">
        <f t="shared" si="146"/>
        <v>135.98609999999999</v>
      </c>
      <c r="S1541">
        <f t="shared" si="147"/>
        <v>95.764859154929582</v>
      </c>
      <c r="T1541" t="str">
        <f t="shared" si="148"/>
        <v>photography</v>
      </c>
      <c r="U1541" t="str">
        <f t="shared" si="149"/>
        <v>photobooks</v>
      </c>
    </row>
    <row r="1542" spans="1:21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tr">
        <f>Data[[#This Row],[state]]</f>
        <v>successful</v>
      </c>
      <c r="H1542" t="s">
        <v>8224</v>
      </c>
      <c r="I1542" t="s">
        <v>8246</v>
      </c>
      <c r="J1542">
        <v>1416964500</v>
      </c>
      <c r="K1542" s="11">
        <f t="shared" si="144"/>
        <v>41968.802083333328</v>
      </c>
      <c r="L1542">
        <v>1414368616</v>
      </c>
      <c r="M1542" s="11">
        <f t="shared" si="145"/>
        <v>41938.75712962963</v>
      </c>
      <c r="N1542" t="b">
        <v>1</v>
      </c>
      <c r="O1542">
        <v>98</v>
      </c>
      <c r="P1542" t="b">
        <v>1</v>
      </c>
      <c r="Q1542" t="s">
        <v>8285</v>
      </c>
      <c r="R1542" s="10">
        <f t="shared" si="146"/>
        <v>117.86666666666667</v>
      </c>
      <c r="S1542">
        <f t="shared" si="147"/>
        <v>180.40816326530611</v>
      </c>
      <c r="T1542" t="str">
        <f t="shared" si="148"/>
        <v>photography</v>
      </c>
      <c r="U1542" t="str">
        <f t="shared" si="149"/>
        <v>photobooks</v>
      </c>
    </row>
    <row r="1543" spans="1:21" ht="44.25" hidden="1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tr">
        <f>Data[[#This Row],[state]]</f>
        <v>failed</v>
      </c>
      <c r="H1543" t="s">
        <v>8224</v>
      </c>
      <c r="I1543" t="s">
        <v>8246</v>
      </c>
      <c r="J1543">
        <v>1420045538</v>
      </c>
      <c r="K1543" s="11">
        <f t="shared" si="144"/>
        <v>42004.462245370371</v>
      </c>
      <c r="L1543">
        <v>1417453538</v>
      </c>
      <c r="M1543" s="11">
        <f t="shared" si="145"/>
        <v>41974.462245370371</v>
      </c>
      <c r="N1543" t="b">
        <v>0</v>
      </c>
      <c r="O1543">
        <v>2</v>
      </c>
      <c r="P1543" t="b">
        <v>0</v>
      </c>
      <c r="Q1543" t="s">
        <v>8289</v>
      </c>
      <c r="R1543" s="10">
        <f t="shared" si="146"/>
        <v>3.3333333333333333E-2</v>
      </c>
      <c r="S1543">
        <f t="shared" si="147"/>
        <v>3</v>
      </c>
      <c r="T1543" t="str">
        <f t="shared" si="148"/>
        <v>photography</v>
      </c>
      <c r="U1543" t="str">
        <f t="shared" si="149"/>
        <v>nature</v>
      </c>
    </row>
    <row r="1544" spans="1:21" ht="59" hidden="1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tr">
        <f>Data[[#This Row],[state]]</f>
        <v>failed</v>
      </c>
      <c r="H1544" t="s">
        <v>8229</v>
      </c>
      <c r="I1544" t="s">
        <v>8251</v>
      </c>
      <c r="J1544">
        <v>1435708500</v>
      </c>
      <c r="K1544" s="11">
        <f t="shared" si="144"/>
        <v>42185.746527777781</v>
      </c>
      <c r="L1544">
        <v>1434412500</v>
      </c>
      <c r="M1544" s="11">
        <f t="shared" si="145"/>
        <v>42170.746527777781</v>
      </c>
      <c r="N1544" t="b">
        <v>0</v>
      </c>
      <c r="O1544">
        <v>1</v>
      </c>
      <c r="P1544" t="b">
        <v>0</v>
      </c>
      <c r="Q1544" t="s">
        <v>8289</v>
      </c>
      <c r="R1544" s="10">
        <f t="shared" si="146"/>
        <v>4</v>
      </c>
      <c r="S1544">
        <f t="shared" si="147"/>
        <v>20</v>
      </c>
      <c r="T1544" t="str">
        <f t="shared" si="148"/>
        <v>photography</v>
      </c>
      <c r="U1544" t="str">
        <f t="shared" si="149"/>
        <v>nature</v>
      </c>
    </row>
    <row r="1545" spans="1:21" ht="44.25" hidden="1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tr">
        <f>Data[[#This Row],[state]]</f>
        <v>failed</v>
      </c>
      <c r="H1545" t="s">
        <v>8224</v>
      </c>
      <c r="I1545" t="s">
        <v>8246</v>
      </c>
      <c r="J1545">
        <v>1416662034</v>
      </c>
      <c r="K1545" s="11">
        <f t="shared" si="144"/>
        <v>41965.301319444443</v>
      </c>
      <c r="L1545">
        <v>1414066434</v>
      </c>
      <c r="M1545" s="11">
        <f t="shared" si="145"/>
        <v>41935.259652777779</v>
      </c>
      <c r="N1545" t="b">
        <v>0</v>
      </c>
      <c r="O1545">
        <v>1</v>
      </c>
      <c r="P1545" t="b">
        <v>0</v>
      </c>
      <c r="Q1545" t="s">
        <v>8289</v>
      </c>
      <c r="R1545" s="10">
        <f t="shared" si="146"/>
        <v>0.44444444444444442</v>
      </c>
      <c r="S1545">
        <f t="shared" si="147"/>
        <v>10</v>
      </c>
      <c r="T1545" t="str">
        <f t="shared" si="148"/>
        <v>photography</v>
      </c>
      <c r="U1545" t="str">
        <f t="shared" si="149"/>
        <v>nature</v>
      </c>
    </row>
    <row r="1546" spans="1:21" ht="44.25" hidden="1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tr">
        <f>Data[[#This Row],[state]]</f>
        <v>failed</v>
      </c>
      <c r="H1546" t="s">
        <v>8224</v>
      </c>
      <c r="I1546" t="s">
        <v>8246</v>
      </c>
      <c r="J1546">
        <v>1427847480</v>
      </c>
      <c r="K1546" s="11">
        <f t="shared" si="144"/>
        <v>42094.762499999997</v>
      </c>
      <c r="L1546">
        <v>1424222024</v>
      </c>
      <c r="M1546" s="11">
        <f t="shared" si="145"/>
        <v>42052.801203703704</v>
      </c>
      <c r="N1546" t="b">
        <v>0</v>
      </c>
      <c r="O1546">
        <v>0</v>
      </c>
      <c r="P1546" t="b">
        <v>0</v>
      </c>
      <c r="Q1546" t="s">
        <v>8289</v>
      </c>
      <c r="R1546" s="10">
        <f t="shared" si="146"/>
        <v>0</v>
      </c>
      <c r="S1546" t="e">
        <f t="shared" si="147"/>
        <v>#DIV/0!</v>
      </c>
      <c r="T1546" t="str">
        <f t="shared" si="148"/>
        <v>photography</v>
      </c>
      <c r="U1546" t="str">
        <f t="shared" si="149"/>
        <v>nature</v>
      </c>
    </row>
    <row r="1547" spans="1:21" ht="44.25" hidden="1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tr">
        <f>Data[[#This Row],[state]]</f>
        <v>failed</v>
      </c>
      <c r="H1547" t="s">
        <v>8224</v>
      </c>
      <c r="I1547" t="s">
        <v>8246</v>
      </c>
      <c r="J1547">
        <v>1425330960</v>
      </c>
      <c r="K1547" s="11">
        <f t="shared" si="144"/>
        <v>42065.636111111111</v>
      </c>
      <c r="L1547">
        <v>1422393234</v>
      </c>
      <c r="M1547" s="11">
        <f t="shared" si="145"/>
        <v>42031.634652777779</v>
      </c>
      <c r="N1547" t="b">
        <v>0</v>
      </c>
      <c r="O1547">
        <v>1</v>
      </c>
      <c r="P1547" t="b">
        <v>0</v>
      </c>
      <c r="Q1547" t="s">
        <v>8289</v>
      </c>
      <c r="R1547" s="10">
        <f t="shared" si="146"/>
        <v>3.3333333333333333E-2</v>
      </c>
      <c r="S1547">
        <f t="shared" si="147"/>
        <v>1</v>
      </c>
      <c r="T1547" t="str">
        <f t="shared" si="148"/>
        <v>photography</v>
      </c>
      <c r="U1547" t="str">
        <f t="shared" si="149"/>
        <v>nature</v>
      </c>
    </row>
    <row r="1548" spans="1:21" ht="44.25" hidden="1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tr">
        <f>Data[[#This Row],[state]]</f>
        <v>failed</v>
      </c>
      <c r="H1548" t="s">
        <v>8225</v>
      </c>
      <c r="I1548" t="s">
        <v>8247</v>
      </c>
      <c r="J1548">
        <v>1410930399</v>
      </c>
      <c r="K1548" s="11">
        <f t="shared" si="144"/>
        <v>41898.962951388887</v>
      </c>
      <c r="L1548">
        <v>1405746399</v>
      </c>
      <c r="M1548" s="11">
        <f t="shared" si="145"/>
        <v>41838.962951388887</v>
      </c>
      <c r="N1548" t="b">
        <v>0</v>
      </c>
      <c r="O1548">
        <v>11</v>
      </c>
      <c r="P1548" t="b">
        <v>0</v>
      </c>
      <c r="Q1548" t="s">
        <v>8289</v>
      </c>
      <c r="R1548" s="10">
        <f t="shared" si="146"/>
        <v>28.9</v>
      </c>
      <c r="S1548">
        <f t="shared" si="147"/>
        <v>26.272727272727273</v>
      </c>
      <c r="T1548" t="str">
        <f t="shared" si="148"/>
        <v>photography</v>
      </c>
      <c r="U1548" t="str">
        <f t="shared" si="149"/>
        <v>nature</v>
      </c>
    </row>
    <row r="1549" spans="1:21" ht="44.25" hidden="1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tr">
        <f>Data[[#This Row],[state]]</f>
        <v>failed</v>
      </c>
      <c r="H1549" t="s">
        <v>8224</v>
      </c>
      <c r="I1549" t="s">
        <v>8246</v>
      </c>
      <c r="J1549">
        <v>1487844882</v>
      </c>
      <c r="K1549" s="11">
        <f t="shared" si="144"/>
        <v>42789.176875000005</v>
      </c>
      <c r="L1549">
        <v>1487240082</v>
      </c>
      <c r="M1549" s="11">
        <f t="shared" si="145"/>
        <v>42782.176875000005</v>
      </c>
      <c r="N1549" t="b">
        <v>0</v>
      </c>
      <c r="O1549">
        <v>0</v>
      </c>
      <c r="P1549" t="b">
        <v>0</v>
      </c>
      <c r="Q1549" t="s">
        <v>8289</v>
      </c>
      <c r="R1549" s="10">
        <f t="shared" si="146"/>
        <v>0</v>
      </c>
      <c r="S1549" t="e">
        <f t="shared" si="147"/>
        <v>#DIV/0!</v>
      </c>
      <c r="T1549" t="str">
        <f t="shared" si="148"/>
        <v>photography</v>
      </c>
      <c r="U1549" t="str">
        <f t="shared" si="149"/>
        <v>nature</v>
      </c>
    </row>
    <row r="1550" spans="1:21" ht="29.5" hidden="1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tr">
        <f>Data[[#This Row],[state]]</f>
        <v>failed</v>
      </c>
      <c r="H1550" t="s">
        <v>8224</v>
      </c>
      <c r="I1550" t="s">
        <v>8246</v>
      </c>
      <c r="J1550">
        <v>1447020620</v>
      </c>
      <c r="K1550" s="11">
        <f t="shared" si="144"/>
        <v>42316.673842592587</v>
      </c>
      <c r="L1550">
        <v>1444425020</v>
      </c>
      <c r="M1550" s="11">
        <f t="shared" si="145"/>
        <v>42286.63217592593</v>
      </c>
      <c r="N1550" t="b">
        <v>0</v>
      </c>
      <c r="O1550">
        <v>1</v>
      </c>
      <c r="P1550" t="b">
        <v>0</v>
      </c>
      <c r="Q1550" t="s">
        <v>8289</v>
      </c>
      <c r="R1550" s="10">
        <f t="shared" si="146"/>
        <v>8.5714285714285712</v>
      </c>
      <c r="S1550">
        <f t="shared" si="147"/>
        <v>60</v>
      </c>
      <c r="T1550" t="str">
        <f t="shared" si="148"/>
        <v>photography</v>
      </c>
      <c r="U1550" t="str">
        <f t="shared" si="149"/>
        <v>nature</v>
      </c>
    </row>
    <row r="1551" spans="1:21" ht="44.25" hidden="1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tr">
        <f>Data[[#This Row],[state]]</f>
        <v>failed</v>
      </c>
      <c r="H1551" t="s">
        <v>8224</v>
      </c>
      <c r="I1551" t="s">
        <v>8246</v>
      </c>
      <c r="J1551">
        <v>1446524159</v>
      </c>
      <c r="K1551" s="11">
        <f t="shared" si="144"/>
        <v>42310.927766203706</v>
      </c>
      <c r="L1551">
        <v>1443928559</v>
      </c>
      <c r="M1551" s="11">
        <f t="shared" si="145"/>
        <v>42280.886099537034</v>
      </c>
      <c r="N1551" t="b">
        <v>0</v>
      </c>
      <c r="O1551">
        <v>6</v>
      </c>
      <c r="P1551" t="b">
        <v>0</v>
      </c>
      <c r="Q1551" t="s">
        <v>8289</v>
      </c>
      <c r="R1551" s="10">
        <f t="shared" si="146"/>
        <v>34</v>
      </c>
      <c r="S1551">
        <f t="shared" si="147"/>
        <v>28.333333333333332</v>
      </c>
      <c r="T1551" t="str">
        <f t="shared" si="148"/>
        <v>photography</v>
      </c>
      <c r="U1551" t="str">
        <f t="shared" si="149"/>
        <v>nature</v>
      </c>
    </row>
    <row r="1552" spans="1:21" ht="59" hidden="1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tr">
        <f>Data[[#This Row],[state]]</f>
        <v>failed</v>
      </c>
      <c r="H1552" t="s">
        <v>8225</v>
      </c>
      <c r="I1552" t="s">
        <v>8247</v>
      </c>
      <c r="J1552">
        <v>1463050034</v>
      </c>
      <c r="K1552" s="11">
        <f t="shared" si="144"/>
        <v>42502.199467592596</v>
      </c>
      <c r="L1552">
        <v>1460458034</v>
      </c>
      <c r="M1552" s="11">
        <f t="shared" si="145"/>
        <v>42472.199467592596</v>
      </c>
      <c r="N1552" t="b">
        <v>0</v>
      </c>
      <c r="O1552">
        <v>7</v>
      </c>
      <c r="P1552" t="b">
        <v>0</v>
      </c>
      <c r="Q1552" t="s">
        <v>8289</v>
      </c>
      <c r="R1552" s="10">
        <f t="shared" si="146"/>
        <v>13.466666666666665</v>
      </c>
      <c r="S1552">
        <f t="shared" si="147"/>
        <v>14.428571428571429</v>
      </c>
      <c r="T1552" t="str">
        <f t="shared" si="148"/>
        <v>photography</v>
      </c>
      <c r="U1552" t="str">
        <f t="shared" si="149"/>
        <v>nature</v>
      </c>
    </row>
    <row r="1553" spans="1:21" ht="44.25" hidden="1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tr">
        <f>Data[[#This Row],[state]]</f>
        <v>failed</v>
      </c>
      <c r="H1553" t="s">
        <v>8224</v>
      </c>
      <c r="I1553" t="s">
        <v>8246</v>
      </c>
      <c r="J1553">
        <v>1432756039</v>
      </c>
      <c r="K1553" s="11">
        <f t="shared" si="144"/>
        <v>42151.574525462958</v>
      </c>
      <c r="L1553">
        <v>1430164039</v>
      </c>
      <c r="M1553" s="11">
        <f t="shared" si="145"/>
        <v>42121.574525462958</v>
      </c>
      <c r="N1553" t="b">
        <v>0</v>
      </c>
      <c r="O1553">
        <v>0</v>
      </c>
      <c r="P1553" t="b">
        <v>0</v>
      </c>
      <c r="Q1553" t="s">
        <v>8289</v>
      </c>
      <c r="R1553" s="10">
        <f t="shared" si="146"/>
        <v>0</v>
      </c>
      <c r="S1553" t="e">
        <f t="shared" si="147"/>
        <v>#DIV/0!</v>
      </c>
      <c r="T1553" t="str">
        <f t="shared" si="148"/>
        <v>photography</v>
      </c>
      <c r="U1553" t="str">
        <f t="shared" si="149"/>
        <v>nature</v>
      </c>
    </row>
    <row r="1554" spans="1:21" ht="44.25" hidden="1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tr">
        <f>Data[[#This Row],[state]]</f>
        <v>failed</v>
      </c>
      <c r="H1554" t="s">
        <v>8224</v>
      </c>
      <c r="I1554" t="s">
        <v>8246</v>
      </c>
      <c r="J1554">
        <v>1412135940</v>
      </c>
      <c r="K1554" s="11">
        <f t="shared" si="144"/>
        <v>41912.915972222225</v>
      </c>
      <c r="L1554">
        <v>1410366708</v>
      </c>
      <c r="M1554" s="11">
        <f t="shared" si="145"/>
        <v>41892.438750000001</v>
      </c>
      <c r="N1554" t="b">
        <v>0</v>
      </c>
      <c r="O1554">
        <v>16</v>
      </c>
      <c r="P1554" t="b">
        <v>0</v>
      </c>
      <c r="Q1554" t="s">
        <v>8289</v>
      </c>
      <c r="R1554" s="10">
        <f t="shared" si="146"/>
        <v>49.186046511627907</v>
      </c>
      <c r="S1554">
        <f t="shared" si="147"/>
        <v>132.1875</v>
      </c>
      <c r="T1554" t="str">
        <f t="shared" si="148"/>
        <v>photography</v>
      </c>
      <c r="U1554" t="str">
        <f t="shared" si="149"/>
        <v>nature</v>
      </c>
    </row>
    <row r="1555" spans="1:21" ht="44.25" hidden="1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tr">
        <f>Data[[#This Row],[state]]</f>
        <v>failed</v>
      </c>
      <c r="H1555" t="s">
        <v>8224</v>
      </c>
      <c r="I1555" t="s">
        <v>8246</v>
      </c>
      <c r="J1555">
        <v>1441176447</v>
      </c>
      <c r="K1555" s="11">
        <f t="shared" si="144"/>
        <v>42249.032951388886</v>
      </c>
      <c r="L1555">
        <v>1438584447</v>
      </c>
      <c r="M1555" s="11">
        <f t="shared" si="145"/>
        <v>42219.032951388886</v>
      </c>
      <c r="N1555" t="b">
        <v>0</v>
      </c>
      <c r="O1555">
        <v>0</v>
      </c>
      <c r="P1555" t="b">
        <v>0</v>
      </c>
      <c r="Q1555" t="s">
        <v>8289</v>
      </c>
      <c r="R1555" s="10">
        <f t="shared" si="146"/>
        <v>0</v>
      </c>
      <c r="S1555" t="e">
        <f t="shared" si="147"/>
        <v>#DIV/0!</v>
      </c>
      <c r="T1555" t="str">
        <f t="shared" si="148"/>
        <v>photography</v>
      </c>
      <c r="U1555" t="str">
        <f t="shared" si="149"/>
        <v>nature</v>
      </c>
    </row>
    <row r="1556" spans="1:21" ht="59" hidden="1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tr">
        <f>Data[[#This Row],[state]]</f>
        <v>failed</v>
      </c>
      <c r="H1556" t="s">
        <v>8226</v>
      </c>
      <c r="I1556" t="s">
        <v>8248</v>
      </c>
      <c r="J1556">
        <v>1438495390</v>
      </c>
      <c r="K1556" s="11">
        <f t="shared" si="144"/>
        <v>42218.002199074079</v>
      </c>
      <c r="L1556">
        <v>1435903390</v>
      </c>
      <c r="M1556" s="11">
        <f t="shared" si="145"/>
        <v>42188.002199074079</v>
      </c>
      <c r="N1556" t="b">
        <v>0</v>
      </c>
      <c r="O1556">
        <v>0</v>
      </c>
      <c r="P1556" t="b">
        <v>0</v>
      </c>
      <c r="Q1556" t="s">
        <v>8289</v>
      </c>
      <c r="R1556" s="10">
        <f t="shared" si="146"/>
        <v>0</v>
      </c>
      <c r="S1556" t="e">
        <f t="shared" si="147"/>
        <v>#DIV/0!</v>
      </c>
      <c r="T1556" t="str">
        <f t="shared" si="148"/>
        <v>photography</v>
      </c>
      <c r="U1556" t="str">
        <f t="shared" si="149"/>
        <v>nature</v>
      </c>
    </row>
    <row r="1557" spans="1:21" ht="44.25" hidden="1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tr">
        <f>Data[[#This Row],[state]]</f>
        <v>failed</v>
      </c>
      <c r="H1557" t="s">
        <v>8224</v>
      </c>
      <c r="I1557" t="s">
        <v>8246</v>
      </c>
      <c r="J1557">
        <v>1442509200</v>
      </c>
      <c r="K1557" s="11">
        <f t="shared" si="144"/>
        <v>42264.458333333328</v>
      </c>
      <c r="L1557">
        <v>1440513832</v>
      </c>
      <c r="M1557" s="11">
        <f t="shared" si="145"/>
        <v>42241.363796296297</v>
      </c>
      <c r="N1557" t="b">
        <v>0</v>
      </c>
      <c r="O1557">
        <v>0</v>
      </c>
      <c r="P1557" t="b">
        <v>0</v>
      </c>
      <c r="Q1557" t="s">
        <v>8289</v>
      </c>
      <c r="R1557" s="10">
        <f t="shared" si="146"/>
        <v>0</v>
      </c>
      <c r="S1557" t="e">
        <f t="shared" si="147"/>
        <v>#DIV/0!</v>
      </c>
      <c r="T1557" t="str">
        <f t="shared" si="148"/>
        <v>photography</v>
      </c>
      <c r="U1557" t="str">
        <f t="shared" si="149"/>
        <v>nature</v>
      </c>
    </row>
    <row r="1558" spans="1:21" ht="44.25" hidden="1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tr">
        <f>Data[[#This Row],[state]]</f>
        <v>failed</v>
      </c>
      <c r="H1558" t="s">
        <v>8229</v>
      </c>
      <c r="I1558" t="s">
        <v>8251</v>
      </c>
      <c r="J1558">
        <v>1467603624</v>
      </c>
      <c r="K1558" s="11">
        <f t="shared" si="144"/>
        <v>42554.903055555551</v>
      </c>
      <c r="L1558">
        <v>1465011624</v>
      </c>
      <c r="M1558" s="11">
        <f t="shared" si="145"/>
        <v>42524.903055555551</v>
      </c>
      <c r="N1558" t="b">
        <v>0</v>
      </c>
      <c r="O1558">
        <v>12</v>
      </c>
      <c r="P1558" t="b">
        <v>0</v>
      </c>
      <c r="Q1558" t="s">
        <v>8289</v>
      </c>
      <c r="R1558" s="10">
        <f t="shared" si="146"/>
        <v>45.133333333333333</v>
      </c>
      <c r="S1558">
        <f t="shared" si="147"/>
        <v>56.416666666666664</v>
      </c>
      <c r="T1558" t="str">
        <f t="shared" si="148"/>
        <v>photography</v>
      </c>
      <c r="U1558" t="str">
        <f t="shared" si="149"/>
        <v>nature</v>
      </c>
    </row>
    <row r="1559" spans="1:21" ht="44.25" hidden="1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tr">
        <f>Data[[#This Row],[state]]</f>
        <v>failed</v>
      </c>
      <c r="H1559" t="s">
        <v>8224</v>
      </c>
      <c r="I1559" t="s">
        <v>8246</v>
      </c>
      <c r="J1559">
        <v>1411227633</v>
      </c>
      <c r="K1559" s="11">
        <f t="shared" si="144"/>
        <v>41902.40315972222</v>
      </c>
      <c r="L1559">
        <v>1408549233</v>
      </c>
      <c r="M1559" s="11">
        <f t="shared" si="145"/>
        <v>41871.40315972222</v>
      </c>
      <c r="N1559" t="b">
        <v>0</v>
      </c>
      <c r="O1559">
        <v>1</v>
      </c>
      <c r="P1559" t="b">
        <v>0</v>
      </c>
      <c r="Q1559" t="s">
        <v>8289</v>
      </c>
      <c r="R1559" s="10">
        <f t="shared" si="146"/>
        <v>4</v>
      </c>
      <c r="S1559">
        <f t="shared" si="147"/>
        <v>100</v>
      </c>
      <c r="T1559" t="str">
        <f t="shared" si="148"/>
        <v>photography</v>
      </c>
      <c r="U1559" t="str">
        <f t="shared" si="149"/>
        <v>nature</v>
      </c>
    </row>
    <row r="1560" spans="1:21" ht="44.25" hidden="1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tr">
        <f>Data[[#This Row],[state]]</f>
        <v>failed</v>
      </c>
      <c r="H1560" t="s">
        <v>8225</v>
      </c>
      <c r="I1560" t="s">
        <v>8247</v>
      </c>
      <c r="J1560">
        <v>1440763920</v>
      </c>
      <c r="K1560" s="11">
        <f t="shared" si="144"/>
        <v>42244.258333333331</v>
      </c>
      <c r="L1560">
        <v>1435656759</v>
      </c>
      <c r="M1560" s="11">
        <f t="shared" si="145"/>
        <v>42185.147673611107</v>
      </c>
      <c r="N1560" t="b">
        <v>0</v>
      </c>
      <c r="O1560">
        <v>3</v>
      </c>
      <c r="P1560" t="b">
        <v>0</v>
      </c>
      <c r="Q1560" t="s">
        <v>8289</v>
      </c>
      <c r="R1560" s="10">
        <f t="shared" si="146"/>
        <v>4.666666666666667</v>
      </c>
      <c r="S1560">
        <f t="shared" si="147"/>
        <v>11.666666666666666</v>
      </c>
      <c r="T1560" t="str">
        <f t="shared" si="148"/>
        <v>photography</v>
      </c>
      <c r="U1560" t="str">
        <f t="shared" si="149"/>
        <v>nature</v>
      </c>
    </row>
    <row r="1561" spans="1:21" ht="29.5" hidden="1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tr">
        <f>Data[[#This Row],[state]]</f>
        <v>failed</v>
      </c>
      <c r="H1561" t="s">
        <v>8224</v>
      </c>
      <c r="I1561" t="s">
        <v>8246</v>
      </c>
      <c r="J1561">
        <v>1430270199</v>
      </c>
      <c r="K1561" s="11">
        <f t="shared" si="144"/>
        <v>42122.80322916666</v>
      </c>
      <c r="L1561">
        <v>1428974199</v>
      </c>
      <c r="M1561" s="11">
        <f t="shared" si="145"/>
        <v>42107.80322916666</v>
      </c>
      <c r="N1561" t="b">
        <v>0</v>
      </c>
      <c r="O1561">
        <v>1</v>
      </c>
      <c r="P1561" t="b">
        <v>0</v>
      </c>
      <c r="Q1561" t="s">
        <v>8289</v>
      </c>
      <c r="R1561" s="10">
        <f t="shared" si="146"/>
        <v>0.33333333333333337</v>
      </c>
      <c r="S1561">
        <f t="shared" si="147"/>
        <v>50</v>
      </c>
      <c r="T1561" t="str">
        <f t="shared" si="148"/>
        <v>photography</v>
      </c>
      <c r="U1561" t="str">
        <f t="shared" si="149"/>
        <v>nature</v>
      </c>
    </row>
    <row r="1562" spans="1:21" ht="44.25" hidden="1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tr">
        <f>Data[[#This Row],[state]]</f>
        <v>failed</v>
      </c>
      <c r="H1562" t="s">
        <v>8224</v>
      </c>
      <c r="I1562" t="s">
        <v>8246</v>
      </c>
      <c r="J1562">
        <v>1415842193</v>
      </c>
      <c r="K1562" s="11">
        <f t="shared" si="144"/>
        <v>41955.812418981484</v>
      </c>
      <c r="L1562">
        <v>1414110593</v>
      </c>
      <c r="M1562" s="11">
        <f t="shared" si="145"/>
        <v>41935.770752314813</v>
      </c>
      <c r="N1562" t="b">
        <v>0</v>
      </c>
      <c r="O1562">
        <v>4</v>
      </c>
      <c r="P1562" t="b">
        <v>0</v>
      </c>
      <c r="Q1562" t="s">
        <v>8289</v>
      </c>
      <c r="R1562" s="10">
        <f t="shared" si="146"/>
        <v>3.7600000000000002</v>
      </c>
      <c r="S1562">
        <f t="shared" si="147"/>
        <v>23.5</v>
      </c>
      <c r="T1562" t="str">
        <f t="shared" si="148"/>
        <v>photography</v>
      </c>
      <c r="U1562" t="str">
        <f t="shared" si="149"/>
        <v>nature</v>
      </c>
    </row>
    <row r="1563" spans="1:21" ht="59" hidden="1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tr">
        <f>Data[[#This Row],[state]]</f>
        <v>canceled</v>
      </c>
      <c r="H1563" t="s">
        <v>8224</v>
      </c>
      <c r="I1563" t="s">
        <v>8246</v>
      </c>
      <c r="J1563">
        <v>1383789603</v>
      </c>
      <c r="K1563" s="11">
        <f t="shared" si="144"/>
        <v>41584.833368055559</v>
      </c>
      <c r="L1563">
        <v>1381194003</v>
      </c>
      <c r="M1563" s="11">
        <f t="shared" si="145"/>
        <v>41554.791701388887</v>
      </c>
      <c r="N1563" t="b">
        <v>0</v>
      </c>
      <c r="O1563">
        <v>1</v>
      </c>
      <c r="P1563" t="b">
        <v>0</v>
      </c>
      <c r="Q1563" t="s">
        <v>8290</v>
      </c>
      <c r="R1563" s="10">
        <f t="shared" si="146"/>
        <v>0.67</v>
      </c>
      <c r="S1563">
        <f t="shared" si="147"/>
        <v>67</v>
      </c>
      <c r="T1563" t="str">
        <f t="shared" si="148"/>
        <v>publishing</v>
      </c>
      <c r="U1563" t="str">
        <f t="shared" si="149"/>
        <v>art books</v>
      </c>
    </row>
    <row r="1564" spans="1:21" ht="59" hidden="1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tr">
        <f>Data[[#This Row],[state]]</f>
        <v>canceled</v>
      </c>
      <c r="H1564" t="s">
        <v>8224</v>
      </c>
      <c r="I1564" t="s">
        <v>8246</v>
      </c>
      <c r="J1564">
        <v>1259715000</v>
      </c>
      <c r="K1564" s="11">
        <f t="shared" si="144"/>
        <v>40148.784722222219</v>
      </c>
      <c r="L1564">
        <v>1253712916</v>
      </c>
      <c r="M1564" s="11">
        <f t="shared" si="145"/>
        <v>40079.316157407404</v>
      </c>
      <c r="N1564" t="b">
        <v>0</v>
      </c>
      <c r="O1564">
        <v>0</v>
      </c>
      <c r="P1564" t="b">
        <v>0</v>
      </c>
      <c r="Q1564" t="s">
        <v>8290</v>
      </c>
      <c r="R1564" s="10">
        <f t="shared" si="146"/>
        <v>0</v>
      </c>
      <c r="S1564" t="e">
        <f t="shared" si="147"/>
        <v>#DIV/0!</v>
      </c>
      <c r="T1564" t="str">
        <f t="shared" si="148"/>
        <v>publishing</v>
      </c>
      <c r="U1564" t="str">
        <f t="shared" si="149"/>
        <v>art books</v>
      </c>
    </row>
    <row r="1565" spans="1:21" ht="44.25" hidden="1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tr">
        <f>Data[[#This Row],[state]]</f>
        <v>canceled</v>
      </c>
      <c r="H1565" t="s">
        <v>8225</v>
      </c>
      <c r="I1565" t="s">
        <v>8247</v>
      </c>
      <c r="J1565">
        <v>1394815751</v>
      </c>
      <c r="K1565" s="11">
        <f t="shared" si="144"/>
        <v>41712.450821759259</v>
      </c>
      <c r="L1565">
        <v>1389635351</v>
      </c>
      <c r="M1565" s="11">
        <f t="shared" si="145"/>
        <v>41652.492488425924</v>
      </c>
      <c r="N1565" t="b">
        <v>0</v>
      </c>
      <c r="O1565">
        <v>2</v>
      </c>
      <c r="P1565" t="b">
        <v>0</v>
      </c>
      <c r="Q1565" t="s">
        <v>8290</v>
      </c>
      <c r="R1565" s="10">
        <f t="shared" si="146"/>
        <v>1.4166666666666665</v>
      </c>
      <c r="S1565">
        <f t="shared" si="147"/>
        <v>42.5</v>
      </c>
      <c r="T1565" t="str">
        <f t="shared" si="148"/>
        <v>publishing</v>
      </c>
      <c r="U1565" t="str">
        <f t="shared" si="149"/>
        <v>art books</v>
      </c>
    </row>
    <row r="1566" spans="1:21" ht="44.25" hidden="1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tr">
        <f>Data[[#This Row],[state]]</f>
        <v>canceled</v>
      </c>
      <c r="H1566" t="s">
        <v>8224</v>
      </c>
      <c r="I1566" t="s">
        <v>8246</v>
      </c>
      <c r="J1566">
        <v>1432843500</v>
      </c>
      <c r="K1566" s="11">
        <f t="shared" si="144"/>
        <v>42152.586805555555</v>
      </c>
      <c r="L1566">
        <v>1430124509</v>
      </c>
      <c r="M1566" s="11">
        <f t="shared" si="145"/>
        <v>42121.117002314815</v>
      </c>
      <c r="N1566" t="b">
        <v>0</v>
      </c>
      <c r="O1566">
        <v>1</v>
      </c>
      <c r="P1566" t="b">
        <v>0</v>
      </c>
      <c r="Q1566" t="s">
        <v>8290</v>
      </c>
      <c r="R1566" s="10">
        <f t="shared" si="146"/>
        <v>0.1</v>
      </c>
      <c r="S1566">
        <f t="shared" si="147"/>
        <v>10</v>
      </c>
      <c r="T1566" t="str">
        <f t="shared" si="148"/>
        <v>publishing</v>
      </c>
      <c r="U1566" t="str">
        <f t="shared" si="149"/>
        <v>art books</v>
      </c>
    </row>
    <row r="1567" spans="1:21" ht="44.25" hidden="1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tr">
        <f>Data[[#This Row],[state]]</f>
        <v>canceled</v>
      </c>
      <c r="H1567" t="s">
        <v>8224</v>
      </c>
      <c r="I1567" t="s">
        <v>8246</v>
      </c>
      <c r="J1567">
        <v>1307554261</v>
      </c>
      <c r="K1567" s="11">
        <f t="shared" si="144"/>
        <v>40702.479872685188</v>
      </c>
      <c r="L1567">
        <v>1304962261</v>
      </c>
      <c r="M1567" s="11">
        <f t="shared" si="145"/>
        <v>40672.479872685188</v>
      </c>
      <c r="N1567" t="b">
        <v>0</v>
      </c>
      <c r="O1567">
        <v>1</v>
      </c>
      <c r="P1567" t="b">
        <v>0</v>
      </c>
      <c r="Q1567" t="s">
        <v>8290</v>
      </c>
      <c r="R1567" s="10">
        <f t="shared" si="146"/>
        <v>2.5</v>
      </c>
      <c r="S1567">
        <f t="shared" si="147"/>
        <v>100</v>
      </c>
      <c r="T1567" t="str">
        <f t="shared" si="148"/>
        <v>publishing</v>
      </c>
      <c r="U1567" t="str">
        <f t="shared" si="149"/>
        <v>art books</v>
      </c>
    </row>
    <row r="1568" spans="1:21" ht="44.25" hidden="1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tr">
        <f>Data[[#This Row],[state]]</f>
        <v>canceled</v>
      </c>
      <c r="H1568" t="s">
        <v>8224</v>
      </c>
      <c r="I1568" t="s">
        <v>8246</v>
      </c>
      <c r="J1568">
        <v>1469656800</v>
      </c>
      <c r="K1568" s="11">
        <f t="shared" si="144"/>
        <v>42578.666666666672</v>
      </c>
      <c r="L1568">
        <v>1467151204</v>
      </c>
      <c r="M1568" s="11">
        <f t="shared" si="145"/>
        <v>42549.666712962964</v>
      </c>
      <c r="N1568" t="b">
        <v>0</v>
      </c>
      <c r="O1568">
        <v>59</v>
      </c>
      <c r="P1568" t="b">
        <v>0</v>
      </c>
      <c r="Q1568" t="s">
        <v>8290</v>
      </c>
      <c r="R1568" s="10">
        <f t="shared" si="146"/>
        <v>21.25</v>
      </c>
      <c r="S1568">
        <f t="shared" si="147"/>
        <v>108.05084745762711</v>
      </c>
      <c r="T1568" t="str">
        <f t="shared" si="148"/>
        <v>publishing</v>
      </c>
      <c r="U1568" t="str">
        <f t="shared" si="149"/>
        <v>art books</v>
      </c>
    </row>
    <row r="1569" spans="1:21" ht="44.25" hidden="1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tr">
        <f>Data[[#This Row],[state]]</f>
        <v>canceled</v>
      </c>
      <c r="H1569" t="s">
        <v>8224</v>
      </c>
      <c r="I1569" t="s">
        <v>8246</v>
      </c>
      <c r="J1569">
        <v>1392595200</v>
      </c>
      <c r="K1569" s="11">
        <f t="shared" si="144"/>
        <v>41686.75</v>
      </c>
      <c r="L1569">
        <v>1391293745</v>
      </c>
      <c r="M1569" s="11">
        <f t="shared" si="145"/>
        <v>41671.686863425923</v>
      </c>
      <c r="N1569" t="b">
        <v>0</v>
      </c>
      <c r="O1569">
        <v>13</v>
      </c>
      <c r="P1569" t="b">
        <v>0</v>
      </c>
      <c r="Q1569" t="s">
        <v>8290</v>
      </c>
      <c r="R1569" s="10">
        <f t="shared" si="146"/>
        <v>4.117647058823529</v>
      </c>
      <c r="S1569">
        <f t="shared" si="147"/>
        <v>26.923076923076923</v>
      </c>
      <c r="T1569" t="str">
        <f t="shared" si="148"/>
        <v>publishing</v>
      </c>
      <c r="U1569" t="str">
        <f t="shared" si="149"/>
        <v>art books</v>
      </c>
    </row>
    <row r="1570" spans="1:21" ht="44.25" hidden="1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tr">
        <f>Data[[#This Row],[state]]</f>
        <v>canceled</v>
      </c>
      <c r="H1570" t="s">
        <v>8224</v>
      </c>
      <c r="I1570" t="s">
        <v>8246</v>
      </c>
      <c r="J1570">
        <v>1419384585</v>
      </c>
      <c r="K1570" s="11">
        <f t="shared" si="144"/>
        <v>41996.812326388885</v>
      </c>
      <c r="L1570">
        <v>1416360585</v>
      </c>
      <c r="M1570" s="11">
        <f t="shared" si="145"/>
        <v>41961.812326388885</v>
      </c>
      <c r="N1570" t="b">
        <v>0</v>
      </c>
      <c r="O1570">
        <v>22</v>
      </c>
      <c r="P1570" t="b">
        <v>0</v>
      </c>
      <c r="Q1570" t="s">
        <v>8290</v>
      </c>
      <c r="R1570" s="10">
        <f t="shared" si="146"/>
        <v>13.639999999999999</v>
      </c>
      <c r="S1570">
        <f t="shared" si="147"/>
        <v>155</v>
      </c>
      <c r="T1570" t="str">
        <f t="shared" si="148"/>
        <v>publishing</v>
      </c>
      <c r="U1570" t="str">
        <f t="shared" si="149"/>
        <v>art books</v>
      </c>
    </row>
    <row r="1571" spans="1:21" hidden="1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tr">
        <f>Data[[#This Row],[state]]</f>
        <v>canceled</v>
      </c>
      <c r="H1571" t="s">
        <v>8224</v>
      </c>
      <c r="I1571" t="s">
        <v>8246</v>
      </c>
      <c r="J1571">
        <v>1369498714</v>
      </c>
      <c r="K1571" s="11">
        <f t="shared" si="144"/>
        <v>41419.429560185185</v>
      </c>
      <c r="L1571">
        <v>1366906714</v>
      </c>
      <c r="M1571" s="11">
        <f t="shared" si="145"/>
        <v>41389.429560185185</v>
      </c>
      <c r="N1571" t="b">
        <v>0</v>
      </c>
      <c r="O1571">
        <v>0</v>
      </c>
      <c r="P1571" t="b">
        <v>0</v>
      </c>
      <c r="Q1571" t="s">
        <v>8290</v>
      </c>
      <c r="R1571" s="10">
        <f t="shared" si="146"/>
        <v>0</v>
      </c>
      <c r="S1571" t="e">
        <f t="shared" si="147"/>
        <v>#DIV/0!</v>
      </c>
      <c r="T1571" t="str">
        <f t="shared" si="148"/>
        <v>publishing</v>
      </c>
      <c r="U1571" t="str">
        <f t="shared" si="149"/>
        <v>art books</v>
      </c>
    </row>
    <row r="1572" spans="1:21" ht="29.5" hidden="1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tr">
        <f>Data[[#This Row],[state]]</f>
        <v>canceled</v>
      </c>
      <c r="H1572" t="s">
        <v>8224</v>
      </c>
      <c r="I1572" t="s">
        <v>8246</v>
      </c>
      <c r="J1572">
        <v>1460140282</v>
      </c>
      <c r="K1572" s="11">
        <f t="shared" si="144"/>
        <v>42468.521782407406</v>
      </c>
      <c r="L1572">
        <v>1457551882</v>
      </c>
      <c r="M1572" s="11">
        <f t="shared" si="145"/>
        <v>42438.563449074078</v>
      </c>
      <c r="N1572" t="b">
        <v>0</v>
      </c>
      <c r="O1572">
        <v>52</v>
      </c>
      <c r="P1572" t="b">
        <v>0</v>
      </c>
      <c r="Q1572" t="s">
        <v>8290</v>
      </c>
      <c r="R1572" s="10">
        <f t="shared" si="146"/>
        <v>41.4</v>
      </c>
      <c r="S1572">
        <f t="shared" si="147"/>
        <v>47.769230769230766</v>
      </c>
      <c r="T1572" t="str">
        <f t="shared" si="148"/>
        <v>publishing</v>
      </c>
      <c r="U1572" t="str">
        <f t="shared" si="149"/>
        <v>art books</v>
      </c>
    </row>
    <row r="1573" spans="1:21" ht="59" hidden="1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tr">
        <f>Data[[#This Row],[state]]</f>
        <v>canceled</v>
      </c>
      <c r="H1573" t="s">
        <v>8225</v>
      </c>
      <c r="I1573" t="s">
        <v>8247</v>
      </c>
      <c r="J1573">
        <v>1434738483</v>
      </c>
      <c r="K1573" s="11">
        <f t="shared" si="144"/>
        <v>42174.519479166673</v>
      </c>
      <c r="L1573">
        <v>1432146483</v>
      </c>
      <c r="M1573" s="11">
        <f t="shared" si="145"/>
        <v>42144.519479166673</v>
      </c>
      <c r="N1573" t="b">
        <v>0</v>
      </c>
      <c r="O1573">
        <v>4</v>
      </c>
      <c r="P1573" t="b">
        <v>0</v>
      </c>
      <c r="Q1573" t="s">
        <v>8290</v>
      </c>
      <c r="R1573" s="10">
        <f t="shared" si="146"/>
        <v>0.66115702479338845</v>
      </c>
      <c r="S1573">
        <f t="shared" si="147"/>
        <v>20</v>
      </c>
      <c r="T1573" t="str">
        <f t="shared" si="148"/>
        <v>publishing</v>
      </c>
      <c r="U1573" t="str">
        <f t="shared" si="149"/>
        <v>art books</v>
      </c>
    </row>
    <row r="1574" spans="1:21" ht="44.25" hidden="1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tr">
        <f>Data[[#This Row],[state]]</f>
        <v>canceled</v>
      </c>
      <c r="H1574" t="s">
        <v>8225</v>
      </c>
      <c r="I1574" t="s">
        <v>8247</v>
      </c>
      <c r="J1574">
        <v>1456703940</v>
      </c>
      <c r="K1574" s="11">
        <f t="shared" si="144"/>
        <v>42428.749305555553</v>
      </c>
      <c r="L1574">
        <v>1454546859</v>
      </c>
      <c r="M1574" s="11">
        <f t="shared" si="145"/>
        <v>42403.783090277779</v>
      </c>
      <c r="N1574" t="b">
        <v>0</v>
      </c>
      <c r="O1574">
        <v>3</v>
      </c>
      <c r="P1574" t="b">
        <v>0</v>
      </c>
      <c r="Q1574" t="s">
        <v>8290</v>
      </c>
      <c r="R1574" s="10">
        <f t="shared" si="146"/>
        <v>5</v>
      </c>
      <c r="S1574">
        <f t="shared" si="147"/>
        <v>41.666666666666664</v>
      </c>
      <c r="T1574" t="str">
        <f t="shared" si="148"/>
        <v>publishing</v>
      </c>
      <c r="U1574" t="str">
        <f t="shared" si="149"/>
        <v>art books</v>
      </c>
    </row>
    <row r="1575" spans="1:21" ht="44.25" hidden="1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tr">
        <f>Data[[#This Row],[state]]</f>
        <v>canceled</v>
      </c>
      <c r="H1575" t="s">
        <v>8229</v>
      </c>
      <c r="I1575" t="s">
        <v>8251</v>
      </c>
      <c r="J1575">
        <v>1491019140</v>
      </c>
      <c r="K1575" s="11">
        <f t="shared" si="144"/>
        <v>42825.915972222225</v>
      </c>
      <c r="L1575">
        <v>1487548802</v>
      </c>
      <c r="M1575" s="11">
        <f t="shared" si="145"/>
        <v>42785.750023148154</v>
      </c>
      <c r="N1575" t="b">
        <v>0</v>
      </c>
      <c r="O1575">
        <v>3</v>
      </c>
      <c r="P1575" t="b">
        <v>0</v>
      </c>
      <c r="Q1575" t="s">
        <v>8290</v>
      </c>
      <c r="R1575" s="10">
        <f t="shared" si="146"/>
        <v>2.4777777777777779</v>
      </c>
      <c r="S1575">
        <f t="shared" si="147"/>
        <v>74.333333333333329</v>
      </c>
      <c r="T1575" t="str">
        <f t="shared" si="148"/>
        <v>publishing</v>
      </c>
      <c r="U1575" t="str">
        <f t="shared" si="149"/>
        <v>art books</v>
      </c>
    </row>
    <row r="1576" spans="1:21" ht="44.25" hidden="1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tr">
        <f>Data[[#This Row],[state]]</f>
        <v>canceled</v>
      </c>
      <c r="H1576" t="s">
        <v>8224</v>
      </c>
      <c r="I1576" t="s">
        <v>8246</v>
      </c>
      <c r="J1576">
        <v>1424211329</v>
      </c>
      <c r="K1576" s="11">
        <f t="shared" si="144"/>
        <v>42052.677418981482</v>
      </c>
      <c r="L1576">
        <v>1421187329</v>
      </c>
      <c r="M1576" s="11">
        <f t="shared" si="145"/>
        <v>42017.677418981482</v>
      </c>
      <c r="N1576" t="b">
        <v>0</v>
      </c>
      <c r="O1576">
        <v>6</v>
      </c>
      <c r="P1576" t="b">
        <v>0</v>
      </c>
      <c r="Q1576" t="s">
        <v>8290</v>
      </c>
      <c r="R1576" s="10">
        <f t="shared" si="146"/>
        <v>5.0599999999999996</v>
      </c>
      <c r="S1576">
        <f t="shared" si="147"/>
        <v>84.333333333333329</v>
      </c>
      <c r="T1576" t="str">
        <f t="shared" si="148"/>
        <v>publishing</v>
      </c>
      <c r="U1576" t="str">
        <f t="shared" si="149"/>
        <v>art books</v>
      </c>
    </row>
    <row r="1577" spans="1:21" ht="44.25" hidden="1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tr">
        <f>Data[[#This Row],[state]]</f>
        <v>canceled</v>
      </c>
      <c r="H1577" t="s">
        <v>8224</v>
      </c>
      <c r="I1577" t="s">
        <v>8246</v>
      </c>
      <c r="J1577">
        <v>1404909296</v>
      </c>
      <c r="K1577" s="11">
        <f t="shared" si="144"/>
        <v>41829.274259259262</v>
      </c>
      <c r="L1577">
        <v>1402317296</v>
      </c>
      <c r="M1577" s="11">
        <f t="shared" si="145"/>
        <v>41799.274259259262</v>
      </c>
      <c r="N1577" t="b">
        <v>0</v>
      </c>
      <c r="O1577">
        <v>35</v>
      </c>
      <c r="P1577" t="b">
        <v>0</v>
      </c>
      <c r="Q1577" t="s">
        <v>8290</v>
      </c>
      <c r="R1577" s="10">
        <f t="shared" si="146"/>
        <v>22.91</v>
      </c>
      <c r="S1577">
        <f t="shared" si="147"/>
        <v>65.457142857142856</v>
      </c>
      <c r="T1577" t="str">
        <f t="shared" si="148"/>
        <v>publishing</v>
      </c>
      <c r="U1577" t="str">
        <f t="shared" si="149"/>
        <v>art books</v>
      </c>
    </row>
    <row r="1578" spans="1:21" ht="29.5" hidden="1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tr">
        <f>Data[[#This Row],[state]]</f>
        <v>canceled</v>
      </c>
      <c r="H1578" t="s">
        <v>8224</v>
      </c>
      <c r="I1578" t="s">
        <v>8246</v>
      </c>
      <c r="J1578">
        <v>1435698368</v>
      </c>
      <c r="K1578" s="11">
        <f t="shared" si="144"/>
        <v>42185.629259259258</v>
      </c>
      <c r="L1578">
        <v>1431810368</v>
      </c>
      <c r="M1578" s="11">
        <f t="shared" si="145"/>
        <v>42140.629259259258</v>
      </c>
      <c r="N1578" t="b">
        <v>0</v>
      </c>
      <c r="O1578">
        <v>10</v>
      </c>
      <c r="P1578" t="b">
        <v>0</v>
      </c>
      <c r="Q1578" t="s">
        <v>8290</v>
      </c>
      <c r="R1578" s="10">
        <f t="shared" si="146"/>
        <v>13</v>
      </c>
      <c r="S1578">
        <f t="shared" si="147"/>
        <v>65</v>
      </c>
      <c r="T1578" t="str">
        <f t="shared" si="148"/>
        <v>publishing</v>
      </c>
      <c r="U1578" t="str">
        <f t="shared" si="149"/>
        <v>art books</v>
      </c>
    </row>
    <row r="1579" spans="1:21" ht="44.25" hidden="1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tr">
        <f>Data[[#This Row],[state]]</f>
        <v>canceled</v>
      </c>
      <c r="H1579" t="s">
        <v>8224</v>
      </c>
      <c r="I1579" t="s">
        <v>8246</v>
      </c>
      <c r="J1579">
        <v>1343161248</v>
      </c>
      <c r="K1579" s="11">
        <f t="shared" si="144"/>
        <v>41114.597777777781</v>
      </c>
      <c r="L1579">
        <v>1337977248</v>
      </c>
      <c r="M1579" s="11">
        <f t="shared" si="145"/>
        <v>41054.597777777781</v>
      </c>
      <c r="N1579" t="b">
        <v>0</v>
      </c>
      <c r="O1579">
        <v>2</v>
      </c>
      <c r="P1579" t="b">
        <v>0</v>
      </c>
      <c r="Q1579" t="s">
        <v>8290</v>
      </c>
      <c r="R1579" s="10">
        <f t="shared" si="146"/>
        <v>0.54999999999999993</v>
      </c>
      <c r="S1579">
        <f t="shared" si="147"/>
        <v>27.5</v>
      </c>
      <c r="T1579" t="str">
        <f t="shared" si="148"/>
        <v>publishing</v>
      </c>
      <c r="U1579" t="str">
        <f t="shared" si="149"/>
        <v>art books</v>
      </c>
    </row>
    <row r="1580" spans="1:21" ht="59" hidden="1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tr">
        <f>Data[[#This Row],[state]]</f>
        <v>canceled</v>
      </c>
      <c r="H1580" t="s">
        <v>8224</v>
      </c>
      <c r="I1580" t="s">
        <v>8246</v>
      </c>
      <c r="J1580">
        <v>1283392800</v>
      </c>
      <c r="K1580" s="11">
        <f t="shared" si="144"/>
        <v>40422.833333333336</v>
      </c>
      <c r="L1580">
        <v>1281317691</v>
      </c>
      <c r="M1580" s="11">
        <f t="shared" si="145"/>
        <v>40398.815868055557</v>
      </c>
      <c r="N1580" t="b">
        <v>0</v>
      </c>
      <c r="O1580">
        <v>4</v>
      </c>
      <c r="P1580" t="b">
        <v>0</v>
      </c>
      <c r="Q1580" t="s">
        <v>8290</v>
      </c>
      <c r="R1580" s="10">
        <f t="shared" si="146"/>
        <v>10.806536636794938</v>
      </c>
      <c r="S1580">
        <f t="shared" si="147"/>
        <v>51.25</v>
      </c>
      <c r="T1580" t="str">
        <f t="shared" si="148"/>
        <v>publishing</v>
      </c>
      <c r="U1580" t="str">
        <f t="shared" si="149"/>
        <v>art books</v>
      </c>
    </row>
    <row r="1581" spans="1:21" ht="29.5" hidden="1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tr">
        <f>Data[[#This Row],[state]]</f>
        <v>canceled</v>
      </c>
      <c r="H1581" t="s">
        <v>8224</v>
      </c>
      <c r="I1581" t="s">
        <v>8246</v>
      </c>
      <c r="J1581">
        <v>1377734091</v>
      </c>
      <c r="K1581" s="11">
        <f t="shared" si="144"/>
        <v>41514.746423611112</v>
      </c>
      <c r="L1581">
        <v>1374882891</v>
      </c>
      <c r="M1581" s="11">
        <f t="shared" si="145"/>
        <v>41481.746423611112</v>
      </c>
      <c r="N1581" t="b">
        <v>0</v>
      </c>
      <c r="O1581">
        <v>2</v>
      </c>
      <c r="P1581" t="b">
        <v>0</v>
      </c>
      <c r="Q1581" t="s">
        <v>8290</v>
      </c>
      <c r="R1581" s="10">
        <f t="shared" si="146"/>
        <v>0.84008400840084008</v>
      </c>
      <c r="S1581">
        <f t="shared" si="147"/>
        <v>14</v>
      </c>
      <c r="T1581" t="str">
        <f t="shared" si="148"/>
        <v>publishing</v>
      </c>
      <c r="U1581" t="str">
        <f t="shared" si="149"/>
        <v>art books</v>
      </c>
    </row>
    <row r="1582" spans="1:21" ht="44.25" hidden="1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tr">
        <f>Data[[#This Row],[state]]</f>
        <v>canceled</v>
      </c>
      <c r="H1582" t="s">
        <v>8224</v>
      </c>
      <c r="I1582" t="s">
        <v>8246</v>
      </c>
      <c r="J1582">
        <v>1337562726</v>
      </c>
      <c r="K1582" s="11">
        <f t="shared" si="144"/>
        <v>41049.800069444449</v>
      </c>
      <c r="L1582">
        <v>1332378726</v>
      </c>
      <c r="M1582" s="11">
        <f t="shared" si="145"/>
        <v>40989.800069444449</v>
      </c>
      <c r="N1582" t="b">
        <v>0</v>
      </c>
      <c r="O1582">
        <v>0</v>
      </c>
      <c r="P1582" t="b">
        <v>0</v>
      </c>
      <c r="Q1582" t="s">
        <v>8290</v>
      </c>
      <c r="R1582" s="10">
        <f t="shared" si="146"/>
        <v>0</v>
      </c>
      <c r="S1582" t="e">
        <f t="shared" si="147"/>
        <v>#DIV/0!</v>
      </c>
      <c r="T1582" t="str">
        <f t="shared" si="148"/>
        <v>publishing</v>
      </c>
      <c r="U1582" t="str">
        <f t="shared" si="149"/>
        <v>art books</v>
      </c>
    </row>
    <row r="1583" spans="1:21" ht="44.25" hidden="1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tr">
        <f>Data[[#This Row],[state]]</f>
        <v>failed</v>
      </c>
      <c r="H1583" t="s">
        <v>8225</v>
      </c>
      <c r="I1583" t="s">
        <v>8247</v>
      </c>
      <c r="J1583">
        <v>1450521990</v>
      </c>
      <c r="K1583" s="11">
        <f t="shared" si="144"/>
        <v>42357.198958333334</v>
      </c>
      <c r="L1583">
        <v>1447757190</v>
      </c>
      <c r="M1583" s="11">
        <f t="shared" si="145"/>
        <v>42325.198958333334</v>
      </c>
      <c r="N1583" t="b">
        <v>0</v>
      </c>
      <c r="O1583">
        <v>1</v>
      </c>
      <c r="P1583" t="b">
        <v>0</v>
      </c>
      <c r="Q1583" t="s">
        <v>8291</v>
      </c>
      <c r="R1583" s="10">
        <f t="shared" si="146"/>
        <v>0.5</v>
      </c>
      <c r="S1583">
        <f t="shared" si="147"/>
        <v>5</v>
      </c>
      <c r="T1583" t="str">
        <f t="shared" si="148"/>
        <v>photography</v>
      </c>
      <c r="U1583" t="str">
        <f t="shared" si="149"/>
        <v>places</v>
      </c>
    </row>
    <row r="1584" spans="1:21" ht="29.5" hidden="1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tr">
        <f>Data[[#This Row],[state]]</f>
        <v>failed</v>
      </c>
      <c r="H1584" t="s">
        <v>8224</v>
      </c>
      <c r="I1584" t="s">
        <v>8246</v>
      </c>
      <c r="J1584">
        <v>1445894400</v>
      </c>
      <c r="K1584" s="11">
        <f t="shared" si="144"/>
        <v>42303.638888888891</v>
      </c>
      <c r="L1584">
        <v>1440961053</v>
      </c>
      <c r="M1584" s="11">
        <f t="shared" si="145"/>
        <v>42246.539965277778</v>
      </c>
      <c r="N1584" t="b">
        <v>0</v>
      </c>
      <c r="O1584">
        <v>3</v>
      </c>
      <c r="P1584" t="b">
        <v>0</v>
      </c>
      <c r="Q1584" t="s">
        <v>8291</v>
      </c>
      <c r="R1584" s="10">
        <f t="shared" si="146"/>
        <v>9.3000000000000007</v>
      </c>
      <c r="S1584">
        <f t="shared" si="147"/>
        <v>31</v>
      </c>
      <c r="T1584" t="str">
        <f t="shared" si="148"/>
        <v>photography</v>
      </c>
      <c r="U1584" t="str">
        <f t="shared" si="149"/>
        <v>places</v>
      </c>
    </row>
    <row r="1585" spans="1:21" ht="59" hidden="1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tr">
        <f>Data[[#This Row],[state]]</f>
        <v>failed</v>
      </c>
      <c r="H1585" t="s">
        <v>8225</v>
      </c>
      <c r="I1585" t="s">
        <v>8247</v>
      </c>
      <c r="J1585">
        <v>1411681391</v>
      </c>
      <c r="K1585" s="11">
        <f t="shared" si="144"/>
        <v>41907.654988425929</v>
      </c>
      <c r="L1585">
        <v>1409089391</v>
      </c>
      <c r="M1585" s="11">
        <f t="shared" si="145"/>
        <v>41877.654988425929</v>
      </c>
      <c r="N1585" t="b">
        <v>0</v>
      </c>
      <c r="O1585">
        <v>1</v>
      </c>
      <c r="P1585" t="b">
        <v>0</v>
      </c>
      <c r="Q1585" t="s">
        <v>8291</v>
      </c>
      <c r="R1585" s="10">
        <f t="shared" si="146"/>
        <v>7.4999999999999997E-2</v>
      </c>
      <c r="S1585">
        <f t="shared" si="147"/>
        <v>15</v>
      </c>
      <c r="T1585" t="str">
        <f t="shared" si="148"/>
        <v>photography</v>
      </c>
      <c r="U1585" t="str">
        <f t="shared" si="149"/>
        <v>places</v>
      </c>
    </row>
    <row r="1586" spans="1:21" ht="44.25" hidden="1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tr">
        <f>Data[[#This Row],[state]]</f>
        <v>failed</v>
      </c>
      <c r="H1586" t="s">
        <v>8224</v>
      </c>
      <c r="I1586" t="s">
        <v>8246</v>
      </c>
      <c r="J1586">
        <v>1401464101</v>
      </c>
      <c r="K1586" s="11">
        <f t="shared" si="144"/>
        <v>41789.399317129632</v>
      </c>
      <c r="L1586">
        <v>1400600101</v>
      </c>
      <c r="M1586" s="11">
        <f t="shared" si="145"/>
        <v>41779.399317129632</v>
      </c>
      <c r="N1586" t="b">
        <v>0</v>
      </c>
      <c r="O1586">
        <v>0</v>
      </c>
      <c r="P1586" t="b">
        <v>0</v>
      </c>
      <c r="Q1586" t="s">
        <v>8291</v>
      </c>
      <c r="R1586" s="10">
        <f t="shared" si="146"/>
        <v>0</v>
      </c>
      <c r="S1586" t="e">
        <f t="shared" si="147"/>
        <v>#DIV/0!</v>
      </c>
      <c r="T1586" t="str">
        <f t="shared" si="148"/>
        <v>photography</v>
      </c>
      <c r="U1586" t="str">
        <f t="shared" si="149"/>
        <v>places</v>
      </c>
    </row>
    <row r="1587" spans="1:21" ht="59" hidden="1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tr">
        <f>Data[[#This Row],[state]]</f>
        <v>failed</v>
      </c>
      <c r="H1587" t="s">
        <v>8229</v>
      </c>
      <c r="I1587" t="s">
        <v>8251</v>
      </c>
      <c r="J1587">
        <v>1482663600</v>
      </c>
      <c r="K1587" s="11">
        <f t="shared" si="144"/>
        <v>42729.208333333328</v>
      </c>
      <c r="L1587">
        <v>1480800568</v>
      </c>
      <c r="M1587" s="11">
        <f t="shared" si="145"/>
        <v>42707.645462962959</v>
      </c>
      <c r="N1587" t="b">
        <v>0</v>
      </c>
      <c r="O1587">
        <v>12</v>
      </c>
      <c r="P1587" t="b">
        <v>0</v>
      </c>
      <c r="Q1587" t="s">
        <v>8291</v>
      </c>
      <c r="R1587" s="10">
        <f t="shared" si="146"/>
        <v>79</v>
      </c>
      <c r="S1587">
        <f t="shared" si="147"/>
        <v>131.66666666666666</v>
      </c>
      <c r="T1587" t="str">
        <f t="shared" si="148"/>
        <v>photography</v>
      </c>
      <c r="U1587" t="str">
        <f t="shared" si="149"/>
        <v>places</v>
      </c>
    </row>
    <row r="1588" spans="1:21" ht="29.5" hidden="1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tr">
        <f>Data[[#This Row],[state]]</f>
        <v>failed</v>
      </c>
      <c r="H1588" t="s">
        <v>8224</v>
      </c>
      <c r="I1588" t="s">
        <v>8246</v>
      </c>
      <c r="J1588">
        <v>1428197422</v>
      </c>
      <c r="K1588" s="11">
        <f t="shared" si="144"/>
        <v>42098.812754629631</v>
      </c>
      <c r="L1588">
        <v>1425609022</v>
      </c>
      <c r="M1588" s="11">
        <f t="shared" si="145"/>
        <v>42068.854421296302</v>
      </c>
      <c r="N1588" t="b">
        <v>0</v>
      </c>
      <c r="O1588">
        <v>0</v>
      </c>
      <c r="P1588" t="b">
        <v>0</v>
      </c>
      <c r="Q1588" t="s">
        <v>8291</v>
      </c>
      <c r="R1588" s="10">
        <f t="shared" si="146"/>
        <v>0</v>
      </c>
      <c r="S1588" t="e">
        <f t="shared" si="147"/>
        <v>#DIV/0!</v>
      </c>
      <c r="T1588" t="str">
        <f t="shared" si="148"/>
        <v>photography</v>
      </c>
      <c r="U1588" t="str">
        <f t="shared" si="149"/>
        <v>places</v>
      </c>
    </row>
    <row r="1589" spans="1:21" ht="59" hidden="1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tr">
        <f>Data[[#This Row],[state]]</f>
        <v>failed</v>
      </c>
      <c r="H1589" t="s">
        <v>8224</v>
      </c>
      <c r="I1589" t="s">
        <v>8246</v>
      </c>
      <c r="J1589">
        <v>1418510965</v>
      </c>
      <c r="K1589" s="11">
        <f t="shared" si="144"/>
        <v>41986.700983796298</v>
      </c>
      <c r="L1589">
        <v>1415918965</v>
      </c>
      <c r="M1589" s="11">
        <f t="shared" si="145"/>
        <v>41956.700983796298</v>
      </c>
      <c r="N1589" t="b">
        <v>0</v>
      </c>
      <c r="O1589">
        <v>1</v>
      </c>
      <c r="P1589" t="b">
        <v>0</v>
      </c>
      <c r="Q1589" t="s">
        <v>8291</v>
      </c>
      <c r="R1589" s="10">
        <f t="shared" si="146"/>
        <v>1.3333333333333334E-2</v>
      </c>
      <c r="S1589">
        <f t="shared" si="147"/>
        <v>1</v>
      </c>
      <c r="T1589" t="str">
        <f t="shared" si="148"/>
        <v>photography</v>
      </c>
      <c r="U1589" t="str">
        <f t="shared" si="149"/>
        <v>places</v>
      </c>
    </row>
    <row r="1590" spans="1:21" ht="29.5" hidden="1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tr">
        <f>Data[[#This Row],[state]]</f>
        <v>failed</v>
      </c>
      <c r="H1590" t="s">
        <v>8224</v>
      </c>
      <c r="I1590" t="s">
        <v>8246</v>
      </c>
      <c r="J1590">
        <v>1422735120</v>
      </c>
      <c r="K1590" s="11">
        <f t="shared" si="144"/>
        <v>42035.591666666667</v>
      </c>
      <c r="L1590">
        <v>1420091999</v>
      </c>
      <c r="M1590" s="11">
        <f t="shared" si="145"/>
        <v>42004.99998842593</v>
      </c>
      <c r="N1590" t="b">
        <v>0</v>
      </c>
      <c r="O1590">
        <v>0</v>
      </c>
      <c r="P1590" t="b">
        <v>0</v>
      </c>
      <c r="Q1590" t="s">
        <v>8291</v>
      </c>
      <c r="R1590" s="10">
        <f t="shared" si="146"/>
        <v>0</v>
      </c>
      <c r="S1590" t="e">
        <f t="shared" si="147"/>
        <v>#DIV/0!</v>
      </c>
      <c r="T1590" t="str">
        <f t="shared" si="148"/>
        <v>photography</v>
      </c>
      <c r="U1590" t="str">
        <f t="shared" si="149"/>
        <v>places</v>
      </c>
    </row>
    <row r="1591" spans="1:21" ht="44.25" hidden="1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tr">
        <f>Data[[#This Row],[state]]</f>
        <v>failed</v>
      </c>
      <c r="H1591" t="s">
        <v>8224</v>
      </c>
      <c r="I1591" t="s">
        <v>8246</v>
      </c>
      <c r="J1591">
        <v>1444433886</v>
      </c>
      <c r="K1591" s="11">
        <f t="shared" si="144"/>
        <v>42286.734791666662</v>
      </c>
      <c r="L1591">
        <v>1441841886</v>
      </c>
      <c r="M1591" s="11">
        <f t="shared" si="145"/>
        <v>42256.734791666662</v>
      </c>
      <c r="N1591" t="b">
        <v>0</v>
      </c>
      <c r="O1591">
        <v>0</v>
      </c>
      <c r="P1591" t="b">
        <v>0</v>
      </c>
      <c r="Q1591" t="s">
        <v>8291</v>
      </c>
      <c r="R1591" s="10">
        <f t="shared" si="146"/>
        <v>0</v>
      </c>
      <c r="S1591" t="e">
        <f t="shared" si="147"/>
        <v>#DIV/0!</v>
      </c>
      <c r="T1591" t="str">
        <f t="shared" si="148"/>
        <v>photography</v>
      </c>
      <c r="U1591" t="str">
        <f t="shared" si="149"/>
        <v>places</v>
      </c>
    </row>
    <row r="1592" spans="1:21" hidden="1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tr">
        <f>Data[[#This Row],[state]]</f>
        <v>failed</v>
      </c>
      <c r="H1592" t="s">
        <v>8237</v>
      </c>
      <c r="I1592" t="s">
        <v>8249</v>
      </c>
      <c r="J1592">
        <v>1443040464</v>
      </c>
      <c r="K1592" s="11">
        <f t="shared" si="144"/>
        <v>42270.607222222221</v>
      </c>
      <c r="L1592">
        <v>1440448464</v>
      </c>
      <c r="M1592" s="11">
        <f t="shared" si="145"/>
        <v>42240.607222222221</v>
      </c>
      <c r="N1592" t="b">
        <v>0</v>
      </c>
      <c r="O1592">
        <v>2</v>
      </c>
      <c r="P1592" t="b">
        <v>0</v>
      </c>
      <c r="Q1592" t="s">
        <v>8291</v>
      </c>
      <c r="R1592" s="10">
        <f t="shared" si="146"/>
        <v>1.7000000000000002</v>
      </c>
      <c r="S1592">
        <f t="shared" si="147"/>
        <v>510</v>
      </c>
      <c r="T1592" t="str">
        <f t="shared" si="148"/>
        <v>photography</v>
      </c>
      <c r="U1592" t="str">
        <f t="shared" si="149"/>
        <v>places</v>
      </c>
    </row>
    <row r="1593" spans="1:21" ht="59" hidden="1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tr">
        <f>Data[[#This Row],[state]]</f>
        <v>failed</v>
      </c>
      <c r="H1593" t="s">
        <v>8225</v>
      </c>
      <c r="I1593" t="s">
        <v>8247</v>
      </c>
      <c r="J1593">
        <v>1459700741</v>
      </c>
      <c r="K1593" s="11">
        <f t="shared" si="144"/>
        <v>42463.43450231482</v>
      </c>
      <c r="L1593">
        <v>1457112341</v>
      </c>
      <c r="M1593" s="11">
        <f t="shared" si="145"/>
        <v>42433.476168981477</v>
      </c>
      <c r="N1593" t="b">
        <v>0</v>
      </c>
      <c r="O1593">
        <v>92</v>
      </c>
      <c r="P1593" t="b">
        <v>0</v>
      </c>
      <c r="Q1593" t="s">
        <v>8291</v>
      </c>
      <c r="R1593" s="10">
        <f t="shared" si="146"/>
        <v>29.228571428571428</v>
      </c>
      <c r="S1593">
        <f t="shared" si="147"/>
        <v>44.478260869565219</v>
      </c>
      <c r="T1593" t="str">
        <f t="shared" si="148"/>
        <v>photography</v>
      </c>
      <c r="U1593" t="str">
        <f t="shared" si="149"/>
        <v>places</v>
      </c>
    </row>
    <row r="1594" spans="1:21" ht="29.5" hidden="1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tr">
        <f>Data[[#This Row],[state]]</f>
        <v>failed</v>
      </c>
      <c r="H1594" t="s">
        <v>8224</v>
      </c>
      <c r="I1594" t="s">
        <v>8246</v>
      </c>
      <c r="J1594">
        <v>1427503485</v>
      </c>
      <c r="K1594" s="11">
        <f t="shared" si="144"/>
        <v>42090.781076388885</v>
      </c>
      <c r="L1594">
        <v>1423619085</v>
      </c>
      <c r="M1594" s="11">
        <f t="shared" si="145"/>
        <v>42045.822743055556</v>
      </c>
      <c r="N1594" t="b">
        <v>0</v>
      </c>
      <c r="O1594">
        <v>0</v>
      </c>
      <c r="P1594" t="b">
        <v>0</v>
      </c>
      <c r="Q1594" t="s">
        <v>8291</v>
      </c>
      <c r="R1594" s="10">
        <f t="shared" si="146"/>
        <v>0</v>
      </c>
      <c r="S1594" t="e">
        <f t="shared" si="147"/>
        <v>#DIV/0!</v>
      </c>
      <c r="T1594" t="str">
        <f t="shared" si="148"/>
        <v>photography</v>
      </c>
      <c r="U1594" t="str">
        <f t="shared" si="149"/>
        <v>places</v>
      </c>
    </row>
    <row r="1595" spans="1:21" ht="29.5" hidden="1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tr">
        <f>Data[[#This Row],[state]]</f>
        <v>failed</v>
      </c>
      <c r="H1595" t="s">
        <v>8224</v>
      </c>
      <c r="I1595" t="s">
        <v>8246</v>
      </c>
      <c r="J1595">
        <v>1425154655</v>
      </c>
      <c r="K1595" s="11">
        <f t="shared" si="144"/>
        <v>42063.595543981486</v>
      </c>
      <c r="L1595">
        <v>1422562655</v>
      </c>
      <c r="M1595" s="11">
        <f t="shared" si="145"/>
        <v>42033.595543981486</v>
      </c>
      <c r="N1595" t="b">
        <v>0</v>
      </c>
      <c r="O1595">
        <v>3</v>
      </c>
      <c r="P1595" t="b">
        <v>0</v>
      </c>
      <c r="Q1595" t="s">
        <v>8291</v>
      </c>
      <c r="R1595" s="10">
        <f t="shared" si="146"/>
        <v>1.3636363636363637E-2</v>
      </c>
      <c r="S1595">
        <f t="shared" si="147"/>
        <v>1</v>
      </c>
      <c r="T1595" t="str">
        <f t="shared" si="148"/>
        <v>photography</v>
      </c>
      <c r="U1595" t="str">
        <f t="shared" si="149"/>
        <v>places</v>
      </c>
    </row>
    <row r="1596" spans="1:21" ht="29.5" hidden="1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tr">
        <f>Data[[#This Row],[state]]</f>
        <v>failed</v>
      </c>
      <c r="H1596" t="s">
        <v>8224</v>
      </c>
      <c r="I1596" t="s">
        <v>8246</v>
      </c>
      <c r="J1596">
        <v>1463329260</v>
      </c>
      <c r="K1596" s="11">
        <f t="shared" si="144"/>
        <v>42505.431249999994</v>
      </c>
      <c r="L1596">
        <v>1458147982</v>
      </c>
      <c r="M1596" s="11">
        <f t="shared" si="145"/>
        <v>42445.462754629625</v>
      </c>
      <c r="N1596" t="b">
        <v>0</v>
      </c>
      <c r="O1596">
        <v>10</v>
      </c>
      <c r="P1596" t="b">
        <v>0</v>
      </c>
      <c r="Q1596" t="s">
        <v>8291</v>
      </c>
      <c r="R1596" s="10">
        <f t="shared" si="146"/>
        <v>20.5</v>
      </c>
      <c r="S1596">
        <f t="shared" si="147"/>
        <v>20.5</v>
      </c>
      <c r="T1596" t="str">
        <f t="shared" si="148"/>
        <v>photography</v>
      </c>
      <c r="U1596" t="str">
        <f t="shared" si="149"/>
        <v>places</v>
      </c>
    </row>
    <row r="1597" spans="1:21" ht="44.25" hidden="1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tr">
        <f>Data[[#This Row],[state]]</f>
        <v>failed</v>
      </c>
      <c r="H1597" t="s">
        <v>8224</v>
      </c>
      <c r="I1597" t="s">
        <v>8246</v>
      </c>
      <c r="J1597">
        <v>1403122380</v>
      </c>
      <c r="K1597" s="11">
        <f t="shared" si="144"/>
        <v>41808.592361111114</v>
      </c>
      <c r="L1597">
        <v>1400634728</v>
      </c>
      <c r="M1597" s="11">
        <f t="shared" si="145"/>
        <v>41779.800092592595</v>
      </c>
      <c r="N1597" t="b">
        <v>0</v>
      </c>
      <c r="O1597">
        <v>7</v>
      </c>
      <c r="P1597" t="b">
        <v>0</v>
      </c>
      <c r="Q1597" t="s">
        <v>8291</v>
      </c>
      <c r="R1597" s="10">
        <f t="shared" si="146"/>
        <v>0.27999999999999997</v>
      </c>
      <c r="S1597">
        <f t="shared" si="147"/>
        <v>40</v>
      </c>
      <c r="T1597" t="str">
        <f t="shared" si="148"/>
        <v>photography</v>
      </c>
      <c r="U1597" t="str">
        <f t="shared" si="149"/>
        <v>places</v>
      </c>
    </row>
    <row r="1598" spans="1:21" ht="44.25" hidden="1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tr">
        <f>Data[[#This Row],[state]]</f>
        <v>failed</v>
      </c>
      <c r="H1598" t="s">
        <v>8225</v>
      </c>
      <c r="I1598" t="s">
        <v>8247</v>
      </c>
      <c r="J1598">
        <v>1418469569</v>
      </c>
      <c r="K1598" s="11">
        <f t="shared" si="144"/>
        <v>41986.221863425926</v>
      </c>
      <c r="L1598">
        <v>1414577969</v>
      </c>
      <c r="M1598" s="11">
        <f t="shared" si="145"/>
        <v>41941.180196759262</v>
      </c>
      <c r="N1598" t="b">
        <v>0</v>
      </c>
      <c r="O1598">
        <v>3</v>
      </c>
      <c r="P1598" t="b">
        <v>0</v>
      </c>
      <c r="Q1598" t="s">
        <v>8291</v>
      </c>
      <c r="R1598" s="10">
        <f t="shared" si="146"/>
        <v>2.3076923076923079</v>
      </c>
      <c r="S1598">
        <f t="shared" si="147"/>
        <v>25</v>
      </c>
      <c r="T1598" t="str">
        <f t="shared" si="148"/>
        <v>photography</v>
      </c>
      <c r="U1598" t="str">
        <f t="shared" si="149"/>
        <v>places</v>
      </c>
    </row>
    <row r="1599" spans="1:21" ht="44.25" hidden="1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tr">
        <f>Data[[#This Row],[state]]</f>
        <v>failed</v>
      </c>
      <c r="H1599" t="s">
        <v>8224</v>
      </c>
      <c r="I1599" t="s">
        <v>8246</v>
      </c>
      <c r="J1599">
        <v>1474360197</v>
      </c>
      <c r="K1599" s="11">
        <f t="shared" si="144"/>
        <v>42633.104131944448</v>
      </c>
      <c r="L1599">
        <v>1471768197</v>
      </c>
      <c r="M1599" s="11">
        <f t="shared" si="145"/>
        <v>42603.104131944448</v>
      </c>
      <c r="N1599" t="b">
        <v>0</v>
      </c>
      <c r="O1599">
        <v>0</v>
      </c>
      <c r="P1599" t="b">
        <v>0</v>
      </c>
      <c r="Q1599" t="s">
        <v>8291</v>
      </c>
      <c r="R1599" s="10">
        <f t="shared" si="146"/>
        <v>0</v>
      </c>
      <c r="S1599" t="e">
        <f t="shared" si="147"/>
        <v>#DIV/0!</v>
      </c>
      <c r="T1599" t="str">
        <f t="shared" si="148"/>
        <v>photography</v>
      </c>
      <c r="U1599" t="str">
        <f t="shared" si="149"/>
        <v>places</v>
      </c>
    </row>
    <row r="1600" spans="1:21" ht="59" hidden="1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tr">
        <f>Data[[#This Row],[state]]</f>
        <v>failed</v>
      </c>
      <c r="H1600" t="s">
        <v>8224</v>
      </c>
      <c r="I1600" t="s">
        <v>8246</v>
      </c>
      <c r="J1600">
        <v>1437926458</v>
      </c>
      <c r="K1600" s="11">
        <f t="shared" si="144"/>
        <v>42211.417337962965</v>
      </c>
      <c r="L1600">
        <v>1432742458</v>
      </c>
      <c r="M1600" s="11">
        <f t="shared" si="145"/>
        <v>42151.417337962965</v>
      </c>
      <c r="N1600" t="b">
        <v>0</v>
      </c>
      <c r="O1600">
        <v>1</v>
      </c>
      <c r="P1600" t="b">
        <v>0</v>
      </c>
      <c r="Q1600" t="s">
        <v>8291</v>
      </c>
      <c r="R1600" s="10">
        <f t="shared" si="146"/>
        <v>0.125</v>
      </c>
      <c r="S1600">
        <f t="shared" si="147"/>
        <v>1</v>
      </c>
      <c r="T1600" t="str">
        <f t="shared" si="148"/>
        <v>photography</v>
      </c>
      <c r="U1600" t="str">
        <f t="shared" si="149"/>
        <v>places</v>
      </c>
    </row>
    <row r="1601" spans="1:21" ht="44.25" hidden="1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tr">
        <f>Data[[#This Row],[state]]</f>
        <v>failed</v>
      </c>
      <c r="H1601" t="s">
        <v>8225</v>
      </c>
      <c r="I1601" t="s">
        <v>8247</v>
      </c>
      <c r="J1601">
        <v>1460116576</v>
      </c>
      <c r="K1601" s="11">
        <f t="shared" si="144"/>
        <v>42468.247407407413</v>
      </c>
      <c r="L1601">
        <v>1457528176</v>
      </c>
      <c r="M1601" s="11">
        <f t="shared" si="145"/>
        <v>42438.28907407407</v>
      </c>
      <c r="N1601" t="b">
        <v>0</v>
      </c>
      <c r="O1601">
        <v>0</v>
      </c>
      <c r="P1601" t="b">
        <v>0</v>
      </c>
      <c r="Q1601" t="s">
        <v>8291</v>
      </c>
      <c r="R1601" s="10">
        <f t="shared" si="146"/>
        <v>0</v>
      </c>
      <c r="S1601" t="e">
        <f t="shared" si="147"/>
        <v>#DIV/0!</v>
      </c>
      <c r="T1601" t="str">
        <f t="shared" si="148"/>
        <v>photography</v>
      </c>
      <c r="U1601" t="str">
        <f t="shared" si="149"/>
        <v>places</v>
      </c>
    </row>
    <row r="1602" spans="1:21" ht="44.25" hidden="1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tr">
        <f>Data[[#This Row],[state]]</f>
        <v>failed</v>
      </c>
      <c r="H1602" t="s">
        <v>8224</v>
      </c>
      <c r="I1602" t="s">
        <v>8246</v>
      </c>
      <c r="J1602">
        <v>1405401060</v>
      </c>
      <c r="K1602" s="11">
        <f t="shared" ref="K1602:K1665" si="150">(((J1602/60)/60)/24)+DATE(1970,1,1)+(-6/24)</f>
        <v>41834.96597222222</v>
      </c>
      <c r="L1602">
        <v>1401585752</v>
      </c>
      <c r="M1602" s="11">
        <f t="shared" ref="M1602:M1665" si="151">(((L1602/60)/60)/24)+DATE(1970,1,1)+(-6/24)</f>
        <v>41790.807314814818</v>
      </c>
      <c r="N1602" t="b">
        <v>0</v>
      </c>
      <c r="O1602">
        <v>9</v>
      </c>
      <c r="P1602" t="b">
        <v>0</v>
      </c>
      <c r="Q1602" t="s">
        <v>8291</v>
      </c>
      <c r="R1602" s="10">
        <f t="shared" ref="R1602:R1665" si="152">(E1602/D1602)*100</f>
        <v>7.3400000000000007</v>
      </c>
      <c r="S1602">
        <f t="shared" si="147"/>
        <v>40.777777777777779</v>
      </c>
      <c r="T1602" t="str">
        <f t="shared" si="148"/>
        <v>photography</v>
      </c>
      <c r="U1602" t="str">
        <f t="shared" si="149"/>
        <v>places</v>
      </c>
    </row>
    <row r="1603" spans="1:21" ht="44.25" hidden="1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tr">
        <f>Data[[#This Row],[state]]</f>
        <v>successful</v>
      </c>
      <c r="H1603" t="s">
        <v>8224</v>
      </c>
      <c r="I1603" t="s">
        <v>8246</v>
      </c>
      <c r="J1603">
        <v>1304561633</v>
      </c>
      <c r="K1603" s="11">
        <f t="shared" si="150"/>
        <v>40667.842974537038</v>
      </c>
      <c r="L1603">
        <v>1301969633</v>
      </c>
      <c r="M1603" s="11">
        <f t="shared" si="151"/>
        <v>40637.842974537038</v>
      </c>
      <c r="N1603" t="b">
        <v>0</v>
      </c>
      <c r="O1603">
        <v>56</v>
      </c>
      <c r="P1603" t="b">
        <v>1</v>
      </c>
      <c r="Q1603" t="s">
        <v>8276</v>
      </c>
      <c r="R1603" s="10">
        <f t="shared" si="152"/>
        <v>108.2492</v>
      </c>
      <c r="S1603">
        <f t="shared" ref="S1603:S1666" si="153">E1603/O1603</f>
        <v>48.325535714285714</v>
      </c>
      <c r="T1603" t="str">
        <f t="shared" ref="T1603:T1666" si="154">LEFT(Q1603,FIND("/",Q1603)-1)</f>
        <v>music</v>
      </c>
      <c r="U1603" t="str">
        <f t="shared" ref="U1603:U1666" si="155">RIGHT(Q1603,LEN(Q1603)-FIND("/",Q1603))</f>
        <v>rock</v>
      </c>
    </row>
    <row r="1604" spans="1:21" ht="44.25" hidden="1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tr">
        <f>Data[[#This Row],[state]]</f>
        <v>successful</v>
      </c>
      <c r="H1604" t="s">
        <v>8224</v>
      </c>
      <c r="I1604" t="s">
        <v>8246</v>
      </c>
      <c r="J1604">
        <v>1318633200</v>
      </c>
      <c r="K1604" s="11">
        <f t="shared" si="150"/>
        <v>40830.708333333336</v>
      </c>
      <c r="L1604">
        <v>1314947317</v>
      </c>
      <c r="M1604" s="11">
        <f t="shared" si="151"/>
        <v>40788.047650462962</v>
      </c>
      <c r="N1604" t="b">
        <v>0</v>
      </c>
      <c r="O1604">
        <v>32</v>
      </c>
      <c r="P1604" t="b">
        <v>1</v>
      </c>
      <c r="Q1604" t="s">
        <v>8276</v>
      </c>
      <c r="R1604" s="10">
        <f t="shared" si="152"/>
        <v>100.16666666666667</v>
      </c>
      <c r="S1604">
        <f t="shared" si="153"/>
        <v>46.953125</v>
      </c>
      <c r="T1604" t="str">
        <f t="shared" si="154"/>
        <v>music</v>
      </c>
      <c r="U1604" t="str">
        <f t="shared" si="155"/>
        <v>rock</v>
      </c>
    </row>
    <row r="1605" spans="1:21" ht="29.5" hidden="1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tr">
        <f>Data[[#This Row],[state]]</f>
        <v>successful</v>
      </c>
      <c r="H1605" t="s">
        <v>8224</v>
      </c>
      <c r="I1605" t="s">
        <v>8246</v>
      </c>
      <c r="J1605">
        <v>1327723459</v>
      </c>
      <c r="K1605" s="11">
        <f t="shared" si="150"/>
        <v>40935.919664351852</v>
      </c>
      <c r="L1605">
        <v>1322539459</v>
      </c>
      <c r="M1605" s="11">
        <f t="shared" si="151"/>
        <v>40875.919664351852</v>
      </c>
      <c r="N1605" t="b">
        <v>0</v>
      </c>
      <c r="O1605">
        <v>30</v>
      </c>
      <c r="P1605" t="b">
        <v>1</v>
      </c>
      <c r="Q1605" t="s">
        <v>8276</v>
      </c>
      <c r="R1605" s="10">
        <f t="shared" si="152"/>
        <v>100.03299999999999</v>
      </c>
      <c r="S1605">
        <f t="shared" si="153"/>
        <v>66.688666666666663</v>
      </c>
      <c r="T1605" t="str">
        <f t="shared" si="154"/>
        <v>music</v>
      </c>
      <c r="U1605" t="str">
        <f t="shared" si="155"/>
        <v>rock</v>
      </c>
    </row>
    <row r="1606" spans="1:21" ht="44.25" hidden="1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tr">
        <f>Data[[#This Row],[state]]</f>
        <v>successful</v>
      </c>
      <c r="H1606" t="s">
        <v>8224</v>
      </c>
      <c r="I1606" t="s">
        <v>8246</v>
      </c>
      <c r="J1606">
        <v>1332011835</v>
      </c>
      <c r="K1606" s="11">
        <f t="shared" si="150"/>
        <v>40985.55364583333</v>
      </c>
      <c r="L1606">
        <v>1328559435</v>
      </c>
      <c r="M1606" s="11">
        <f t="shared" si="151"/>
        <v>40945.595312500001</v>
      </c>
      <c r="N1606" t="b">
        <v>0</v>
      </c>
      <c r="O1606">
        <v>70</v>
      </c>
      <c r="P1606" t="b">
        <v>1</v>
      </c>
      <c r="Q1606" t="s">
        <v>8276</v>
      </c>
      <c r="R1606" s="10">
        <f t="shared" si="152"/>
        <v>122.10714285714286</v>
      </c>
      <c r="S1606">
        <f t="shared" si="153"/>
        <v>48.842857142857142</v>
      </c>
      <c r="T1606" t="str">
        <f t="shared" si="154"/>
        <v>music</v>
      </c>
      <c r="U1606" t="str">
        <f t="shared" si="155"/>
        <v>rock</v>
      </c>
    </row>
    <row r="1607" spans="1:21" ht="44.25" hidden="1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tr">
        <f>Data[[#This Row],[state]]</f>
        <v>successful</v>
      </c>
      <c r="H1607" t="s">
        <v>8224</v>
      </c>
      <c r="I1607" t="s">
        <v>8246</v>
      </c>
      <c r="J1607">
        <v>1312182000</v>
      </c>
      <c r="K1607" s="11">
        <f t="shared" si="150"/>
        <v>40756.041666666664</v>
      </c>
      <c r="L1607">
        <v>1311380313</v>
      </c>
      <c r="M1607" s="11">
        <f t="shared" si="151"/>
        <v>40746.762881944444</v>
      </c>
      <c r="N1607" t="b">
        <v>0</v>
      </c>
      <c r="O1607">
        <v>44</v>
      </c>
      <c r="P1607" t="b">
        <v>1</v>
      </c>
      <c r="Q1607" t="s">
        <v>8276</v>
      </c>
      <c r="R1607" s="10">
        <f t="shared" si="152"/>
        <v>100.69333333333334</v>
      </c>
      <c r="S1607">
        <f t="shared" si="153"/>
        <v>137.30909090909091</v>
      </c>
      <c r="T1607" t="str">
        <f t="shared" si="154"/>
        <v>music</v>
      </c>
      <c r="U1607" t="str">
        <f t="shared" si="155"/>
        <v>rock</v>
      </c>
    </row>
    <row r="1608" spans="1:21" ht="44.25" hidden="1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tr">
        <f>Data[[#This Row],[state]]</f>
        <v>successful</v>
      </c>
      <c r="H1608" t="s">
        <v>8224</v>
      </c>
      <c r="I1608" t="s">
        <v>8246</v>
      </c>
      <c r="J1608">
        <v>1300930838</v>
      </c>
      <c r="K1608" s="11">
        <f t="shared" si="150"/>
        <v>40625.819884259261</v>
      </c>
      <c r="L1608">
        <v>1293158438</v>
      </c>
      <c r="M1608" s="11">
        <f t="shared" si="151"/>
        <v>40535.861550925925</v>
      </c>
      <c r="N1608" t="b">
        <v>0</v>
      </c>
      <c r="O1608">
        <v>92</v>
      </c>
      <c r="P1608" t="b">
        <v>1</v>
      </c>
      <c r="Q1608" t="s">
        <v>8276</v>
      </c>
      <c r="R1608" s="10">
        <f t="shared" si="152"/>
        <v>101.004125</v>
      </c>
      <c r="S1608">
        <f t="shared" si="153"/>
        <v>87.829673913043479</v>
      </c>
      <c r="T1608" t="str">
        <f t="shared" si="154"/>
        <v>music</v>
      </c>
      <c r="U1608" t="str">
        <f t="shared" si="155"/>
        <v>rock</v>
      </c>
    </row>
    <row r="1609" spans="1:21" ht="44.25" hidden="1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tr">
        <f>Data[[#This Row],[state]]</f>
        <v>successful</v>
      </c>
      <c r="H1609" t="s">
        <v>8224</v>
      </c>
      <c r="I1609" t="s">
        <v>8246</v>
      </c>
      <c r="J1609">
        <v>1339701851</v>
      </c>
      <c r="K1609" s="11">
        <f t="shared" si="150"/>
        <v>41074.55846064815</v>
      </c>
      <c r="L1609">
        <v>1337887451</v>
      </c>
      <c r="M1609" s="11">
        <f t="shared" si="151"/>
        <v>41053.55846064815</v>
      </c>
      <c r="N1609" t="b">
        <v>0</v>
      </c>
      <c r="O1609">
        <v>205</v>
      </c>
      <c r="P1609" t="b">
        <v>1</v>
      </c>
      <c r="Q1609" t="s">
        <v>8276</v>
      </c>
      <c r="R1609" s="10">
        <f t="shared" si="152"/>
        <v>145.11000000000001</v>
      </c>
      <c r="S1609">
        <f t="shared" si="153"/>
        <v>70.785365853658533</v>
      </c>
      <c r="T1609" t="str">
        <f t="shared" si="154"/>
        <v>music</v>
      </c>
      <c r="U1609" t="str">
        <f t="shared" si="155"/>
        <v>rock</v>
      </c>
    </row>
    <row r="1610" spans="1:21" ht="29.5" hidden="1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tr">
        <f>Data[[#This Row],[state]]</f>
        <v>successful</v>
      </c>
      <c r="H1610" t="s">
        <v>8224</v>
      </c>
      <c r="I1610" t="s">
        <v>8246</v>
      </c>
      <c r="J1610">
        <v>1388553960</v>
      </c>
      <c r="K1610" s="11">
        <f t="shared" si="150"/>
        <v>41639.976388888892</v>
      </c>
      <c r="L1610">
        <v>1385754986</v>
      </c>
      <c r="M1610" s="11">
        <f t="shared" si="151"/>
        <v>41607.58085648148</v>
      </c>
      <c r="N1610" t="b">
        <v>0</v>
      </c>
      <c r="O1610">
        <v>23</v>
      </c>
      <c r="P1610" t="b">
        <v>1</v>
      </c>
      <c r="Q1610" t="s">
        <v>8276</v>
      </c>
      <c r="R1610" s="10">
        <f t="shared" si="152"/>
        <v>101.25</v>
      </c>
      <c r="S1610">
        <f t="shared" si="153"/>
        <v>52.826086956521742</v>
      </c>
      <c r="T1610" t="str">
        <f t="shared" si="154"/>
        <v>music</v>
      </c>
      <c r="U1610" t="str">
        <f t="shared" si="155"/>
        <v>rock</v>
      </c>
    </row>
    <row r="1611" spans="1:21" ht="44.25" hidden="1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tr">
        <f>Data[[#This Row],[state]]</f>
        <v>successful</v>
      </c>
      <c r="H1611" t="s">
        <v>8224</v>
      </c>
      <c r="I1611" t="s">
        <v>8246</v>
      </c>
      <c r="J1611">
        <v>1320220800</v>
      </c>
      <c r="K1611" s="11">
        <f t="shared" si="150"/>
        <v>40849.083333333336</v>
      </c>
      <c r="L1611">
        <v>1315612909</v>
      </c>
      <c r="M1611" s="11">
        <f t="shared" si="151"/>
        <v>40795.751261574071</v>
      </c>
      <c r="N1611" t="b">
        <v>0</v>
      </c>
      <c r="O1611">
        <v>4</v>
      </c>
      <c r="P1611" t="b">
        <v>1</v>
      </c>
      <c r="Q1611" t="s">
        <v>8276</v>
      </c>
      <c r="R1611" s="10">
        <f t="shared" si="152"/>
        <v>118.33333333333333</v>
      </c>
      <c r="S1611">
        <f t="shared" si="153"/>
        <v>443.75</v>
      </c>
      <c r="T1611" t="str">
        <f t="shared" si="154"/>
        <v>music</v>
      </c>
      <c r="U1611" t="str">
        <f t="shared" si="155"/>
        <v>rock</v>
      </c>
    </row>
    <row r="1612" spans="1:21" ht="29.5" hidden="1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tr">
        <f>Data[[#This Row],[state]]</f>
        <v>successful</v>
      </c>
      <c r="H1612" t="s">
        <v>8224</v>
      </c>
      <c r="I1612" t="s">
        <v>8246</v>
      </c>
      <c r="J1612">
        <v>1355609510</v>
      </c>
      <c r="K1612" s="11">
        <f t="shared" si="150"/>
        <v>41258.674884259257</v>
      </c>
      <c r="L1612">
        <v>1353017510</v>
      </c>
      <c r="M1612" s="11">
        <f t="shared" si="151"/>
        <v>41228.674884259257</v>
      </c>
      <c r="N1612" t="b">
        <v>0</v>
      </c>
      <c r="O1612">
        <v>112</v>
      </c>
      <c r="P1612" t="b">
        <v>1</v>
      </c>
      <c r="Q1612" t="s">
        <v>8276</v>
      </c>
      <c r="R1612" s="10">
        <f t="shared" si="152"/>
        <v>271.85000000000002</v>
      </c>
      <c r="S1612">
        <f t="shared" si="153"/>
        <v>48.544642857142854</v>
      </c>
      <c r="T1612" t="str">
        <f t="shared" si="154"/>
        <v>music</v>
      </c>
      <c r="U1612" t="str">
        <f t="shared" si="155"/>
        <v>rock</v>
      </c>
    </row>
    <row r="1613" spans="1:21" hidden="1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tr">
        <f>Data[[#This Row],[state]]</f>
        <v>successful</v>
      </c>
      <c r="H1613" t="s">
        <v>8224</v>
      </c>
      <c r="I1613" t="s">
        <v>8246</v>
      </c>
      <c r="J1613">
        <v>1370390432</v>
      </c>
      <c r="K1613" s="11">
        <f t="shared" si="150"/>
        <v>41429.75037037037</v>
      </c>
      <c r="L1613">
        <v>1368576032</v>
      </c>
      <c r="M1613" s="11">
        <f t="shared" si="151"/>
        <v>41408.75037037037</v>
      </c>
      <c r="N1613" t="b">
        <v>0</v>
      </c>
      <c r="O1613">
        <v>27</v>
      </c>
      <c r="P1613" t="b">
        <v>1</v>
      </c>
      <c r="Q1613" t="s">
        <v>8276</v>
      </c>
      <c r="R1613" s="10">
        <f t="shared" si="152"/>
        <v>125.125</v>
      </c>
      <c r="S1613">
        <f t="shared" si="153"/>
        <v>37.074074074074076</v>
      </c>
      <c r="T1613" t="str">
        <f t="shared" si="154"/>
        <v>music</v>
      </c>
      <c r="U1613" t="str">
        <f t="shared" si="155"/>
        <v>rock</v>
      </c>
    </row>
    <row r="1614" spans="1:21" ht="44.25" hidden="1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tr">
        <f>Data[[#This Row],[state]]</f>
        <v>successful</v>
      </c>
      <c r="H1614" t="s">
        <v>8224</v>
      </c>
      <c r="I1614" t="s">
        <v>8246</v>
      </c>
      <c r="J1614">
        <v>1357160384</v>
      </c>
      <c r="K1614" s="11">
        <f t="shared" si="150"/>
        <v>41276.624814814815</v>
      </c>
      <c r="L1614">
        <v>1354568384</v>
      </c>
      <c r="M1614" s="11">
        <f t="shared" si="151"/>
        <v>41246.624814814815</v>
      </c>
      <c r="N1614" t="b">
        <v>0</v>
      </c>
      <c r="O1614">
        <v>11</v>
      </c>
      <c r="P1614" t="b">
        <v>1</v>
      </c>
      <c r="Q1614" t="s">
        <v>8276</v>
      </c>
      <c r="R1614" s="10">
        <f t="shared" si="152"/>
        <v>110.00000000000001</v>
      </c>
      <c r="S1614">
        <f t="shared" si="153"/>
        <v>50</v>
      </c>
      <c r="T1614" t="str">
        <f t="shared" si="154"/>
        <v>music</v>
      </c>
      <c r="U1614" t="str">
        <f t="shared" si="155"/>
        <v>rock</v>
      </c>
    </row>
    <row r="1615" spans="1:21" ht="44.25" hidden="1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tr">
        <f>Data[[#This Row],[state]]</f>
        <v>successful</v>
      </c>
      <c r="H1615" t="s">
        <v>8224</v>
      </c>
      <c r="I1615" t="s">
        <v>8246</v>
      </c>
      <c r="J1615">
        <v>1342921202</v>
      </c>
      <c r="K1615" s="11">
        <f t="shared" si="150"/>
        <v>41111.819467592592</v>
      </c>
      <c r="L1615">
        <v>1340329202</v>
      </c>
      <c r="M1615" s="11">
        <f t="shared" si="151"/>
        <v>41081.819467592592</v>
      </c>
      <c r="N1615" t="b">
        <v>0</v>
      </c>
      <c r="O1615">
        <v>26</v>
      </c>
      <c r="P1615" t="b">
        <v>1</v>
      </c>
      <c r="Q1615" t="s">
        <v>8276</v>
      </c>
      <c r="R1615" s="10">
        <f t="shared" si="152"/>
        <v>101.49999999999999</v>
      </c>
      <c r="S1615">
        <f t="shared" si="153"/>
        <v>39.03846153846154</v>
      </c>
      <c r="T1615" t="str">
        <f t="shared" si="154"/>
        <v>music</v>
      </c>
      <c r="U1615" t="str">
        <f t="shared" si="155"/>
        <v>rock</v>
      </c>
    </row>
    <row r="1616" spans="1:21" ht="44.25" hidden="1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tr">
        <f>Data[[#This Row],[state]]</f>
        <v>successful</v>
      </c>
      <c r="H1616" t="s">
        <v>8224</v>
      </c>
      <c r="I1616" t="s">
        <v>8246</v>
      </c>
      <c r="J1616">
        <v>1407085200</v>
      </c>
      <c r="K1616" s="11">
        <f t="shared" si="150"/>
        <v>41854.458333333336</v>
      </c>
      <c r="L1616">
        <v>1401924769</v>
      </c>
      <c r="M1616" s="11">
        <f t="shared" si="151"/>
        <v>41794.731122685182</v>
      </c>
      <c r="N1616" t="b">
        <v>0</v>
      </c>
      <c r="O1616">
        <v>77</v>
      </c>
      <c r="P1616" t="b">
        <v>1</v>
      </c>
      <c r="Q1616" t="s">
        <v>8276</v>
      </c>
      <c r="R1616" s="10">
        <f t="shared" si="152"/>
        <v>102.69999999999999</v>
      </c>
      <c r="S1616">
        <f t="shared" si="153"/>
        <v>66.688311688311686</v>
      </c>
      <c r="T1616" t="str">
        <f t="shared" si="154"/>
        <v>music</v>
      </c>
      <c r="U1616" t="str">
        <f t="shared" si="155"/>
        <v>rock</v>
      </c>
    </row>
    <row r="1617" spans="1:21" ht="44.25" hidden="1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tr">
        <f>Data[[#This Row],[state]]</f>
        <v>successful</v>
      </c>
      <c r="H1617" t="s">
        <v>8224</v>
      </c>
      <c r="I1617" t="s">
        <v>8246</v>
      </c>
      <c r="J1617">
        <v>1323742396</v>
      </c>
      <c r="K1617" s="11">
        <f t="shared" si="150"/>
        <v>40889.842546296299</v>
      </c>
      <c r="L1617">
        <v>1319850796</v>
      </c>
      <c r="M1617" s="11">
        <f t="shared" si="151"/>
        <v>40844.800879629627</v>
      </c>
      <c r="N1617" t="b">
        <v>0</v>
      </c>
      <c r="O1617">
        <v>136</v>
      </c>
      <c r="P1617" t="b">
        <v>1</v>
      </c>
      <c r="Q1617" t="s">
        <v>8276</v>
      </c>
      <c r="R1617" s="10">
        <f t="shared" si="152"/>
        <v>114.12500000000001</v>
      </c>
      <c r="S1617">
        <f t="shared" si="153"/>
        <v>67.132352941176464</v>
      </c>
      <c r="T1617" t="str">
        <f t="shared" si="154"/>
        <v>music</v>
      </c>
      <c r="U1617" t="str">
        <f t="shared" si="155"/>
        <v>rock</v>
      </c>
    </row>
    <row r="1618" spans="1:21" ht="44.25" hidden="1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tr">
        <f>Data[[#This Row],[state]]</f>
        <v>successful</v>
      </c>
      <c r="H1618" t="s">
        <v>8224</v>
      </c>
      <c r="I1618" t="s">
        <v>8246</v>
      </c>
      <c r="J1618">
        <v>1353621600</v>
      </c>
      <c r="K1618" s="11">
        <f t="shared" si="150"/>
        <v>41235.666666666664</v>
      </c>
      <c r="L1618">
        <v>1350061821</v>
      </c>
      <c r="M1618" s="11">
        <f t="shared" si="151"/>
        <v>41194.465520833335</v>
      </c>
      <c r="N1618" t="b">
        <v>0</v>
      </c>
      <c r="O1618">
        <v>157</v>
      </c>
      <c r="P1618" t="b">
        <v>1</v>
      </c>
      <c r="Q1618" t="s">
        <v>8276</v>
      </c>
      <c r="R1618" s="10">
        <f t="shared" si="152"/>
        <v>104.2</v>
      </c>
      <c r="S1618">
        <f t="shared" si="153"/>
        <v>66.369426751592357</v>
      </c>
      <c r="T1618" t="str">
        <f t="shared" si="154"/>
        <v>music</v>
      </c>
      <c r="U1618" t="str">
        <f t="shared" si="155"/>
        <v>rock</v>
      </c>
    </row>
    <row r="1619" spans="1:21" ht="29.5" hidden="1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tr">
        <f>Data[[#This Row],[state]]</f>
        <v>successful</v>
      </c>
      <c r="H1619" t="s">
        <v>8224</v>
      </c>
      <c r="I1619" t="s">
        <v>8246</v>
      </c>
      <c r="J1619">
        <v>1383332400</v>
      </c>
      <c r="K1619" s="11">
        <f t="shared" si="150"/>
        <v>41579.541666666664</v>
      </c>
      <c r="L1619">
        <v>1380470188</v>
      </c>
      <c r="M1619" s="11">
        <f t="shared" si="151"/>
        <v>41546.414212962962</v>
      </c>
      <c r="N1619" t="b">
        <v>0</v>
      </c>
      <c r="O1619">
        <v>158</v>
      </c>
      <c r="P1619" t="b">
        <v>1</v>
      </c>
      <c r="Q1619" t="s">
        <v>8276</v>
      </c>
      <c r="R1619" s="10">
        <f t="shared" si="152"/>
        <v>145.85714285714286</v>
      </c>
      <c r="S1619">
        <f t="shared" si="153"/>
        <v>64.620253164556956</v>
      </c>
      <c r="T1619" t="str">
        <f t="shared" si="154"/>
        <v>music</v>
      </c>
      <c r="U1619" t="str">
        <f t="shared" si="155"/>
        <v>rock</v>
      </c>
    </row>
    <row r="1620" spans="1:21" ht="44.25" hidden="1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tr">
        <f>Data[[#This Row],[state]]</f>
        <v>successful</v>
      </c>
      <c r="H1620" t="s">
        <v>8224</v>
      </c>
      <c r="I1620" t="s">
        <v>8246</v>
      </c>
      <c r="J1620">
        <v>1362757335</v>
      </c>
      <c r="K1620" s="11">
        <f t="shared" si="150"/>
        <v>41341.404340277775</v>
      </c>
      <c r="L1620">
        <v>1359301335</v>
      </c>
      <c r="M1620" s="11">
        <f t="shared" si="151"/>
        <v>41301.404340277775</v>
      </c>
      <c r="N1620" t="b">
        <v>0</v>
      </c>
      <c r="O1620">
        <v>27</v>
      </c>
      <c r="P1620" t="b">
        <v>1</v>
      </c>
      <c r="Q1620" t="s">
        <v>8276</v>
      </c>
      <c r="R1620" s="10">
        <f t="shared" si="152"/>
        <v>105.06666666666666</v>
      </c>
      <c r="S1620">
        <f t="shared" si="153"/>
        <v>58.370370370370374</v>
      </c>
      <c r="T1620" t="str">
        <f t="shared" si="154"/>
        <v>music</v>
      </c>
      <c r="U1620" t="str">
        <f t="shared" si="155"/>
        <v>rock</v>
      </c>
    </row>
    <row r="1621" spans="1:21" ht="44.25" hidden="1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tr">
        <f>Data[[#This Row],[state]]</f>
        <v>successful</v>
      </c>
      <c r="H1621" t="s">
        <v>8224</v>
      </c>
      <c r="I1621" t="s">
        <v>8246</v>
      </c>
      <c r="J1621">
        <v>1410755286</v>
      </c>
      <c r="K1621" s="11">
        <f t="shared" si="150"/>
        <v>41896.93618055556</v>
      </c>
      <c r="L1621">
        <v>1408940886</v>
      </c>
      <c r="M1621" s="11">
        <f t="shared" si="151"/>
        <v>41875.93618055556</v>
      </c>
      <c r="N1621" t="b">
        <v>0</v>
      </c>
      <c r="O1621">
        <v>23</v>
      </c>
      <c r="P1621" t="b">
        <v>1</v>
      </c>
      <c r="Q1621" t="s">
        <v>8276</v>
      </c>
      <c r="R1621" s="10">
        <f t="shared" si="152"/>
        <v>133.33333333333331</v>
      </c>
      <c r="S1621">
        <f t="shared" si="153"/>
        <v>86.956521739130437</v>
      </c>
      <c r="T1621" t="str">
        <f t="shared" si="154"/>
        <v>music</v>
      </c>
      <c r="U1621" t="str">
        <f t="shared" si="155"/>
        <v>rock</v>
      </c>
    </row>
    <row r="1622" spans="1:21" ht="29.5" hidden="1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tr">
        <f>Data[[#This Row],[state]]</f>
        <v>successful</v>
      </c>
      <c r="H1622" t="s">
        <v>8224</v>
      </c>
      <c r="I1622" t="s">
        <v>8246</v>
      </c>
      <c r="J1622">
        <v>1361606940</v>
      </c>
      <c r="K1622" s="11">
        <f t="shared" si="150"/>
        <v>41328.089583333334</v>
      </c>
      <c r="L1622">
        <v>1361002140</v>
      </c>
      <c r="M1622" s="11">
        <f t="shared" si="151"/>
        <v>41321.089583333334</v>
      </c>
      <c r="N1622" t="b">
        <v>0</v>
      </c>
      <c r="O1622">
        <v>17</v>
      </c>
      <c r="P1622" t="b">
        <v>1</v>
      </c>
      <c r="Q1622" t="s">
        <v>8276</v>
      </c>
      <c r="R1622" s="10">
        <f t="shared" si="152"/>
        <v>112.99999999999999</v>
      </c>
      <c r="S1622">
        <f t="shared" si="153"/>
        <v>66.470588235294116</v>
      </c>
      <c r="T1622" t="str">
        <f t="shared" si="154"/>
        <v>music</v>
      </c>
      <c r="U1622" t="str">
        <f t="shared" si="155"/>
        <v>rock</v>
      </c>
    </row>
    <row r="1623" spans="1:21" ht="44.25" hidden="1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tr">
        <f>Data[[#This Row],[state]]</f>
        <v>successful</v>
      </c>
      <c r="H1623" t="s">
        <v>8224</v>
      </c>
      <c r="I1623" t="s">
        <v>8246</v>
      </c>
      <c r="J1623">
        <v>1338177540</v>
      </c>
      <c r="K1623" s="11">
        <f t="shared" si="150"/>
        <v>41056.915972222225</v>
      </c>
      <c r="L1623">
        <v>1333550015</v>
      </c>
      <c r="M1623" s="11">
        <f t="shared" si="151"/>
        <v>41003.35665509259</v>
      </c>
      <c r="N1623" t="b">
        <v>0</v>
      </c>
      <c r="O1623">
        <v>37</v>
      </c>
      <c r="P1623" t="b">
        <v>1</v>
      </c>
      <c r="Q1623" t="s">
        <v>8276</v>
      </c>
      <c r="R1623" s="10">
        <f t="shared" si="152"/>
        <v>121.2</v>
      </c>
      <c r="S1623">
        <f t="shared" si="153"/>
        <v>163.78378378378378</v>
      </c>
      <c r="T1623" t="str">
        <f t="shared" si="154"/>
        <v>music</v>
      </c>
      <c r="U1623" t="str">
        <f t="shared" si="155"/>
        <v>rock</v>
      </c>
    </row>
    <row r="1624" spans="1:21" ht="44.25" hidden="1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tr">
        <f>Data[[#This Row],[state]]</f>
        <v>successful</v>
      </c>
      <c r="H1624" t="s">
        <v>8224</v>
      </c>
      <c r="I1624" t="s">
        <v>8246</v>
      </c>
      <c r="J1624">
        <v>1418803140</v>
      </c>
      <c r="K1624" s="11">
        <f t="shared" si="150"/>
        <v>41990.082638888889</v>
      </c>
      <c r="L1624">
        <v>1415343874</v>
      </c>
      <c r="M1624" s="11">
        <f t="shared" si="151"/>
        <v>41950.04483796296</v>
      </c>
      <c r="N1624" t="b">
        <v>0</v>
      </c>
      <c r="O1624">
        <v>65</v>
      </c>
      <c r="P1624" t="b">
        <v>1</v>
      </c>
      <c r="Q1624" t="s">
        <v>8276</v>
      </c>
      <c r="R1624" s="10">
        <f t="shared" si="152"/>
        <v>101.72463768115942</v>
      </c>
      <c r="S1624">
        <f t="shared" si="153"/>
        <v>107.98461538461538</v>
      </c>
      <c r="T1624" t="str">
        <f t="shared" si="154"/>
        <v>music</v>
      </c>
      <c r="U1624" t="str">
        <f t="shared" si="155"/>
        <v>rock</v>
      </c>
    </row>
    <row r="1625" spans="1:21" ht="44.25" hidden="1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tr">
        <f>Data[[#This Row],[state]]</f>
        <v>successful</v>
      </c>
      <c r="H1625" t="s">
        <v>8225</v>
      </c>
      <c r="I1625" t="s">
        <v>8247</v>
      </c>
      <c r="J1625">
        <v>1377621089</v>
      </c>
      <c r="K1625" s="11">
        <f t="shared" si="150"/>
        <v>41513.438530092593</v>
      </c>
      <c r="L1625">
        <v>1372437089</v>
      </c>
      <c r="M1625" s="11">
        <f t="shared" si="151"/>
        <v>41453.438530092593</v>
      </c>
      <c r="N1625" t="b">
        <v>0</v>
      </c>
      <c r="O1625">
        <v>18</v>
      </c>
      <c r="P1625" t="b">
        <v>1</v>
      </c>
      <c r="Q1625" t="s">
        <v>8276</v>
      </c>
      <c r="R1625" s="10">
        <f t="shared" si="152"/>
        <v>101.06666666666666</v>
      </c>
      <c r="S1625">
        <f t="shared" si="153"/>
        <v>42.111111111111114</v>
      </c>
      <c r="T1625" t="str">
        <f t="shared" si="154"/>
        <v>music</v>
      </c>
      <c r="U1625" t="str">
        <f t="shared" si="155"/>
        <v>rock</v>
      </c>
    </row>
    <row r="1626" spans="1:21" ht="44.25" hidden="1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tr">
        <f>Data[[#This Row],[state]]</f>
        <v>successful</v>
      </c>
      <c r="H1626" t="s">
        <v>8224</v>
      </c>
      <c r="I1626" t="s">
        <v>8246</v>
      </c>
      <c r="J1626">
        <v>1357721335</v>
      </c>
      <c r="K1626" s="11">
        <f t="shared" si="150"/>
        <v>41283.117303240739</v>
      </c>
      <c r="L1626">
        <v>1354265335</v>
      </c>
      <c r="M1626" s="11">
        <f t="shared" si="151"/>
        <v>41243.117303240739</v>
      </c>
      <c r="N1626" t="b">
        <v>0</v>
      </c>
      <c r="O1626">
        <v>25</v>
      </c>
      <c r="P1626" t="b">
        <v>1</v>
      </c>
      <c r="Q1626" t="s">
        <v>8276</v>
      </c>
      <c r="R1626" s="10">
        <f t="shared" si="152"/>
        <v>118</v>
      </c>
      <c r="S1626">
        <f t="shared" si="153"/>
        <v>47.2</v>
      </c>
      <c r="T1626" t="str">
        <f t="shared" si="154"/>
        <v>music</v>
      </c>
      <c r="U1626" t="str">
        <f t="shared" si="155"/>
        <v>rock</v>
      </c>
    </row>
    <row r="1627" spans="1:21" ht="59" hidden="1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tr">
        <f>Data[[#This Row],[state]]</f>
        <v>successful</v>
      </c>
      <c r="H1627" t="s">
        <v>8224</v>
      </c>
      <c r="I1627" t="s">
        <v>8246</v>
      </c>
      <c r="J1627">
        <v>1347382053</v>
      </c>
      <c r="K1627" s="11">
        <f t="shared" si="150"/>
        <v>41163.449687500004</v>
      </c>
      <c r="L1627">
        <v>1344962853</v>
      </c>
      <c r="M1627" s="11">
        <f t="shared" si="151"/>
        <v>41135.449687500004</v>
      </c>
      <c r="N1627" t="b">
        <v>0</v>
      </c>
      <c r="O1627">
        <v>104</v>
      </c>
      <c r="P1627" t="b">
        <v>1</v>
      </c>
      <c r="Q1627" t="s">
        <v>8276</v>
      </c>
      <c r="R1627" s="10">
        <f t="shared" si="152"/>
        <v>155.33333333333331</v>
      </c>
      <c r="S1627">
        <f t="shared" si="153"/>
        <v>112.01923076923077</v>
      </c>
      <c r="T1627" t="str">
        <f t="shared" si="154"/>
        <v>music</v>
      </c>
      <c r="U1627" t="str">
        <f t="shared" si="155"/>
        <v>rock</v>
      </c>
    </row>
    <row r="1628" spans="1:21" ht="44.25" hidden="1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tr">
        <f>Data[[#This Row],[state]]</f>
        <v>successful</v>
      </c>
      <c r="H1628" t="s">
        <v>8224</v>
      </c>
      <c r="I1628" t="s">
        <v>8246</v>
      </c>
      <c r="J1628">
        <v>1385932867</v>
      </c>
      <c r="K1628" s="11">
        <f t="shared" si="150"/>
        <v>41609.639664351853</v>
      </c>
      <c r="L1628">
        <v>1383337267</v>
      </c>
      <c r="M1628" s="11">
        <f t="shared" si="151"/>
        <v>41579.597997685189</v>
      </c>
      <c r="N1628" t="b">
        <v>0</v>
      </c>
      <c r="O1628">
        <v>108</v>
      </c>
      <c r="P1628" t="b">
        <v>1</v>
      </c>
      <c r="Q1628" t="s">
        <v>8276</v>
      </c>
      <c r="R1628" s="10">
        <f t="shared" si="152"/>
        <v>101.18750000000001</v>
      </c>
      <c r="S1628">
        <f t="shared" si="153"/>
        <v>74.953703703703709</v>
      </c>
      <c r="T1628" t="str">
        <f t="shared" si="154"/>
        <v>music</v>
      </c>
      <c r="U1628" t="str">
        <f t="shared" si="155"/>
        <v>rock</v>
      </c>
    </row>
    <row r="1629" spans="1:21" ht="44.25" hidden="1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tr">
        <f>Data[[#This Row],[state]]</f>
        <v>successful</v>
      </c>
      <c r="H1629" t="s">
        <v>8224</v>
      </c>
      <c r="I1629" t="s">
        <v>8246</v>
      </c>
      <c r="J1629">
        <v>1353905940</v>
      </c>
      <c r="K1629" s="11">
        <f t="shared" si="150"/>
        <v>41238.957638888889</v>
      </c>
      <c r="L1629">
        <v>1351011489</v>
      </c>
      <c r="M1629" s="11">
        <f t="shared" si="151"/>
        <v>41205.457048611112</v>
      </c>
      <c r="N1629" t="b">
        <v>0</v>
      </c>
      <c r="O1629">
        <v>38</v>
      </c>
      <c r="P1629" t="b">
        <v>1</v>
      </c>
      <c r="Q1629" t="s">
        <v>8276</v>
      </c>
      <c r="R1629" s="10">
        <f t="shared" si="152"/>
        <v>117</v>
      </c>
      <c r="S1629">
        <f t="shared" si="153"/>
        <v>61.578947368421055</v>
      </c>
      <c r="T1629" t="str">
        <f t="shared" si="154"/>
        <v>music</v>
      </c>
      <c r="U1629" t="str">
        <f t="shared" si="155"/>
        <v>rock</v>
      </c>
    </row>
    <row r="1630" spans="1:21" ht="29.5" hidden="1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tr">
        <f>Data[[#This Row],[state]]</f>
        <v>successful</v>
      </c>
      <c r="H1630" t="s">
        <v>8224</v>
      </c>
      <c r="I1630" t="s">
        <v>8246</v>
      </c>
      <c r="J1630">
        <v>1403026882</v>
      </c>
      <c r="K1630" s="11">
        <f t="shared" si="150"/>
        <v>41807.487060185187</v>
      </c>
      <c r="L1630">
        <v>1400175682</v>
      </c>
      <c r="M1630" s="11">
        <f t="shared" si="151"/>
        <v>41774.487060185187</v>
      </c>
      <c r="N1630" t="b">
        <v>0</v>
      </c>
      <c r="O1630">
        <v>88</v>
      </c>
      <c r="P1630" t="b">
        <v>1</v>
      </c>
      <c r="Q1630" t="s">
        <v>8276</v>
      </c>
      <c r="R1630" s="10">
        <f t="shared" si="152"/>
        <v>100.925</v>
      </c>
      <c r="S1630">
        <f t="shared" si="153"/>
        <v>45.875</v>
      </c>
      <c r="T1630" t="str">
        <f t="shared" si="154"/>
        <v>music</v>
      </c>
      <c r="U1630" t="str">
        <f t="shared" si="155"/>
        <v>rock</v>
      </c>
    </row>
    <row r="1631" spans="1:21" ht="29.5" hidden="1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tr">
        <f>Data[[#This Row],[state]]</f>
        <v>successful</v>
      </c>
      <c r="H1631" t="s">
        <v>8224</v>
      </c>
      <c r="I1631" t="s">
        <v>8246</v>
      </c>
      <c r="J1631">
        <v>1392929333</v>
      </c>
      <c r="K1631" s="11">
        <f t="shared" si="150"/>
        <v>41690.617280092592</v>
      </c>
      <c r="L1631">
        <v>1389041333</v>
      </c>
      <c r="M1631" s="11">
        <f t="shared" si="151"/>
        <v>41645.617280092592</v>
      </c>
      <c r="N1631" t="b">
        <v>0</v>
      </c>
      <c r="O1631">
        <v>82</v>
      </c>
      <c r="P1631" t="b">
        <v>1</v>
      </c>
      <c r="Q1631" t="s">
        <v>8276</v>
      </c>
      <c r="R1631" s="10">
        <f t="shared" si="152"/>
        <v>103.66666666666666</v>
      </c>
      <c r="S1631">
        <f t="shared" si="153"/>
        <v>75.853658536585371</v>
      </c>
      <c r="T1631" t="str">
        <f t="shared" si="154"/>
        <v>music</v>
      </c>
      <c r="U1631" t="str">
        <f t="shared" si="155"/>
        <v>rock</v>
      </c>
    </row>
    <row r="1632" spans="1:21" ht="44.25" hidden="1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tr">
        <f>Data[[#This Row],[state]]</f>
        <v>successful</v>
      </c>
      <c r="H1632" t="s">
        <v>8224</v>
      </c>
      <c r="I1632" t="s">
        <v>8246</v>
      </c>
      <c r="J1632">
        <v>1330671540</v>
      </c>
      <c r="K1632" s="11">
        <f t="shared" si="150"/>
        <v>40970.040972222225</v>
      </c>
      <c r="L1632">
        <v>1328040375</v>
      </c>
      <c r="M1632" s="11">
        <f t="shared" si="151"/>
        <v>40939.587673611109</v>
      </c>
      <c r="N1632" t="b">
        <v>0</v>
      </c>
      <c r="O1632">
        <v>126</v>
      </c>
      <c r="P1632" t="b">
        <v>1</v>
      </c>
      <c r="Q1632" t="s">
        <v>8276</v>
      </c>
      <c r="R1632" s="10">
        <f t="shared" si="152"/>
        <v>265.25</v>
      </c>
      <c r="S1632">
        <f t="shared" si="153"/>
        <v>84.206349206349202</v>
      </c>
      <c r="T1632" t="str">
        <f t="shared" si="154"/>
        <v>music</v>
      </c>
      <c r="U1632" t="str">
        <f t="shared" si="155"/>
        <v>rock</v>
      </c>
    </row>
    <row r="1633" spans="1:21" ht="44.25" hidden="1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tr">
        <f>Data[[#This Row],[state]]</f>
        <v>successful</v>
      </c>
      <c r="H1633" t="s">
        <v>8224</v>
      </c>
      <c r="I1633" t="s">
        <v>8246</v>
      </c>
      <c r="J1633">
        <v>1350074261</v>
      </c>
      <c r="K1633" s="11">
        <f t="shared" si="150"/>
        <v>41194.609502314815</v>
      </c>
      <c r="L1633">
        <v>1347482261</v>
      </c>
      <c r="M1633" s="11">
        <f t="shared" si="151"/>
        <v>41164.609502314815</v>
      </c>
      <c r="N1633" t="b">
        <v>0</v>
      </c>
      <c r="O1633">
        <v>133</v>
      </c>
      <c r="P1633" t="b">
        <v>1</v>
      </c>
      <c r="Q1633" t="s">
        <v>8276</v>
      </c>
      <c r="R1633" s="10">
        <f t="shared" si="152"/>
        <v>155.91</v>
      </c>
      <c r="S1633">
        <f t="shared" si="153"/>
        <v>117.22556390977444</v>
      </c>
      <c r="T1633" t="str">
        <f t="shared" si="154"/>
        <v>music</v>
      </c>
      <c r="U1633" t="str">
        <f t="shared" si="155"/>
        <v>rock</v>
      </c>
    </row>
    <row r="1634" spans="1:21" ht="44.25" hidden="1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tr">
        <f>Data[[#This Row],[state]]</f>
        <v>successful</v>
      </c>
      <c r="H1634" t="s">
        <v>8224</v>
      </c>
      <c r="I1634" t="s">
        <v>8246</v>
      </c>
      <c r="J1634">
        <v>1316851854</v>
      </c>
      <c r="K1634" s="11">
        <f t="shared" si="150"/>
        <v>40810.090902777774</v>
      </c>
      <c r="L1634">
        <v>1311667854</v>
      </c>
      <c r="M1634" s="11">
        <f t="shared" si="151"/>
        <v>40750.090902777774</v>
      </c>
      <c r="N1634" t="b">
        <v>0</v>
      </c>
      <c r="O1634">
        <v>47</v>
      </c>
      <c r="P1634" t="b">
        <v>1</v>
      </c>
      <c r="Q1634" t="s">
        <v>8276</v>
      </c>
      <c r="R1634" s="10">
        <f t="shared" si="152"/>
        <v>101.62500000000001</v>
      </c>
      <c r="S1634">
        <f t="shared" si="153"/>
        <v>86.489361702127653</v>
      </c>
      <c r="T1634" t="str">
        <f t="shared" si="154"/>
        <v>music</v>
      </c>
      <c r="U1634" t="str">
        <f t="shared" si="155"/>
        <v>rock</v>
      </c>
    </row>
    <row r="1635" spans="1:21" ht="44.25" hidden="1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tr">
        <f>Data[[#This Row],[state]]</f>
        <v>successful</v>
      </c>
      <c r="H1635" t="s">
        <v>8224</v>
      </c>
      <c r="I1635" t="s">
        <v>8246</v>
      </c>
      <c r="J1635">
        <v>1326690000</v>
      </c>
      <c r="K1635" s="11">
        <f t="shared" si="150"/>
        <v>40923.958333333336</v>
      </c>
      <c r="L1635">
        <v>1324329156</v>
      </c>
      <c r="M1635" s="11">
        <f t="shared" si="151"/>
        <v>40896.633750000001</v>
      </c>
      <c r="N1635" t="b">
        <v>0</v>
      </c>
      <c r="O1635">
        <v>58</v>
      </c>
      <c r="P1635" t="b">
        <v>1</v>
      </c>
      <c r="Q1635" t="s">
        <v>8276</v>
      </c>
      <c r="R1635" s="10">
        <f t="shared" si="152"/>
        <v>100</v>
      </c>
      <c r="S1635">
        <f t="shared" si="153"/>
        <v>172.41379310344828</v>
      </c>
      <c r="T1635" t="str">
        <f t="shared" si="154"/>
        <v>music</v>
      </c>
      <c r="U1635" t="str">
        <f t="shared" si="155"/>
        <v>rock</v>
      </c>
    </row>
    <row r="1636" spans="1:21" ht="44.25" hidden="1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tr">
        <f>Data[[#This Row],[state]]</f>
        <v>successful</v>
      </c>
      <c r="H1636" t="s">
        <v>8224</v>
      </c>
      <c r="I1636" t="s">
        <v>8246</v>
      </c>
      <c r="J1636">
        <v>1306994340</v>
      </c>
      <c r="K1636" s="11">
        <f t="shared" si="150"/>
        <v>40695.999305555553</v>
      </c>
      <c r="L1636">
        <v>1303706001</v>
      </c>
      <c r="M1636" s="11">
        <f t="shared" si="151"/>
        <v>40657.939826388887</v>
      </c>
      <c r="N1636" t="b">
        <v>0</v>
      </c>
      <c r="O1636">
        <v>32</v>
      </c>
      <c r="P1636" t="b">
        <v>1</v>
      </c>
      <c r="Q1636" t="s">
        <v>8276</v>
      </c>
      <c r="R1636" s="10">
        <f t="shared" si="152"/>
        <v>100.49999999999999</v>
      </c>
      <c r="S1636">
        <f t="shared" si="153"/>
        <v>62.8125</v>
      </c>
      <c r="T1636" t="str">
        <f t="shared" si="154"/>
        <v>music</v>
      </c>
      <c r="U1636" t="str">
        <f t="shared" si="155"/>
        <v>rock</v>
      </c>
    </row>
    <row r="1637" spans="1:21" ht="59" hidden="1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tr">
        <f>Data[[#This Row],[state]]</f>
        <v>successful</v>
      </c>
      <c r="H1637" t="s">
        <v>8224</v>
      </c>
      <c r="I1637" t="s">
        <v>8246</v>
      </c>
      <c r="J1637">
        <v>1468270261</v>
      </c>
      <c r="K1637" s="11">
        <f t="shared" si="150"/>
        <v>42562.618761574078</v>
      </c>
      <c r="L1637">
        <v>1463086261</v>
      </c>
      <c r="M1637" s="11">
        <f t="shared" si="151"/>
        <v>42502.618761574078</v>
      </c>
      <c r="N1637" t="b">
        <v>0</v>
      </c>
      <c r="O1637">
        <v>37</v>
      </c>
      <c r="P1637" t="b">
        <v>1</v>
      </c>
      <c r="Q1637" t="s">
        <v>8276</v>
      </c>
      <c r="R1637" s="10">
        <f t="shared" si="152"/>
        <v>125.29999999999998</v>
      </c>
      <c r="S1637">
        <f t="shared" si="153"/>
        <v>67.729729729729726</v>
      </c>
      <c r="T1637" t="str">
        <f t="shared" si="154"/>
        <v>music</v>
      </c>
      <c r="U1637" t="str">
        <f t="shared" si="155"/>
        <v>rock</v>
      </c>
    </row>
    <row r="1638" spans="1:21" ht="44.25" hidden="1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tr">
        <f>Data[[#This Row],[state]]</f>
        <v>successful</v>
      </c>
      <c r="H1638" t="s">
        <v>8224</v>
      </c>
      <c r="I1638" t="s">
        <v>8246</v>
      </c>
      <c r="J1638">
        <v>1307851200</v>
      </c>
      <c r="K1638" s="11">
        <f t="shared" si="150"/>
        <v>40705.916666666664</v>
      </c>
      <c r="L1638">
        <v>1304129088</v>
      </c>
      <c r="M1638" s="11">
        <f t="shared" si="151"/>
        <v>40662.83666666667</v>
      </c>
      <c r="N1638" t="b">
        <v>0</v>
      </c>
      <c r="O1638">
        <v>87</v>
      </c>
      <c r="P1638" t="b">
        <v>1</v>
      </c>
      <c r="Q1638" t="s">
        <v>8276</v>
      </c>
      <c r="R1638" s="10">
        <f t="shared" si="152"/>
        <v>103.55555555555556</v>
      </c>
      <c r="S1638">
        <f t="shared" si="153"/>
        <v>53.5632183908046</v>
      </c>
      <c r="T1638" t="str">
        <f t="shared" si="154"/>
        <v>music</v>
      </c>
      <c r="U1638" t="str">
        <f t="shared" si="155"/>
        <v>rock</v>
      </c>
    </row>
    <row r="1639" spans="1:21" ht="44.25" hidden="1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tr">
        <f>Data[[#This Row],[state]]</f>
        <v>successful</v>
      </c>
      <c r="H1639" t="s">
        <v>8224</v>
      </c>
      <c r="I1639" t="s">
        <v>8246</v>
      </c>
      <c r="J1639">
        <v>1262302740</v>
      </c>
      <c r="K1639" s="11">
        <f t="shared" si="150"/>
        <v>40178.73541666667</v>
      </c>
      <c r="L1639">
        <v>1257444140</v>
      </c>
      <c r="M1639" s="11">
        <f t="shared" si="151"/>
        <v>40122.501620370371</v>
      </c>
      <c r="N1639" t="b">
        <v>0</v>
      </c>
      <c r="O1639">
        <v>15</v>
      </c>
      <c r="P1639" t="b">
        <v>1</v>
      </c>
      <c r="Q1639" t="s">
        <v>8276</v>
      </c>
      <c r="R1639" s="10">
        <f t="shared" si="152"/>
        <v>103.8</v>
      </c>
      <c r="S1639">
        <f t="shared" si="153"/>
        <v>34.6</v>
      </c>
      <c r="T1639" t="str">
        <f t="shared" si="154"/>
        <v>music</v>
      </c>
      <c r="U1639" t="str">
        <f t="shared" si="155"/>
        <v>rock</v>
      </c>
    </row>
    <row r="1640" spans="1:21" ht="29.5" hidden="1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tr">
        <f>Data[[#This Row],[state]]</f>
        <v>successful</v>
      </c>
      <c r="H1640" t="s">
        <v>8224</v>
      </c>
      <c r="I1640" t="s">
        <v>8246</v>
      </c>
      <c r="J1640">
        <v>1362086700</v>
      </c>
      <c r="K1640" s="11">
        <f t="shared" si="150"/>
        <v>41333.642361111109</v>
      </c>
      <c r="L1640">
        <v>1358180968</v>
      </c>
      <c r="M1640" s="11">
        <f t="shared" si="151"/>
        <v>41288.43712962963</v>
      </c>
      <c r="N1640" t="b">
        <v>0</v>
      </c>
      <c r="O1640">
        <v>27</v>
      </c>
      <c r="P1640" t="b">
        <v>1</v>
      </c>
      <c r="Q1640" t="s">
        <v>8276</v>
      </c>
      <c r="R1640" s="10">
        <f t="shared" si="152"/>
        <v>105</v>
      </c>
      <c r="S1640">
        <f t="shared" si="153"/>
        <v>38.888888888888886</v>
      </c>
      <c r="T1640" t="str">
        <f t="shared" si="154"/>
        <v>music</v>
      </c>
      <c r="U1640" t="str">
        <f t="shared" si="155"/>
        <v>rock</v>
      </c>
    </row>
    <row r="1641" spans="1:21" ht="44.25" hidden="1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tr">
        <f>Data[[#This Row],[state]]</f>
        <v>successful</v>
      </c>
      <c r="H1641" t="s">
        <v>8224</v>
      </c>
      <c r="I1641" t="s">
        <v>8246</v>
      </c>
      <c r="J1641">
        <v>1330789165</v>
      </c>
      <c r="K1641" s="11">
        <f t="shared" si="150"/>
        <v>40971.402372685188</v>
      </c>
      <c r="L1641">
        <v>1328197165</v>
      </c>
      <c r="M1641" s="11">
        <f t="shared" si="151"/>
        <v>40941.402372685188</v>
      </c>
      <c r="N1641" t="b">
        <v>0</v>
      </c>
      <c r="O1641">
        <v>19</v>
      </c>
      <c r="P1641" t="b">
        <v>1</v>
      </c>
      <c r="Q1641" t="s">
        <v>8276</v>
      </c>
      <c r="R1641" s="10">
        <f t="shared" si="152"/>
        <v>100</v>
      </c>
      <c r="S1641">
        <f t="shared" si="153"/>
        <v>94.736842105263165</v>
      </c>
      <c r="T1641" t="str">
        <f t="shared" si="154"/>
        <v>music</v>
      </c>
      <c r="U1641" t="str">
        <f t="shared" si="155"/>
        <v>rock</v>
      </c>
    </row>
    <row r="1642" spans="1:21" ht="44.25" hidden="1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tr">
        <f>Data[[#This Row],[state]]</f>
        <v>successful</v>
      </c>
      <c r="H1642" t="s">
        <v>8224</v>
      </c>
      <c r="I1642" t="s">
        <v>8246</v>
      </c>
      <c r="J1642">
        <v>1280800740</v>
      </c>
      <c r="K1642" s="11">
        <f t="shared" si="150"/>
        <v>40392.832638888889</v>
      </c>
      <c r="L1642">
        <v>1279603955</v>
      </c>
      <c r="M1642" s="11">
        <f t="shared" si="151"/>
        <v>40378.98096064815</v>
      </c>
      <c r="N1642" t="b">
        <v>0</v>
      </c>
      <c r="O1642">
        <v>17</v>
      </c>
      <c r="P1642" t="b">
        <v>1</v>
      </c>
      <c r="Q1642" t="s">
        <v>8276</v>
      </c>
      <c r="R1642" s="10">
        <f t="shared" si="152"/>
        <v>169.86</v>
      </c>
      <c r="S1642">
        <f t="shared" si="153"/>
        <v>39.967058823529413</v>
      </c>
      <c r="T1642" t="str">
        <f t="shared" si="154"/>
        <v>music</v>
      </c>
      <c r="U1642" t="str">
        <f t="shared" si="155"/>
        <v>rock</v>
      </c>
    </row>
    <row r="1643" spans="1:21" ht="29.5" hidden="1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tr">
        <f>Data[[#This Row],[state]]</f>
        <v>successful</v>
      </c>
      <c r="H1643" t="s">
        <v>8224</v>
      </c>
      <c r="I1643" t="s">
        <v>8246</v>
      </c>
      <c r="J1643">
        <v>1418998744</v>
      </c>
      <c r="K1643" s="11">
        <f t="shared" si="150"/>
        <v>41992.346574074079</v>
      </c>
      <c r="L1643">
        <v>1416406744</v>
      </c>
      <c r="M1643" s="11">
        <f t="shared" si="151"/>
        <v>41962.346574074079</v>
      </c>
      <c r="N1643" t="b">
        <v>0</v>
      </c>
      <c r="O1643">
        <v>26</v>
      </c>
      <c r="P1643" t="b">
        <v>1</v>
      </c>
      <c r="Q1643" t="s">
        <v>8292</v>
      </c>
      <c r="R1643" s="10">
        <f t="shared" si="152"/>
        <v>101.4</v>
      </c>
      <c r="S1643">
        <f t="shared" si="153"/>
        <v>97.5</v>
      </c>
      <c r="T1643" t="str">
        <f t="shared" si="154"/>
        <v>music</v>
      </c>
      <c r="U1643" t="str">
        <f t="shared" si="155"/>
        <v>pop</v>
      </c>
    </row>
    <row r="1644" spans="1:21" ht="44.25" hidden="1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tr">
        <f>Data[[#This Row],[state]]</f>
        <v>successful</v>
      </c>
      <c r="H1644" t="s">
        <v>8224</v>
      </c>
      <c r="I1644" t="s">
        <v>8246</v>
      </c>
      <c r="J1644">
        <v>1308011727</v>
      </c>
      <c r="K1644" s="11">
        <f t="shared" si="150"/>
        <v>40707.774618055555</v>
      </c>
      <c r="L1644">
        <v>1306283727</v>
      </c>
      <c r="M1644" s="11">
        <f t="shared" si="151"/>
        <v>40687.774618055555</v>
      </c>
      <c r="N1644" t="b">
        <v>0</v>
      </c>
      <c r="O1644">
        <v>28</v>
      </c>
      <c r="P1644" t="b">
        <v>1</v>
      </c>
      <c r="Q1644" t="s">
        <v>8292</v>
      </c>
      <c r="R1644" s="10">
        <f t="shared" si="152"/>
        <v>100</v>
      </c>
      <c r="S1644">
        <f t="shared" si="153"/>
        <v>42.857142857142854</v>
      </c>
      <c r="T1644" t="str">
        <f t="shared" si="154"/>
        <v>music</v>
      </c>
      <c r="U1644" t="str">
        <f t="shared" si="155"/>
        <v>pop</v>
      </c>
    </row>
    <row r="1645" spans="1:21" ht="29.5" hidden="1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tr">
        <f>Data[[#This Row],[state]]</f>
        <v>successful</v>
      </c>
      <c r="H1645" t="s">
        <v>8224</v>
      </c>
      <c r="I1645" t="s">
        <v>8246</v>
      </c>
      <c r="J1645">
        <v>1348516012</v>
      </c>
      <c r="K1645" s="11">
        <f t="shared" si="150"/>
        <v>41176.574212962965</v>
      </c>
      <c r="L1645">
        <v>1345924012</v>
      </c>
      <c r="M1645" s="11">
        <f t="shared" si="151"/>
        <v>41146.574212962965</v>
      </c>
      <c r="N1645" t="b">
        <v>0</v>
      </c>
      <c r="O1645">
        <v>37</v>
      </c>
      <c r="P1645" t="b">
        <v>1</v>
      </c>
      <c r="Q1645" t="s">
        <v>8292</v>
      </c>
      <c r="R1645" s="10">
        <f t="shared" si="152"/>
        <v>124.70000000000002</v>
      </c>
      <c r="S1645">
        <f t="shared" si="153"/>
        <v>168.51351351351352</v>
      </c>
      <c r="T1645" t="str">
        <f t="shared" si="154"/>
        <v>music</v>
      </c>
      <c r="U1645" t="str">
        <f t="shared" si="155"/>
        <v>pop</v>
      </c>
    </row>
    <row r="1646" spans="1:21" ht="44.25" hidden="1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tr">
        <f>Data[[#This Row],[state]]</f>
        <v>successful</v>
      </c>
      <c r="H1646" t="s">
        <v>8224</v>
      </c>
      <c r="I1646" t="s">
        <v>8246</v>
      </c>
      <c r="J1646">
        <v>1353551160</v>
      </c>
      <c r="K1646" s="11">
        <f t="shared" si="150"/>
        <v>41234.851388888892</v>
      </c>
      <c r="L1646">
        <v>1348363560</v>
      </c>
      <c r="M1646" s="11">
        <f t="shared" si="151"/>
        <v>41174.80972222222</v>
      </c>
      <c r="N1646" t="b">
        <v>0</v>
      </c>
      <c r="O1646">
        <v>128</v>
      </c>
      <c r="P1646" t="b">
        <v>1</v>
      </c>
      <c r="Q1646" t="s">
        <v>8292</v>
      </c>
      <c r="R1646" s="10">
        <f t="shared" si="152"/>
        <v>109.5</v>
      </c>
      <c r="S1646">
        <f t="shared" si="153"/>
        <v>85.546875</v>
      </c>
      <c r="T1646" t="str">
        <f t="shared" si="154"/>
        <v>music</v>
      </c>
      <c r="U1646" t="str">
        <f t="shared" si="155"/>
        <v>pop</v>
      </c>
    </row>
    <row r="1647" spans="1:21" ht="44.25" hidden="1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tr">
        <f>Data[[#This Row],[state]]</f>
        <v>successful</v>
      </c>
      <c r="H1647" t="s">
        <v>8224</v>
      </c>
      <c r="I1647" t="s">
        <v>8246</v>
      </c>
      <c r="J1647">
        <v>1379515740</v>
      </c>
      <c r="K1647" s="11">
        <f t="shared" si="150"/>
        <v>41535.367361111108</v>
      </c>
      <c r="L1647">
        <v>1378306140</v>
      </c>
      <c r="M1647" s="11">
        <f t="shared" si="151"/>
        <v>41521.367361111108</v>
      </c>
      <c r="N1647" t="b">
        <v>0</v>
      </c>
      <c r="O1647">
        <v>10</v>
      </c>
      <c r="P1647" t="b">
        <v>1</v>
      </c>
      <c r="Q1647" t="s">
        <v>8292</v>
      </c>
      <c r="R1647" s="10">
        <f t="shared" si="152"/>
        <v>110.80000000000001</v>
      </c>
      <c r="S1647">
        <f t="shared" si="153"/>
        <v>554</v>
      </c>
      <c r="T1647" t="str">
        <f t="shared" si="154"/>
        <v>music</v>
      </c>
      <c r="U1647" t="str">
        <f t="shared" si="155"/>
        <v>pop</v>
      </c>
    </row>
    <row r="1648" spans="1:21" ht="59" hidden="1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tr">
        <f>Data[[#This Row],[state]]</f>
        <v>successful</v>
      </c>
      <c r="H1648" t="s">
        <v>8225</v>
      </c>
      <c r="I1648" t="s">
        <v>8247</v>
      </c>
      <c r="J1648">
        <v>1408039860</v>
      </c>
      <c r="K1648" s="11">
        <f t="shared" si="150"/>
        <v>41865.507638888892</v>
      </c>
      <c r="L1648">
        <v>1405248503</v>
      </c>
      <c r="M1648" s="11">
        <f t="shared" si="151"/>
        <v>41833.200266203705</v>
      </c>
      <c r="N1648" t="b">
        <v>0</v>
      </c>
      <c r="O1648">
        <v>83</v>
      </c>
      <c r="P1648" t="b">
        <v>1</v>
      </c>
      <c r="Q1648" t="s">
        <v>8292</v>
      </c>
      <c r="R1648" s="10">
        <f t="shared" si="152"/>
        <v>110.2</v>
      </c>
      <c r="S1648">
        <f t="shared" si="153"/>
        <v>26.554216867469879</v>
      </c>
      <c r="T1648" t="str">
        <f t="shared" si="154"/>
        <v>music</v>
      </c>
      <c r="U1648" t="str">
        <f t="shared" si="155"/>
        <v>pop</v>
      </c>
    </row>
    <row r="1649" spans="1:21" ht="44.25" hidden="1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tr">
        <f>Data[[#This Row],[state]]</f>
        <v>successful</v>
      </c>
      <c r="H1649" t="s">
        <v>8224</v>
      </c>
      <c r="I1649" t="s">
        <v>8246</v>
      </c>
      <c r="J1649">
        <v>1339235377</v>
      </c>
      <c r="K1649" s="11">
        <f t="shared" si="150"/>
        <v>41069.159456018519</v>
      </c>
      <c r="L1649">
        <v>1336643377</v>
      </c>
      <c r="M1649" s="11">
        <f t="shared" si="151"/>
        <v>41039.159456018519</v>
      </c>
      <c r="N1649" t="b">
        <v>0</v>
      </c>
      <c r="O1649">
        <v>46</v>
      </c>
      <c r="P1649" t="b">
        <v>1</v>
      </c>
      <c r="Q1649" t="s">
        <v>8292</v>
      </c>
      <c r="R1649" s="10">
        <f t="shared" si="152"/>
        <v>104.71999999999998</v>
      </c>
      <c r="S1649">
        <f t="shared" si="153"/>
        <v>113.82608695652173</v>
      </c>
      <c r="T1649" t="str">
        <f t="shared" si="154"/>
        <v>music</v>
      </c>
      <c r="U1649" t="str">
        <f t="shared" si="155"/>
        <v>pop</v>
      </c>
    </row>
    <row r="1650" spans="1:21" ht="44.25" hidden="1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tr">
        <f>Data[[#This Row],[state]]</f>
        <v>successful</v>
      </c>
      <c r="H1650" t="s">
        <v>8224</v>
      </c>
      <c r="I1650" t="s">
        <v>8246</v>
      </c>
      <c r="J1650">
        <v>1300636482</v>
      </c>
      <c r="K1650" s="11">
        <f t="shared" si="150"/>
        <v>40622.412986111114</v>
      </c>
      <c r="L1650">
        <v>1298048082</v>
      </c>
      <c r="M1650" s="11">
        <f t="shared" si="151"/>
        <v>40592.454652777778</v>
      </c>
      <c r="N1650" t="b">
        <v>0</v>
      </c>
      <c r="O1650">
        <v>90</v>
      </c>
      <c r="P1650" t="b">
        <v>1</v>
      </c>
      <c r="Q1650" t="s">
        <v>8292</v>
      </c>
      <c r="R1650" s="10">
        <f t="shared" si="152"/>
        <v>125.26086956521738</v>
      </c>
      <c r="S1650">
        <f t="shared" si="153"/>
        <v>32.011111111111113</v>
      </c>
      <c r="T1650" t="str">
        <f t="shared" si="154"/>
        <v>music</v>
      </c>
      <c r="U1650" t="str">
        <f t="shared" si="155"/>
        <v>pop</v>
      </c>
    </row>
    <row r="1651" spans="1:21" ht="44.25" hidden="1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tr">
        <f>Data[[#This Row],[state]]</f>
        <v>successful</v>
      </c>
      <c r="H1651" t="s">
        <v>8224</v>
      </c>
      <c r="I1651" t="s">
        <v>8246</v>
      </c>
      <c r="J1651">
        <v>1400862355</v>
      </c>
      <c r="K1651" s="11">
        <f t="shared" si="150"/>
        <v>41782.434664351851</v>
      </c>
      <c r="L1651">
        <v>1396974355</v>
      </c>
      <c r="M1651" s="11">
        <f t="shared" si="151"/>
        <v>41737.434664351851</v>
      </c>
      <c r="N1651" t="b">
        <v>0</v>
      </c>
      <c r="O1651">
        <v>81</v>
      </c>
      <c r="P1651" t="b">
        <v>1</v>
      </c>
      <c r="Q1651" t="s">
        <v>8292</v>
      </c>
      <c r="R1651" s="10">
        <f t="shared" si="152"/>
        <v>100.58763157894737</v>
      </c>
      <c r="S1651">
        <f t="shared" si="153"/>
        <v>47.189259259259259</v>
      </c>
      <c r="T1651" t="str">
        <f t="shared" si="154"/>
        <v>music</v>
      </c>
      <c r="U1651" t="str">
        <f t="shared" si="155"/>
        <v>pop</v>
      </c>
    </row>
    <row r="1652" spans="1:21" ht="44.25" hidden="1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tr">
        <f>Data[[#This Row],[state]]</f>
        <v>successful</v>
      </c>
      <c r="H1652" t="s">
        <v>8224</v>
      </c>
      <c r="I1652" t="s">
        <v>8246</v>
      </c>
      <c r="J1652">
        <v>1381314437</v>
      </c>
      <c r="K1652" s="11">
        <f t="shared" si="150"/>
        <v>41556.185613425929</v>
      </c>
      <c r="L1652">
        <v>1378722437</v>
      </c>
      <c r="M1652" s="11">
        <f t="shared" si="151"/>
        <v>41526.185613425929</v>
      </c>
      <c r="N1652" t="b">
        <v>0</v>
      </c>
      <c r="O1652">
        <v>32</v>
      </c>
      <c r="P1652" t="b">
        <v>1</v>
      </c>
      <c r="Q1652" t="s">
        <v>8292</v>
      </c>
      <c r="R1652" s="10">
        <f t="shared" si="152"/>
        <v>141.55000000000001</v>
      </c>
      <c r="S1652">
        <f t="shared" si="153"/>
        <v>88.46875</v>
      </c>
      <c r="T1652" t="str">
        <f t="shared" si="154"/>
        <v>music</v>
      </c>
      <c r="U1652" t="str">
        <f t="shared" si="155"/>
        <v>pop</v>
      </c>
    </row>
    <row r="1653" spans="1:21" ht="44.25" hidden="1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tr">
        <f>Data[[#This Row],[state]]</f>
        <v>successful</v>
      </c>
      <c r="H1653" t="s">
        <v>8224</v>
      </c>
      <c r="I1653" t="s">
        <v>8246</v>
      </c>
      <c r="J1653">
        <v>1303801140</v>
      </c>
      <c r="K1653" s="11">
        <f t="shared" si="150"/>
        <v>40659.040972222225</v>
      </c>
      <c r="L1653">
        <v>1300916220</v>
      </c>
      <c r="M1653" s="11">
        <f t="shared" si="151"/>
        <v>40625.650694444441</v>
      </c>
      <c r="N1653" t="b">
        <v>0</v>
      </c>
      <c r="O1653">
        <v>20</v>
      </c>
      <c r="P1653" t="b">
        <v>1</v>
      </c>
      <c r="Q1653" t="s">
        <v>8292</v>
      </c>
      <c r="R1653" s="10">
        <f t="shared" si="152"/>
        <v>100.75</v>
      </c>
      <c r="S1653">
        <f t="shared" si="153"/>
        <v>100.75</v>
      </c>
      <c r="T1653" t="str">
        <f t="shared" si="154"/>
        <v>music</v>
      </c>
      <c r="U1653" t="str">
        <f t="shared" si="155"/>
        <v>pop</v>
      </c>
    </row>
    <row r="1654" spans="1:21" ht="44.25" hidden="1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tr">
        <f>Data[[#This Row],[state]]</f>
        <v>successful</v>
      </c>
      <c r="H1654" t="s">
        <v>8224</v>
      </c>
      <c r="I1654" t="s">
        <v>8246</v>
      </c>
      <c r="J1654">
        <v>1385297393</v>
      </c>
      <c r="K1654" s="11">
        <f t="shared" si="150"/>
        <v>41602.284641203703</v>
      </c>
      <c r="L1654">
        <v>1382701793</v>
      </c>
      <c r="M1654" s="11">
        <f t="shared" si="151"/>
        <v>41572.242974537039</v>
      </c>
      <c r="N1654" t="b">
        <v>0</v>
      </c>
      <c r="O1654">
        <v>70</v>
      </c>
      <c r="P1654" t="b">
        <v>1</v>
      </c>
      <c r="Q1654" t="s">
        <v>8292</v>
      </c>
      <c r="R1654" s="10">
        <f t="shared" si="152"/>
        <v>100.66666666666666</v>
      </c>
      <c r="S1654">
        <f t="shared" si="153"/>
        <v>64.714285714285708</v>
      </c>
      <c r="T1654" t="str">
        <f t="shared" si="154"/>
        <v>music</v>
      </c>
      <c r="U1654" t="str">
        <f t="shared" si="155"/>
        <v>pop</v>
      </c>
    </row>
    <row r="1655" spans="1:21" ht="44.25" hidden="1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tr">
        <f>Data[[#This Row],[state]]</f>
        <v>successful</v>
      </c>
      <c r="H1655" t="s">
        <v>8224</v>
      </c>
      <c r="I1655" t="s">
        <v>8246</v>
      </c>
      <c r="J1655">
        <v>1303675296</v>
      </c>
      <c r="K1655" s="11">
        <f t="shared" si="150"/>
        <v>40657.584444444445</v>
      </c>
      <c r="L1655">
        <v>1300996896</v>
      </c>
      <c r="M1655" s="11">
        <f t="shared" si="151"/>
        <v>40626.584444444445</v>
      </c>
      <c r="N1655" t="b">
        <v>0</v>
      </c>
      <c r="O1655">
        <v>168</v>
      </c>
      <c r="P1655" t="b">
        <v>1</v>
      </c>
      <c r="Q1655" t="s">
        <v>8292</v>
      </c>
      <c r="R1655" s="10">
        <f t="shared" si="152"/>
        <v>174.2304</v>
      </c>
      <c r="S1655">
        <f t="shared" si="153"/>
        <v>51.854285714285716</v>
      </c>
      <c r="T1655" t="str">
        <f t="shared" si="154"/>
        <v>music</v>
      </c>
      <c r="U1655" t="str">
        <f t="shared" si="155"/>
        <v>pop</v>
      </c>
    </row>
    <row r="1656" spans="1:21" ht="44.25" hidden="1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tr">
        <f>Data[[#This Row],[state]]</f>
        <v>successful</v>
      </c>
      <c r="H1656" t="s">
        <v>8224</v>
      </c>
      <c r="I1656" t="s">
        <v>8246</v>
      </c>
      <c r="J1656">
        <v>1334784160</v>
      </c>
      <c r="K1656" s="11">
        <f t="shared" si="150"/>
        <v>41017.640740740739</v>
      </c>
      <c r="L1656">
        <v>1332192160</v>
      </c>
      <c r="M1656" s="11">
        <f t="shared" si="151"/>
        <v>40987.640740740739</v>
      </c>
      <c r="N1656" t="b">
        <v>0</v>
      </c>
      <c r="O1656">
        <v>34</v>
      </c>
      <c r="P1656" t="b">
        <v>1</v>
      </c>
      <c r="Q1656" t="s">
        <v>8292</v>
      </c>
      <c r="R1656" s="10">
        <f t="shared" si="152"/>
        <v>119.90909090909089</v>
      </c>
      <c r="S1656">
        <f t="shared" si="153"/>
        <v>38.794117647058826</v>
      </c>
      <c r="T1656" t="str">
        <f t="shared" si="154"/>
        <v>music</v>
      </c>
      <c r="U1656" t="str">
        <f t="shared" si="155"/>
        <v>pop</v>
      </c>
    </row>
    <row r="1657" spans="1:21" ht="29.5" hidden="1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tr">
        <f>Data[[#This Row],[state]]</f>
        <v>successful</v>
      </c>
      <c r="H1657" t="s">
        <v>8224</v>
      </c>
      <c r="I1657" t="s">
        <v>8246</v>
      </c>
      <c r="J1657">
        <v>1333648820</v>
      </c>
      <c r="K1657" s="11">
        <f t="shared" si="150"/>
        <v>41004.500231481477</v>
      </c>
      <c r="L1657">
        <v>1331060420</v>
      </c>
      <c r="M1657" s="11">
        <f t="shared" si="151"/>
        <v>40974.541898148149</v>
      </c>
      <c r="N1657" t="b">
        <v>0</v>
      </c>
      <c r="O1657">
        <v>48</v>
      </c>
      <c r="P1657" t="b">
        <v>1</v>
      </c>
      <c r="Q1657" t="s">
        <v>8292</v>
      </c>
      <c r="R1657" s="10">
        <f t="shared" si="152"/>
        <v>142.86666666666667</v>
      </c>
      <c r="S1657">
        <f t="shared" si="153"/>
        <v>44.645833333333336</v>
      </c>
      <c r="T1657" t="str">
        <f t="shared" si="154"/>
        <v>music</v>
      </c>
      <c r="U1657" t="str">
        <f t="shared" si="155"/>
        <v>pop</v>
      </c>
    </row>
    <row r="1658" spans="1:21" ht="59" hidden="1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tr">
        <f>Data[[#This Row],[state]]</f>
        <v>successful</v>
      </c>
      <c r="H1658" t="s">
        <v>8224</v>
      </c>
      <c r="I1658" t="s">
        <v>8246</v>
      </c>
      <c r="J1658">
        <v>1355437052</v>
      </c>
      <c r="K1658" s="11">
        <f t="shared" si="150"/>
        <v>41256.678842592592</v>
      </c>
      <c r="L1658">
        <v>1352845052</v>
      </c>
      <c r="M1658" s="11">
        <f t="shared" si="151"/>
        <v>41226.678842592592</v>
      </c>
      <c r="N1658" t="b">
        <v>0</v>
      </c>
      <c r="O1658">
        <v>48</v>
      </c>
      <c r="P1658" t="b">
        <v>1</v>
      </c>
      <c r="Q1658" t="s">
        <v>8292</v>
      </c>
      <c r="R1658" s="10">
        <f t="shared" si="152"/>
        <v>100.33493333333334</v>
      </c>
      <c r="S1658">
        <f t="shared" si="153"/>
        <v>156.77333333333334</v>
      </c>
      <c r="T1658" t="str">
        <f t="shared" si="154"/>
        <v>music</v>
      </c>
      <c r="U1658" t="str">
        <f t="shared" si="155"/>
        <v>pop</v>
      </c>
    </row>
    <row r="1659" spans="1:21" ht="59" hidden="1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tr">
        <f>Data[[#This Row],[state]]</f>
        <v>successful</v>
      </c>
      <c r="H1659" t="s">
        <v>8224</v>
      </c>
      <c r="I1659" t="s">
        <v>8246</v>
      </c>
      <c r="J1659">
        <v>1337885168</v>
      </c>
      <c r="K1659" s="11">
        <f t="shared" si="150"/>
        <v>41053.532037037039</v>
      </c>
      <c r="L1659">
        <v>1335293168</v>
      </c>
      <c r="M1659" s="11">
        <f t="shared" si="151"/>
        <v>41023.532037037039</v>
      </c>
      <c r="N1659" t="b">
        <v>0</v>
      </c>
      <c r="O1659">
        <v>221</v>
      </c>
      <c r="P1659" t="b">
        <v>1</v>
      </c>
      <c r="Q1659" t="s">
        <v>8292</v>
      </c>
      <c r="R1659" s="10">
        <f t="shared" si="152"/>
        <v>104.93380000000001</v>
      </c>
      <c r="S1659">
        <f t="shared" si="153"/>
        <v>118.70339366515837</v>
      </c>
      <c r="T1659" t="str">
        <f t="shared" si="154"/>
        <v>music</v>
      </c>
      <c r="U1659" t="str">
        <f t="shared" si="155"/>
        <v>pop</v>
      </c>
    </row>
    <row r="1660" spans="1:21" ht="44.25" hidden="1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tr">
        <f>Data[[#This Row],[state]]</f>
        <v>successful</v>
      </c>
      <c r="H1660" t="s">
        <v>8224</v>
      </c>
      <c r="I1660" t="s">
        <v>8246</v>
      </c>
      <c r="J1660">
        <v>1355840400</v>
      </c>
      <c r="K1660" s="11">
        <f t="shared" si="150"/>
        <v>41261.347222222219</v>
      </c>
      <c r="L1660">
        <v>1352524767</v>
      </c>
      <c r="M1660" s="11">
        <f t="shared" si="151"/>
        <v>41222.97184027778</v>
      </c>
      <c r="N1660" t="b">
        <v>0</v>
      </c>
      <c r="O1660">
        <v>107</v>
      </c>
      <c r="P1660" t="b">
        <v>1</v>
      </c>
      <c r="Q1660" t="s">
        <v>8292</v>
      </c>
      <c r="R1660" s="10">
        <f t="shared" si="152"/>
        <v>132.23333333333335</v>
      </c>
      <c r="S1660">
        <f t="shared" si="153"/>
        <v>74.149532710280369</v>
      </c>
      <c r="T1660" t="str">
        <f t="shared" si="154"/>
        <v>music</v>
      </c>
      <c r="U1660" t="str">
        <f t="shared" si="155"/>
        <v>pop</v>
      </c>
    </row>
    <row r="1661" spans="1:21" ht="44.25" hidden="1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tr">
        <f>Data[[#This Row],[state]]</f>
        <v>successful</v>
      </c>
      <c r="H1661" t="s">
        <v>8225</v>
      </c>
      <c r="I1661" t="s">
        <v>8247</v>
      </c>
      <c r="J1661">
        <v>1387281600</v>
      </c>
      <c r="K1661" s="11">
        <f t="shared" si="150"/>
        <v>41625.25</v>
      </c>
      <c r="L1661">
        <v>1384811721</v>
      </c>
      <c r="M1661" s="11">
        <f t="shared" si="151"/>
        <v>41596.663437499999</v>
      </c>
      <c r="N1661" t="b">
        <v>0</v>
      </c>
      <c r="O1661">
        <v>45</v>
      </c>
      <c r="P1661" t="b">
        <v>1</v>
      </c>
      <c r="Q1661" t="s">
        <v>8292</v>
      </c>
      <c r="R1661" s="10">
        <f t="shared" si="152"/>
        <v>112.79999999999998</v>
      </c>
      <c r="S1661">
        <f t="shared" si="153"/>
        <v>12.533333333333333</v>
      </c>
      <c r="T1661" t="str">
        <f t="shared" si="154"/>
        <v>music</v>
      </c>
      <c r="U1661" t="str">
        <f t="shared" si="155"/>
        <v>pop</v>
      </c>
    </row>
    <row r="1662" spans="1:21" ht="59" hidden="1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tr">
        <f>Data[[#This Row],[state]]</f>
        <v>successful</v>
      </c>
      <c r="H1662" t="s">
        <v>8237</v>
      </c>
      <c r="I1662" t="s">
        <v>8249</v>
      </c>
      <c r="J1662">
        <v>1462053540</v>
      </c>
      <c r="K1662" s="11">
        <f t="shared" si="150"/>
        <v>42490.665972222225</v>
      </c>
      <c r="L1662">
        <v>1459355950</v>
      </c>
      <c r="M1662" s="11">
        <f t="shared" si="151"/>
        <v>42459.443865740745</v>
      </c>
      <c r="N1662" t="b">
        <v>0</v>
      </c>
      <c r="O1662">
        <v>36</v>
      </c>
      <c r="P1662" t="b">
        <v>1</v>
      </c>
      <c r="Q1662" t="s">
        <v>8292</v>
      </c>
      <c r="R1662" s="10">
        <f t="shared" si="152"/>
        <v>1253.75</v>
      </c>
      <c r="S1662">
        <f t="shared" si="153"/>
        <v>27.861111111111111</v>
      </c>
      <c r="T1662" t="str">
        <f t="shared" si="154"/>
        <v>music</v>
      </c>
      <c r="U1662" t="str">
        <f t="shared" si="155"/>
        <v>pop</v>
      </c>
    </row>
    <row r="1663" spans="1:21" ht="59" hidden="1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tr">
        <f>Data[[#This Row],[state]]</f>
        <v>successful</v>
      </c>
      <c r="H1663" t="s">
        <v>8239</v>
      </c>
      <c r="I1663" t="s">
        <v>8249</v>
      </c>
      <c r="J1663">
        <v>1453064400</v>
      </c>
      <c r="K1663" s="11">
        <f t="shared" si="150"/>
        <v>42386.625</v>
      </c>
      <c r="L1663">
        <v>1449359831</v>
      </c>
      <c r="M1663" s="11">
        <f t="shared" si="151"/>
        <v>42343.748043981483</v>
      </c>
      <c r="N1663" t="b">
        <v>0</v>
      </c>
      <c r="O1663">
        <v>101</v>
      </c>
      <c r="P1663" t="b">
        <v>1</v>
      </c>
      <c r="Q1663" t="s">
        <v>8292</v>
      </c>
      <c r="R1663" s="10">
        <f t="shared" si="152"/>
        <v>102.50632911392405</v>
      </c>
      <c r="S1663">
        <f t="shared" si="153"/>
        <v>80.178217821782184</v>
      </c>
      <c r="T1663" t="str">
        <f t="shared" si="154"/>
        <v>music</v>
      </c>
      <c r="U1663" t="str">
        <f t="shared" si="155"/>
        <v>pop</v>
      </c>
    </row>
    <row r="1664" spans="1:21" ht="59" hidden="1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tr">
        <f>Data[[#This Row],[state]]</f>
        <v>successful</v>
      </c>
      <c r="H1664" t="s">
        <v>8224</v>
      </c>
      <c r="I1664" t="s">
        <v>8246</v>
      </c>
      <c r="J1664">
        <v>1325310336</v>
      </c>
      <c r="K1664" s="11">
        <f t="shared" si="150"/>
        <v>40907.99</v>
      </c>
      <c r="L1664">
        <v>1320122736</v>
      </c>
      <c r="M1664" s="11">
        <f t="shared" si="151"/>
        <v>40847.948333333334</v>
      </c>
      <c r="N1664" t="b">
        <v>0</v>
      </c>
      <c r="O1664">
        <v>62</v>
      </c>
      <c r="P1664" t="b">
        <v>1</v>
      </c>
      <c r="Q1664" t="s">
        <v>8292</v>
      </c>
      <c r="R1664" s="10">
        <f t="shared" si="152"/>
        <v>102.6375</v>
      </c>
      <c r="S1664">
        <f t="shared" si="153"/>
        <v>132.43548387096774</v>
      </c>
      <c r="T1664" t="str">
        <f t="shared" si="154"/>
        <v>music</v>
      </c>
      <c r="U1664" t="str">
        <f t="shared" si="155"/>
        <v>pop</v>
      </c>
    </row>
    <row r="1665" spans="1:21" ht="44.25" hidden="1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tr">
        <f>Data[[#This Row],[state]]</f>
        <v>successful</v>
      </c>
      <c r="H1665" t="s">
        <v>8224</v>
      </c>
      <c r="I1665" t="s">
        <v>8246</v>
      </c>
      <c r="J1665">
        <v>1422750707</v>
      </c>
      <c r="K1665" s="11">
        <f t="shared" si="150"/>
        <v>42035.77207175926</v>
      </c>
      <c r="L1665">
        <v>1420158707</v>
      </c>
      <c r="M1665" s="11">
        <f t="shared" si="151"/>
        <v>42005.77207175926</v>
      </c>
      <c r="N1665" t="b">
        <v>0</v>
      </c>
      <c r="O1665">
        <v>32</v>
      </c>
      <c r="P1665" t="b">
        <v>1</v>
      </c>
      <c r="Q1665" t="s">
        <v>8292</v>
      </c>
      <c r="R1665" s="10">
        <f t="shared" si="152"/>
        <v>108</v>
      </c>
      <c r="S1665">
        <f t="shared" si="153"/>
        <v>33.75</v>
      </c>
      <c r="T1665" t="str">
        <f t="shared" si="154"/>
        <v>music</v>
      </c>
      <c r="U1665" t="str">
        <f t="shared" si="155"/>
        <v>pop</v>
      </c>
    </row>
    <row r="1666" spans="1:21" ht="44.25" hidden="1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tr">
        <f>Data[[#This Row],[state]]</f>
        <v>successful</v>
      </c>
      <c r="H1666" t="s">
        <v>8224</v>
      </c>
      <c r="I1666" t="s">
        <v>8246</v>
      </c>
      <c r="J1666">
        <v>1331870340</v>
      </c>
      <c r="K1666" s="11">
        <f t="shared" ref="K1666:K1729" si="156">(((J1666/60)/60)/24)+DATE(1970,1,1)+(-6/24)</f>
        <v>40983.915972222225</v>
      </c>
      <c r="L1666">
        <v>1328033818</v>
      </c>
      <c r="M1666" s="11">
        <f t="shared" ref="M1666:M1729" si="157">(((L1666/60)/60)/24)+DATE(1970,1,1)+(-6/24)</f>
        <v>40939.511782407404</v>
      </c>
      <c r="N1666" t="b">
        <v>0</v>
      </c>
      <c r="O1666">
        <v>89</v>
      </c>
      <c r="P1666" t="b">
        <v>1</v>
      </c>
      <c r="Q1666" t="s">
        <v>8292</v>
      </c>
      <c r="R1666" s="10">
        <f t="shared" ref="R1666:R1729" si="158">(E1666/D1666)*100</f>
        <v>122.40879999999999</v>
      </c>
      <c r="S1666">
        <f t="shared" si="153"/>
        <v>34.384494382022467</v>
      </c>
      <c r="T1666" t="str">
        <f t="shared" si="154"/>
        <v>music</v>
      </c>
      <c r="U1666" t="str">
        <f t="shared" si="155"/>
        <v>pop</v>
      </c>
    </row>
    <row r="1667" spans="1:21" ht="44.25" hidden="1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tr">
        <f>Data[[#This Row],[state]]</f>
        <v>successful</v>
      </c>
      <c r="H1667" t="s">
        <v>8224</v>
      </c>
      <c r="I1667" t="s">
        <v>8246</v>
      </c>
      <c r="J1667">
        <v>1298343600</v>
      </c>
      <c r="K1667" s="11">
        <f t="shared" si="156"/>
        <v>40595.875</v>
      </c>
      <c r="L1667">
        <v>1295624113</v>
      </c>
      <c r="M1667" s="11">
        <f t="shared" si="157"/>
        <v>40564.399456018517</v>
      </c>
      <c r="N1667" t="b">
        <v>0</v>
      </c>
      <c r="O1667">
        <v>93</v>
      </c>
      <c r="P1667" t="b">
        <v>1</v>
      </c>
      <c r="Q1667" t="s">
        <v>8292</v>
      </c>
      <c r="R1667" s="10">
        <f t="shared" si="158"/>
        <v>119.45714285714286</v>
      </c>
      <c r="S1667">
        <f t="shared" ref="S1667:S1730" si="159">E1667/O1667</f>
        <v>44.956989247311824</v>
      </c>
      <c r="T1667" t="str">
        <f t="shared" ref="T1667:T1730" si="160">LEFT(Q1667,FIND("/",Q1667)-1)</f>
        <v>music</v>
      </c>
      <c r="U1667" t="str">
        <f t="shared" ref="U1667:U1730" si="161">RIGHT(Q1667,LEN(Q1667)-FIND("/",Q1667))</f>
        <v>pop</v>
      </c>
    </row>
    <row r="1668" spans="1:21" ht="44.25" hidden="1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tr">
        <f>Data[[#This Row],[state]]</f>
        <v>successful</v>
      </c>
      <c r="H1668" t="s">
        <v>8224</v>
      </c>
      <c r="I1668" t="s">
        <v>8246</v>
      </c>
      <c r="J1668">
        <v>1364447073</v>
      </c>
      <c r="K1668" s="11">
        <f t="shared" si="156"/>
        <v>41360.961493055554</v>
      </c>
      <c r="L1668">
        <v>1361858673</v>
      </c>
      <c r="M1668" s="11">
        <f t="shared" si="157"/>
        <v>41331.003159722226</v>
      </c>
      <c r="N1668" t="b">
        <v>0</v>
      </c>
      <c r="O1668">
        <v>98</v>
      </c>
      <c r="P1668" t="b">
        <v>1</v>
      </c>
      <c r="Q1668" t="s">
        <v>8292</v>
      </c>
      <c r="R1668" s="10">
        <f t="shared" si="158"/>
        <v>160.88</v>
      </c>
      <c r="S1668">
        <f t="shared" si="159"/>
        <v>41.04081632653061</v>
      </c>
      <c r="T1668" t="str">
        <f t="shared" si="160"/>
        <v>music</v>
      </c>
      <c r="U1668" t="str">
        <f t="shared" si="161"/>
        <v>pop</v>
      </c>
    </row>
    <row r="1669" spans="1:21" ht="44.25" hidden="1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tr">
        <f>Data[[#This Row],[state]]</f>
        <v>successful</v>
      </c>
      <c r="H1669" t="s">
        <v>8224</v>
      </c>
      <c r="I1669" t="s">
        <v>8246</v>
      </c>
      <c r="J1669">
        <v>1394521140</v>
      </c>
      <c r="K1669" s="11">
        <f t="shared" si="156"/>
        <v>41709.040972222225</v>
      </c>
      <c r="L1669">
        <v>1392169298</v>
      </c>
      <c r="M1669" s="11">
        <f t="shared" si="157"/>
        <v>41681.8205787037</v>
      </c>
      <c r="N1669" t="b">
        <v>0</v>
      </c>
      <c r="O1669">
        <v>82</v>
      </c>
      <c r="P1669" t="b">
        <v>1</v>
      </c>
      <c r="Q1669" t="s">
        <v>8292</v>
      </c>
      <c r="R1669" s="10">
        <f t="shared" si="158"/>
        <v>126.85294117647059</v>
      </c>
      <c r="S1669">
        <f t="shared" si="159"/>
        <v>52.597560975609753</v>
      </c>
      <c r="T1669" t="str">
        <f t="shared" si="160"/>
        <v>music</v>
      </c>
      <c r="U1669" t="str">
        <f t="shared" si="161"/>
        <v>pop</v>
      </c>
    </row>
    <row r="1670" spans="1:21" ht="44.25" hidden="1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tr">
        <f>Data[[#This Row],[state]]</f>
        <v>successful</v>
      </c>
      <c r="H1670" t="s">
        <v>8224</v>
      </c>
      <c r="I1670" t="s">
        <v>8246</v>
      </c>
      <c r="J1670">
        <v>1322454939</v>
      </c>
      <c r="K1670" s="11">
        <f t="shared" si="156"/>
        <v>40874.941423611112</v>
      </c>
      <c r="L1670">
        <v>1319859339</v>
      </c>
      <c r="M1670" s="11">
        <f t="shared" si="157"/>
        <v>40844.89975694444</v>
      </c>
      <c r="N1670" t="b">
        <v>0</v>
      </c>
      <c r="O1670">
        <v>116</v>
      </c>
      <c r="P1670" t="b">
        <v>1</v>
      </c>
      <c r="Q1670" t="s">
        <v>8292</v>
      </c>
      <c r="R1670" s="10">
        <f t="shared" si="158"/>
        <v>102.6375</v>
      </c>
      <c r="S1670">
        <f t="shared" si="159"/>
        <v>70.784482758620683</v>
      </c>
      <c r="T1670" t="str">
        <f t="shared" si="160"/>
        <v>music</v>
      </c>
      <c r="U1670" t="str">
        <f t="shared" si="161"/>
        <v>pop</v>
      </c>
    </row>
    <row r="1671" spans="1:21" ht="59" hidden="1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tr">
        <f>Data[[#This Row],[state]]</f>
        <v>successful</v>
      </c>
      <c r="H1671" t="s">
        <v>8224</v>
      </c>
      <c r="I1671" t="s">
        <v>8246</v>
      </c>
      <c r="J1671">
        <v>1464729276</v>
      </c>
      <c r="K1671" s="11">
        <f t="shared" si="156"/>
        <v>42521.635138888887</v>
      </c>
      <c r="L1671">
        <v>1459545276</v>
      </c>
      <c r="M1671" s="11">
        <f t="shared" si="157"/>
        <v>42461.635138888887</v>
      </c>
      <c r="N1671" t="b">
        <v>0</v>
      </c>
      <c r="O1671">
        <v>52</v>
      </c>
      <c r="P1671" t="b">
        <v>1</v>
      </c>
      <c r="Q1671" t="s">
        <v>8292</v>
      </c>
      <c r="R1671" s="10">
        <f t="shared" si="158"/>
        <v>139.75</v>
      </c>
      <c r="S1671">
        <f t="shared" si="159"/>
        <v>53.75</v>
      </c>
      <c r="T1671" t="str">
        <f t="shared" si="160"/>
        <v>music</v>
      </c>
      <c r="U1671" t="str">
        <f t="shared" si="161"/>
        <v>pop</v>
      </c>
    </row>
    <row r="1672" spans="1:21" ht="59" hidden="1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tr">
        <f>Data[[#This Row],[state]]</f>
        <v>successful</v>
      </c>
      <c r="H1672" t="s">
        <v>8224</v>
      </c>
      <c r="I1672" t="s">
        <v>8246</v>
      </c>
      <c r="J1672">
        <v>1278302400</v>
      </c>
      <c r="K1672" s="11">
        <f t="shared" si="156"/>
        <v>40363.916666666664</v>
      </c>
      <c r="L1672">
        <v>1273961999</v>
      </c>
      <c r="M1672" s="11">
        <f t="shared" si="157"/>
        <v>40313.680543981485</v>
      </c>
      <c r="N1672" t="b">
        <v>0</v>
      </c>
      <c r="O1672">
        <v>23</v>
      </c>
      <c r="P1672" t="b">
        <v>1</v>
      </c>
      <c r="Q1672" t="s">
        <v>8292</v>
      </c>
      <c r="R1672" s="10">
        <f t="shared" si="158"/>
        <v>102.60000000000001</v>
      </c>
      <c r="S1672">
        <f t="shared" si="159"/>
        <v>44.608695652173914</v>
      </c>
      <c r="T1672" t="str">
        <f t="shared" si="160"/>
        <v>music</v>
      </c>
      <c r="U1672" t="str">
        <f t="shared" si="161"/>
        <v>pop</v>
      </c>
    </row>
    <row r="1673" spans="1:21" ht="29.5" hidden="1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tr">
        <f>Data[[#This Row],[state]]</f>
        <v>successful</v>
      </c>
      <c r="H1673" t="s">
        <v>8224</v>
      </c>
      <c r="I1673" t="s">
        <v>8246</v>
      </c>
      <c r="J1673">
        <v>1470056614</v>
      </c>
      <c r="K1673" s="11">
        <f t="shared" si="156"/>
        <v>42583.29414351852</v>
      </c>
      <c r="L1673">
        <v>1467464614</v>
      </c>
      <c r="M1673" s="11">
        <f t="shared" si="157"/>
        <v>42553.29414351852</v>
      </c>
      <c r="N1673" t="b">
        <v>0</v>
      </c>
      <c r="O1673">
        <v>77</v>
      </c>
      <c r="P1673" t="b">
        <v>1</v>
      </c>
      <c r="Q1673" t="s">
        <v>8292</v>
      </c>
      <c r="R1673" s="10">
        <f t="shared" si="158"/>
        <v>100.67349999999999</v>
      </c>
      <c r="S1673">
        <f t="shared" si="159"/>
        <v>26.148961038961041</v>
      </c>
      <c r="T1673" t="str">
        <f t="shared" si="160"/>
        <v>music</v>
      </c>
      <c r="U1673" t="str">
        <f t="shared" si="161"/>
        <v>pop</v>
      </c>
    </row>
    <row r="1674" spans="1:21" ht="44.25" hidden="1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tr">
        <f>Data[[#This Row],[state]]</f>
        <v>successful</v>
      </c>
      <c r="H1674" t="s">
        <v>8224</v>
      </c>
      <c r="I1674" t="s">
        <v>8246</v>
      </c>
      <c r="J1674">
        <v>1338824730</v>
      </c>
      <c r="K1674" s="11">
        <f t="shared" si="156"/>
        <v>41064.406597222223</v>
      </c>
      <c r="L1674">
        <v>1336232730</v>
      </c>
      <c r="M1674" s="11">
        <f t="shared" si="157"/>
        <v>41034.406597222223</v>
      </c>
      <c r="N1674" t="b">
        <v>0</v>
      </c>
      <c r="O1674">
        <v>49</v>
      </c>
      <c r="P1674" t="b">
        <v>1</v>
      </c>
      <c r="Q1674" t="s">
        <v>8292</v>
      </c>
      <c r="R1674" s="10">
        <f t="shared" si="158"/>
        <v>112.94117647058823</v>
      </c>
      <c r="S1674">
        <f t="shared" si="159"/>
        <v>39.183673469387756</v>
      </c>
      <c r="T1674" t="str">
        <f t="shared" si="160"/>
        <v>music</v>
      </c>
      <c r="U1674" t="str">
        <f t="shared" si="161"/>
        <v>pop</v>
      </c>
    </row>
    <row r="1675" spans="1:21" ht="44.25" hidden="1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tr">
        <f>Data[[#This Row],[state]]</f>
        <v>successful</v>
      </c>
      <c r="H1675" t="s">
        <v>8224</v>
      </c>
      <c r="I1675" t="s">
        <v>8246</v>
      </c>
      <c r="J1675">
        <v>1425675892</v>
      </c>
      <c r="K1675" s="11">
        <f t="shared" si="156"/>
        <v>42069.628379629634</v>
      </c>
      <c r="L1675">
        <v>1423083892</v>
      </c>
      <c r="M1675" s="11">
        <f t="shared" si="157"/>
        <v>42039.628379629634</v>
      </c>
      <c r="N1675" t="b">
        <v>0</v>
      </c>
      <c r="O1675">
        <v>59</v>
      </c>
      <c r="P1675" t="b">
        <v>1</v>
      </c>
      <c r="Q1675" t="s">
        <v>8292</v>
      </c>
      <c r="R1675" s="10">
        <f t="shared" si="158"/>
        <v>128.09523809523807</v>
      </c>
      <c r="S1675">
        <f t="shared" si="159"/>
        <v>45.593220338983052</v>
      </c>
      <c r="T1675" t="str">
        <f t="shared" si="160"/>
        <v>music</v>
      </c>
      <c r="U1675" t="str">
        <f t="shared" si="161"/>
        <v>pop</v>
      </c>
    </row>
    <row r="1676" spans="1:21" ht="44.25" hidden="1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tr">
        <f>Data[[#This Row],[state]]</f>
        <v>successful</v>
      </c>
      <c r="H1676" t="s">
        <v>8224</v>
      </c>
      <c r="I1676" t="s">
        <v>8246</v>
      </c>
      <c r="J1676">
        <v>1471503540</v>
      </c>
      <c r="K1676" s="11">
        <f t="shared" si="156"/>
        <v>42600.040972222225</v>
      </c>
      <c r="L1676">
        <v>1468852306</v>
      </c>
      <c r="M1676" s="11">
        <f t="shared" si="157"/>
        <v>42569.355393518519</v>
      </c>
      <c r="N1676" t="b">
        <v>0</v>
      </c>
      <c r="O1676">
        <v>113</v>
      </c>
      <c r="P1676" t="b">
        <v>1</v>
      </c>
      <c r="Q1676" t="s">
        <v>8292</v>
      </c>
      <c r="R1676" s="10">
        <f t="shared" si="158"/>
        <v>201.7</v>
      </c>
      <c r="S1676">
        <f t="shared" si="159"/>
        <v>89.247787610619469</v>
      </c>
      <c r="T1676" t="str">
        <f t="shared" si="160"/>
        <v>music</v>
      </c>
      <c r="U1676" t="str">
        <f t="shared" si="161"/>
        <v>pop</v>
      </c>
    </row>
    <row r="1677" spans="1:21" ht="29.5" hidden="1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tr">
        <f>Data[[#This Row],[state]]</f>
        <v>successful</v>
      </c>
      <c r="H1677" t="s">
        <v>8224</v>
      </c>
      <c r="I1677" t="s">
        <v>8246</v>
      </c>
      <c r="J1677">
        <v>1318802580</v>
      </c>
      <c r="K1677" s="11">
        <f t="shared" si="156"/>
        <v>40832.668749999997</v>
      </c>
      <c r="L1677">
        <v>1316194540</v>
      </c>
      <c r="M1677" s="11">
        <f t="shared" si="157"/>
        <v>40802.483101851853</v>
      </c>
      <c r="N1677" t="b">
        <v>0</v>
      </c>
      <c r="O1677">
        <v>34</v>
      </c>
      <c r="P1677" t="b">
        <v>1</v>
      </c>
      <c r="Q1677" t="s">
        <v>8292</v>
      </c>
      <c r="R1677" s="10">
        <f t="shared" si="158"/>
        <v>137.416</v>
      </c>
      <c r="S1677">
        <f t="shared" si="159"/>
        <v>40.416470588235299</v>
      </c>
      <c r="T1677" t="str">
        <f t="shared" si="160"/>
        <v>music</v>
      </c>
      <c r="U1677" t="str">
        <f t="shared" si="161"/>
        <v>pop</v>
      </c>
    </row>
    <row r="1678" spans="1:21" ht="29.5" hidden="1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tr">
        <f>Data[[#This Row],[state]]</f>
        <v>successful</v>
      </c>
      <c r="H1678" t="s">
        <v>8224</v>
      </c>
      <c r="I1678" t="s">
        <v>8246</v>
      </c>
      <c r="J1678">
        <v>1334980740</v>
      </c>
      <c r="K1678" s="11">
        <f t="shared" si="156"/>
        <v>41019.915972222225</v>
      </c>
      <c r="L1678">
        <v>1330968347</v>
      </c>
      <c r="M1678" s="11">
        <f t="shared" si="157"/>
        <v>40973.47623842593</v>
      </c>
      <c r="N1678" t="b">
        <v>0</v>
      </c>
      <c r="O1678">
        <v>42</v>
      </c>
      <c r="P1678" t="b">
        <v>1</v>
      </c>
      <c r="Q1678" t="s">
        <v>8292</v>
      </c>
      <c r="R1678" s="10">
        <f t="shared" si="158"/>
        <v>115.33333333333333</v>
      </c>
      <c r="S1678">
        <f t="shared" si="159"/>
        <v>82.38095238095238</v>
      </c>
      <c r="T1678" t="str">
        <f t="shared" si="160"/>
        <v>music</v>
      </c>
      <c r="U1678" t="str">
        <f t="shared" si="161"/>
        <v>pop</v>
      </c>
    </row>
    <row r="1679" spans="1:21" ht="44.25" hidden="1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tr">
        <f>Data[[#This Row],[state]]</f>
        <v>successful</v>
      </c>
      <c r="H1679" t="s">
        <v>8227</v>
      </c>
      <c r="I1679" t="s">
        <v>8249</v>
      </c>
      <c r="J1679">
        <v>1460786340</v>
      </c>
      <c r="K1679" s="11">
        <f t="shared" si="156"/>
        <v>42475.999305555553</v>
      </c>
      <c r="L1679">
        <v>1455615976</v>
      </c>
      <c r="M1679" s="11">
        <f t="shared" si="157"/>
        <v>42416.157129629632</v>
      </c>
      <c r="N1679" t="b">
        <v>0</v>
      </c>
      <c r="O1679">
        <v>42</v>
      </c>
      <c r="P1679" t="b">
        <v>1</v>
      </c>
      <c r="Q1679" t="s">
        <v>8292</v>
      </c>
      <c r="R1679" s="10">
        <f t="shared" si="158"/>
        <v>111.66666666666667</v>
      </c>
      <c r="S1679">
        <f t="shared" si="159"/>
        <v>159.52380952380952</v>
      </c>
      <c r="T1679" t="str">
        <f t="shared" si="160"/>
        <v>music</v>
      </c>
      <c r="U1679" t="str">
        <f t="shared" si="161"/>
        <v>pop</v>
      </c>
    </row>
    <row r="1680" spans="1:21" ht="44.25" hidden="1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tr">
        <f>Data[[#This Row],[state]]</f>
        <v>successful</v>
      </c>
      <c r="H1680" t="s">
        <v>8224</v>
      </c>
      <c r="I1680" t="s">
        <v>8246</v>
      </c>
      <c r="J1680">
        <v>1391718671</v>
      </c>
      <c r="K1680" s="11">
        <f t="shared" si="156"/>
        <v>41676.604988425926</v>
      </c>
      <c r="L1680">
        <v>1390509071</v>
      </c>
      <c r="M1680" s="11">
        <f t="shared" si="157"/>
        <v>41662.604988425926</v>
      </c>
      <c r="N1680" t="b">
        <v>0</v>
      </c>
      <c r="O1680">
        <v>49</v>
      </c>
      <c r="P1680" t="b">
        <v>1</v>
      </c>
      <c r="Q1680" t="s">
        <v>8292</v>
      </c>
      <c r="R1680" s="10">
        <f t="shared" si="158"/>
        <v>118.39999999999999</v>
      </c>
      <c r="S1680">
        <f t="shared" si="159"/>
        <v>36.244897959183675</v>
      </c>
      <c r="T1680" t="str">
        <f t="shared" si="160"/>
        <v>music</v>
      </c>
      <c r="U1680" t="str">
        <f t="shared" si="161"/>
        <v>pop</v>
      </c>
    </row>
    <row r="1681" spans="1:21" ht="59" hidden="1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tr">
        <f>Data[[#This Row],[state]]</f>
        <v>successful</v>
      </c>
      <c r="H1681" t="s">
        <v>8224</v>
      </c>
      <c r="I1681" t="s">
        <v>8246</v>
      </c>
      <c r="J1681">
        <v>1311298745</v>
      </c>
      <c r="K1681" s="11">
        <f t="shared" si="156"/>
        <v>40745.818807870368</v>
      </c>
      <c r="L1681">
        <v>1309311545</v>
      </c>
      <c r="M1681" s="11">
        <f t="shared" si="157"/>
        <v>40722.818807870368</v>
      </c>
      <c r="N1681" t="b">
        <v>0</v>
      </c>
      <c r="O1681">
        <v>56</v>
      </c>
      <c r="P1681" t="b">
        <v>1</v>
      </c>
      <c r="Q1681" t="s">
        <v>8292</v>
      </c>
      <c r="R1681" s="10">
        <f t="shared" si="158"/>
        <v>175</v>
      </c>
      <c r="S1681">
        <f t="shared" si="159"/>
        <v>62.5</v>
      </c>
      <c r="T1681" t="str">
        <f t="shared" si="160"/>
        <v>music</v>
      </c>
      <c r="U1681" t="str">
        <f t="shared" si="161"/>
        <v>pop</v>
      </c>
    </row>
    <row r="1682" spans="1:21" ht="29.5" hidden="1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tr">
        <f>Data[[#This Row],[state]]</f>
        <v>successful</v>
      </c>
      <c r="H1682" t="s">
        <v>8224</v>
      </c>
      <c r="I1682" t="s">
        <v>8246</v>
      </c>
      <c r="J1682">
        <v>1405188667</v>
      </c>
      <c r="K1682" s="11">
        <f t="shared" si="156"/>
        <v>41832.507719907408</v>
      </c>
      <c r="L1682">
        <v>1402596667</v>
      </c>
      <c r="M1682" s="11">
        <f t="shared" si="157"/>
        <v>41802.507719907408</v>
      </c>
      <c r="N1682" t="b">
        <v>0</v>
      </c>
      <c r="O1682">
        <v>25</v>
      </c>
      <c r="P1682" t="b">
        <v>1</v>
      </c>
      <c r="Q1682" t="s">
        <v>8292</v>
      </c>
      <c r="R1682" s="10">
        <f t="shared" si="158"/>
        <v>117.5</v>
      </c>
      <c r="S1682">
        <f t="shared" si="159"/>
        <v>47</v>
      </c>
      <c r="T1682" t="str">
        <f t="shared" si="160"/>
        <v>music</v>
      </c>
      <c r="U1682" t="str">
        <f t="shared" si="161"/>
        <v>pop</v>
      </c>
    </row>
    <row r="1683" spans="1:21" ht="59" hidden="1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tr">
        <f>Data[[#This Row],[state]]</f>
        <v>live</v>
      </c>
      <c r="H1683" t="s">
        <v>8224</v>
      </c>
      <c r="I1683" t="s">
        <v>8246</v>
      </c>
      <c r="J1683">
        <v>1490752800</v>
      </c>
      <c r="K1683" s="11">
        <f t="shared" si="156"/>
        <v>42822.833333333328</v>
      </c>
      <c r="L1683">
        <v>1486522484</v>
      </c>
      <c r="M1683" s="11">
        <f t="shared" si="157"/>
        <v>42773.871342592596</v>
      </c>
      <c r="N1683" t="b">
        <v>0</v>
      </c>
      <c r="O1683">
        <v>884</v>
      </c>
      <c r="P1683" t="b">
        <v>0</v>
      </c>
      <c r="Q1683" t="s">
        <v>8293</v>
      </c>
      <c r="R1683" s="10">
        <f t="shared" si="158"/>
        <v>101.42212307692309</v>
      </c>
      <c r="S1683">
        <f t="shared" si="159"/>
        <v>74.575090497737563</v>
      </c>
      <c r="T1683" t="str">
        <f t="shared" si="160"/>
        <v>music</v>
      </c>
      <c r="U1683" t="str">
        <f t="shared" si="161"/>
        <v>faith</v>
      </c>
    </row>
    <row r="1684" spans="1:21" ht="44.25" hidden="1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tr">
        <f>Data[[#This Row],[state]]</f>
        <v>live</v>
      </c>
      <c r="H1684" t="s">
        <v>8224</v>
      </c>
      <c r="I1684" t="s">
        <v>8246</v>
      </c>
      <c r="J1684">
        <v>1492142860</v>
      </c>
      <c r="K1684" s="11">
        <f t="shared" si="156"/>
        <v>42838.921990740739</v>
      </c>
      <c r="L1684">
        <v>1486962460</v>
      </c>
      <c r="M1684" s="11">
        <f t="shared" si="157"/>
        <v>42778.96365740741</v>
      </c>
      <c r="N1684" t="b">
        <v>0</v>
      </c>
      <c r="O1684">
        <v>0</v>
      </c>
      <c r="P1684" t="b">
        <v>0</v>
      </c>
      <c r="Q1684" t="s">
        <v>8293</v>
      </c>
      <c r="R1684" s="10">
        <f t="shared" si="158"/>
        <v>0</v>
      </c>
      <c r="S1684" t="e">
        <f t="shared" si="159"/>
        <v>#DIV/0!</v>
      </c>
      <c r="T1684" t="str">
        <f t="shared" si="160"/>
        <v>music</v>
      </c>
      <c r="U1684" t="str">
        <f t="shared" si="161"/>
        <v>faith</v>
      </c>
    </row>
    <row r="1685" spans="1:21" ht="44.25" hidden="1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tr">
        <f>Data[[#This Row],[state]]</f>
        <v>live</v>
      </c>
      <c r="H1685" t="s">
        <v>8230</v>
      </c>
      <c r="I1685" t="s">
        <v>8249</v>
      </c>
      <c r="J1685">
        <v>1491590738</v>
      </c>
      <c r="K1685" s="11">
        <f t="shared" si="156"/>
        <v>42832.531689814816</v>
      </c>
      <c r="L1685">
        <v>1489517138</v>
      </c>
      <c r="M1685" s="11">
        <f t="shared" si="157"/>
        <v>42808.531689814816</v>
      </c>
      <c r="N1685" t="b">
        <v>0</v>
      </c>
      <c r="O1685">
        <v>10</v>
      </c>
      <c r="P1685" t="b">
        <v>0</v>
      </c>
      <c r="Q1685" t="s">
        <v>8293</v>
      </c>
      <c r="R1685" s="10">
        <f t="shared" si="158"/>
        <v>21.714285714285715</v>
      </c>
      <c r="S1685">
        <f t="shared" si="159"/>
        <v>76</v>
      </c>
      <c r="T1685" t="str">
        <f t="shared" si="160"/>
        <v>music</v>
      </c>
      <c r="U1685" t="str">
        <f t="shared" si="161"/>
        <v>faith</v>
      </c>
    </row>
    <row r="1686" spans="1:21" ht="29.5" hidden="1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tr">
        <f>Data[[#This Row],[state]]</f>
        <v>live</v>
      </c>
      <c r="H1686" t="s">
        <v>8224</v>
      </c>
      <c r="I1686" t="s">
        <v>8246</v>
      </c>
      <c r="J1686">
        <v>1489775641</v>
      </c>
      <c r="K1686" s="11">
        <f t="shared" si="156"/>
        <v>42811.523622685185</v>
      </c>
      <c r="L1686">
        <v>1487360041</v>
      </c>
      <c r="M1686" s="11">
        <f t="shared" si="157"/>
        <v>42783.565289351856</v>
      </c>
      <c r="N1686" t="b">
        <v>0</v>
      </c>
      <c r="O1686">
        <v>101</v>
      </c>
      <c r="P1686" t="b">
        <v>0</v>
      </c>
      <c r="Q1686" t="s">
        <v>8293</v>
      </c>
      <c r="R1686" s="10">
        <f t="shared" si="158"/>
        <v>109.125</v>
      </c>
      <c r="S1686">
        <f t="shared" si="159"/>
        <v>86.43564356435644</v>
      </c>
      <c r="T1686" t="str">
        <f t="shared" si="160"/>
        <v>music</v>
      </c>
      <c r="U1686" t="str">
        <f t="shared" si="161"/>
        <v>faith</v>
      </c>
    </row>
    <row r="1687" spans="1:21" ht="44.25" hidden="1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tr">
        <f>Data[[#This Row],[state]]</f>
        <v>live</v>
      </c>
      <c r="H1687" t="s">
        <v>8224</v>
      </c>
      <c r="I1687" t="s">
        <v>8246</v>
      </c>
      <c r="J1687">
        <v>1490331623</v>
      </c>
      <c r="K1687" s="11">
        <f t="shared" si="156"/>
        <v>42817.958599537036</v>
      </c>
      <c r="L1687">
        <v>1487743223</v>
      </c>
      <c r="M1687" s="11">
        <f t="shared" si="157"/>
        <v>42788.0002662037</v>
      </c>
      <c r="N1687" t="b">
        <v>0</v>
      </c>
      <c r="O1687">
        <v>15</v>
      </c>
      <c r="P1687" t="b">
        <v>0</v>
      </c>
      <c r="Q1687" t="s">
        <v>8293</v>
      </c>
      <c r="R1687" s="10">
        <f t="shared" si="158"/>
        <v>102.85714285714285</v>
      </c>
      <c r="S1687">
        <f t="shared" si="159"/>
        <v>24</v>
      </c>
      <c r="T1687" t="str">
        <f t="shared" si="160"/>
        <v>music</v>
      </c>
      <c r="U1687" t="str">
        <f t="shared" si="161"/>
        <v>faith</v>
      </c>
    </row>
    <row r="1688" spans="1:21" ht="44.25" hidden="1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tr">
        <f>Data[[#This Row],[state]]</f>
        <v>live</v>
      </c>
      <c r="H1688" t="s">
        <v>8229</v>
      </c>
      <c r="I1688" t="s">
        <v>8251</v>
      </c>
      <c r="J1688">
        <v>1493320519</v>
      </c>
      <c r="K1688" s="11">
        <f t="shared" si="156"/>
        <v>42852.552303240736</v>
      </c>
      <c r="L1688">
        <v>1488140119</v>
      </c>
      <c r="M1688" s="11">
        <f t="shared" si="157"/>
        <v>42792.593969907408</v>
      </c>
      <c r="N1688" t="b">
        <v>0</v>
      </c>
      <c r="O1688">
        <v>1</v>
      </c>
      <c r="P1688" t="b">
        <v>0</v>
      </c>
      <c r="Q1688" t="s">
        <v>8293</v>
      </c>
      <c r="R1688" s="10">
        <f t="shared" si="158"/>
        <v>0.36</v>
      </c>
      <c r="S1688">
        <f t="shared" si="159"/>
        <v>18</v>
      </c>
      <c r="T1688" t="str">
        <f t="shared" si="160"/>
        <v>music</v>
      </c>
      <c r="U1688" t="str">
        <f t="shared" si="161"/>
        <v>faith</v>
      </c>
    </row>
    <row r="1689" spans="1:21" ht="44.25" hidden="1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tr">
        <f>Data[[#This Row],[state]]</f>
        <v>live</v>
      </c>
      <c r="H1689" t="s">
        <v>8224</v>
      </c>
      <c r="I1689" t="s">
        <v>8246</v>
      </c>
      <c r="J1689">
        <v>1491855300</v>
      </c>
      <c r="K1689" s="11">
        <f t="shared" si="156"/>
        <v>42835.59375</v>
      </c>
      <c r="L1689">
        <v>1488935245</v>
      </c>
      <c r="M1689" s="11">
        <f t="shared" si="157"/>
        <v>42801.796817129631</v>
      </c>
      <c r="N1689" t="b">
        <v>0</v>
      </c>
      <c r="O1689">
        <v>39</v>
      </c>
      <c r="P1689" t="b">
        <v>0</v>
      </c>
      <c r="Q1689" t="s">
        <v>8293</v>
      </c>
      <c r="R1689" s="10">
        <f t="shared" si="158"/>
        <v>31.25</v>
      </c>
      <c r="S1689">
        <f t="shared" si="159"/>
        <v>80.128205128205124</v>
      </c>
      <c r="T1689" t="str">
        <f t="shared" si="160"/>
        <v>music</v>
      </c>
      <c r="U1689" t="str">
        <f t="shared" si="161"/>
        <v>faith</v>
      </c>
    </row>
    <row r="1690" spans="1:21" ht="59" hidden="1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tr">
        <f>Data[[#This Row],[state]]</f>
        <v>live</v>
      </c>
      <c r="H1690" t="s">
        <v>8224</v>
      </c>
      <c r="I1690" t="s">
        <v>8246</v>
      </c>
      <c r="J1690">
        <v>1491738594</v>
      </c>
      <c r="K1690" s="11">
        <f t="shared" si="156"/>
        <v>42834.242986111116</v>
      </c>
      <c r="L1690">
        <v>1489150194</v>
      </c>
      <c r="M1690" s="11">
        <f t="shared" si="157"/>
        <v>42804.284652777773</v>
      </c>
      <c r="N1690" t="b">
        <v>0</v>
      </c>
      <c r="O1690">
        <v>7</v>
      </c>
      <c r="P1690" t="b">
        <v>0</v>
      </c>
      <c r="Q1690" t="s">
        <v>8293</v>
      </c>
      <c r="R1690" s="10">
        <f t="shared" si="158"/>
        <v>44.3</v>
      </c>
      <c r="S1690">
        <f t="shared" si="159"/>
        <v>253.14285714285714</v>
      </c>
      <c r="T1690" t="str">
        <f t="shared" si="160"/>
        <v>music</v>
      </c>
      <c r="U1690" t="str">
        <f t="shared" si="161"/>
        <v>faith</v>
      </c>
    </row>
    <row r="1691" spans="1:21" ht="29.5" hidden="1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tr">
        <f>Data[[#This Row],[state]]</f>
        <v>live</v>
      </c>
      <c r="H1691" t="s">
        <v>8224</v>
      </c>
      <c r="I1691" t="s">
        <v>8246</v>
      </c>
      <c r="J1691">
        <v>1489700230</v>
      </c>
      <c r="K1691" s="11">
        <f t="shared" si="156"/>
        <v>42810.650810185187</v>
      </c>
      <c r="L1691">
        <v>1487111830</v>
      </c>
      <c r="M1691" s="11">
        <f t="shared" si="157"/>
        <v>42780.692476851851</v>
      </c>
      <c r="N1691" t="b">
        <v>0</v>
      </c>
      <c r="O1691">
        <v>14</v>
      </c>
      <c r="P1691" t="b">
        <v>0</v>
      </c>
      <c r="Q1691" t="s">
        <v>8293</v>
      </c>
      <c r="R1691" s="10">
        <f t="shared" si="158"/>
        <v>100</v>
      </c>
      <c r="S1691">
        <f t="shared" si="159"/>
        <v>171.42857142857142</v>
      </c>
      <c r="T1691" t="str">
        <f t="shared" si="160"/>
        <v>music</v>
      </c>
      <c r="U1691" t="str">
        <f t="shared" si="161"/>
        <v>faith</v>
      </c>
    </row>
    <row r="1692" spans="1:21" ht="44.25" hidden="1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tr">
        <f>Data[[#This Row],[state]]</f>
        <v>live</v>
      </c>
      <c r="H1692" t="s">
        <v>8224</v>
      </c>
      <c r="I1692" t="s">
        <v>8246</v>
      </c>
      <c r="J1692">
        <v>1491470442</v>
      </c>
      <c r="K1692" s="11">
        <f t="shared" si="156"/>
        <v>42831.139374999999</v>
      </c>
      <c r="L1692">
        <v>1488882042</v>
      </c>
      <c r="M1692" s="11">
        <f t="shared" si="157"/>
        <v>42801.18104166667</v>
      </c>
      <c r="N1692" t="b">
        <v>0</v>
      </c>
      <c r="O1692">
        <v>11</v>
      </c>
      <c r="P1692" t="b">
        <v>0</v>
      </c>
      <c r="Q1692" t="s">
        <v>8293</v>
      </c>
      <c r="R1692" s="10">
        <f t="shared" si="158"/>
        <v>25.4</v>
      </c>
      <c r="S1692">
        <f t="shared" si="159"/>
        <v>57.727272727272727</v>
      </c>
      <c r="T1692" t="str">
        <f t="shared" si="160"/>
        <v>music</v>
      </c>
      <c r="U1692" t="str">
        <f t="shared" si="161"/>
        <v>faith</v>
      </c>
    </row>
    <row r="1693" spans="1:21" ht="44.25" hidden="1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tr">
        <f>Data[[#This Row],[state]]</f>
        <v>live</v>
      </c>
      <c r="H1693" t="s">
        <v>8224</v>
      </c>
      <c r="I1693" t="s">
        <v>8246</v>
      </c>
      <c r="J1693">
        <v>1491181200</v>
      </c>
      <c r="K1693" s="11">
        <f t="shared" si="156"/>
        <v>42827.791666666672</v>
      </c>
      <c r="L1693">
        <v>1488387008</v>
      </c>
      <c r="M1693" s="11">
        <f t="shared" si="157"/>
        <v>42795.451481481476</v>
      </c>
      <c r="N1693" t="b">
        <v>0</v>
      </c>
      <c r="O1693">
        <v>38</v>
      </c>
      <c r="P1693" t="b">
        <v>0</v>
      </c>
      <c r="Q1693" t="s">
        <v>8293</v>
      </c>
      <c r="R1693" s="10">
        <f t="shared" si="158"/>
        <v>33.473333333333329</v>
      </c>
      <c r="S1693">
        <f t="shared" si="159"/>
        <v>264.26315789473682</v>
      </c>
      <c r="T1693" t="str">
        <f t="shared" si="160"/>
        <v>music</v>
      </c>
      <c r="U1693" t="str">
        <f t="shared" si="161"/>
        <v>faith</v>
      </c>
    </row>
    <row r="1694" spans="1:21" ht="44.25" hidden="1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tr">
        <f>Data[[#This Row],[state]]</f>
        <v>live</v>
      </c>
      <c r="H1694" t="s">
        <v>8224</v>
      </c>
      <c r="I1694" t="s">
        <v>8246</v>
      </c>
      <c r="J1694">
        <v>1490572740</v>
      </c>
      <c r="K1694" s="11">
        <f t="shared" si="156"/>
        <v>42820.749305555553</v>
      </c>
      <c r="L1694">
        <v>1487734667</v>
      </c>
      <c r="M1694" s="11">
        <f t="shared" si="157"/>
        <v>42787.901238425926</v>
      </c>
      <c r="N1694" t="b">
        <v>0</v>
      </c>
      <c r="O1694">
        <v>15</v>
      </c>
      <c r="P1694" t="b">
        <v>0</v>
      </c>
      <c r="Q1694" t="s">
        <v>8293</v>
      </c>
      <c r="R1694" s="10">
        <f t="shared" si="158"/>
        <v>47.8</v>
      </c>
      <c r="S1694">
        <f t="shared" si="159"/>
        <v>159.33333333333334</v>
      </c>
      <c r="T1694" t="str">
        <f t="shared" si="160"/>
        <v>music</v>
      </c>
      <c r="U1694" t="str">
        <f t="shared" si="161"/>
        <v>faith</v>
      </c>
    </row>
    <row r="1695" spans="1:21" ht="44.25" hidden="1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tr">
        <f>Data[[#This Row],[state]]</f>
        <v>live</v>
      </c>
      <c r="H1695" t="s">
        <v>8225</v>
      </c>
      <c r="I1695" t="s">
        <v>8247</v>
      </c>
      <c r="J1695">
        <v>1491768000</v>
      </c>
      <c r="K1695" s="11">
        <f t="shared" si="156"/>
        <v>42834.583333333328</v>
      </c>
      <c r="L1695">
        <v>1489097112</v>
      </c>
      <c r="M1695" s="11">
        <f t="shared" si="157"/>
        <v>42803.670277777783</v>
      </c>
      <c r="N1695" t="b">
        <v>0</v>
      </c>
      <c r="O1695">
        <v>8</v>
      </c>
      <c r="P1695" t="b">
        <v>0</v>
      </c>
      <c r="Q1695" t="s">
        <v>8293</v>
      </c>
      <c r="R1695" s="10">
        <f t="shared" si="158"/>
        <v>9.3333333333333339</v>
      </c>
      <c r="S1695">
        <f t="shared" si="159"/>
        <v>35</v>
      </c>
      <c r="T1695" t="str">
        <f t="shared" si="160"/>
        <v>music</v>
      </c>
      <c r="U1695" t="str">
        <f t="shared" si="161"/>
        <v>faith</v>
      </c>
    </row>
    <row r="1696" spans="1:21" ht="44.25" hidden="1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tr">
        <f>Data[[#This Row],[state]]</f>
        <v>live</v>
      </c>
      <c r="H1696" t="s">
        <v>8224</v>
      </c>
      <c r="I1696" t="s">
        <v>8246</v>
      </c>
      <c r="J1696">
        <v>1490589360</v>
      </c>
      <c r="K1696" s="11">
        <f t="shared" si="156"/>
        <v>42820.941666666666</v>
      </c>
      <c r="L1696">
        <v>1488038674</v>
      </c>
      <c r="M1696" s="11">
        <f t="shared" si="157"/>
        <v>42791.419837962967</v>
      </c>
      <c r="N1696" t="b">
        <v>0</v>
      </c>
      <c r="O1696">
        <v>1</v>
      </c>
      <c r="P1696" t="b">
        <v>0</v>
      </c>
      <c r="Q1696" t="s">
        <v>8293</v>
      </c>
      <c r="R1696" s="10">
        <f t="shared" si="158"/>
        <v>0.05</v>
      </c>
      <c r="S1696">
        <f t="shared" si="159"/>
        <v>5</v>
      </c>
      <c r="T1696" t="str">
        <f t="shared" si="160"/>
        <v>music</v>
      </c>
      <c r="U1696" t="str">
        <f t="shared" si="161"/>
        <v>faith</v>
      </c>
    </row>
    <row r="1697" spans="1:21" ht="59" hidden="1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tr">
        <f>Data[[#This Row],[state]]</f>
        <v>live</v>
      </c>
      <c r="H1697" t="s">
        <v>8224</v>
      </c>
      <c r="I1697" t="s">
        <v>8246</v>
      </c>
      <c r="J1697">
        <v>1491786000</v>
      </c>
      <c r="K1697" s="11">
        <f t="shared" si="156"/>
        <v>42834.791666666672</v>
      </c>
      <c r="L1697">
        <v>1488847514</v>
      </c>
      <c r="M1697" s="11">
        <f t="shared" si="157"/>
        <v>42800.781412037039</v>
      </c>
      <c r="N1697" t="b">
        <v>0</v>
      </c>
      <c r="O1697">
        <v>23</v>
      </c>
      <c r="P1697" t="b">
        <v>0</v>
      </c>
      <c r="Q1697" t="s">
        <v>8293</v>
      </c>
      <c r="R1697" s="10">
        <f t="shared" si="158"/>
        <v>11.708333333333334</v>
      </c>
      <c r="S1697">
        <f t="shared" si="159"/>
        <v>61.086956521739133</v>
      </c>
      <c r="T1697" t="str">
        <f t="shared" si="160"/>
        <v>music</v>
      </c>
      <c r="U1697" t="str">
        <f t="shared" si="161"/>
        <v>faith</v>
      </c>
    </row>
    <row r="1698" spans="1:21" ht="59" hidden="1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tr">
        <f>Data[[#This Row],[state]]</f>
        <v>live</v>
      </c>
      <c r="H1698" t="s">
        <v>8224</v>
      </c>
      <c r="I1698" t="s">
        <v>8246</v>
      </c>
      <c r="J1698">
        <v>1491007211</v>
      </c>
      <c r="K1698" s="11">
        <f t="shared" si="156"/>
        <v>42825.777905092589</v>
      </c>
      <c r="L1698">
        <v>1488418811</v>
      </c>
      <c r="M1698" s="11">
        <f t="shared" si="157"/>
        <v>42795.819571759261</v>
      </c>
      <c r="N1698" t="b">
        <v>0</v>
      </c>
      <c r="O1698">
        <v>0</v>
      </c>
      <c r="P1698" t="b">
        <v>0</v>
      </c>
      <c r="Q1698" t="s">
        <v>8293</v>
      </c>
      <c r="R1698" s="10">
        <f t="shared" si="158"/>
        <v>0</v>
      </c>
      <c r="S1698" t="e">
        <f t="shared" si="159"/>
        <v>#DIV/0!</v>
      </c>
      <c r="T1698" t="str">
        <f t="shared" si="160"/>
        <v>music</v>
      </c>
      <c r="U1698" t="str">
        <f t="shared" si="161"/>
        <v>faith</v>
      </c>
    </row>
    <row r="1699" spans="1:21" ht="44.25" hidden="1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tr">
        <f>Data[[#This Row],[state]]</f>
        <v>live</v>
      </c>
      <c r="H1699" t="s">
        <v>8224</v>
      </c>
      <c r="I1699" t="s">
        <v>8246</v>
      </c>
      <c r="J1699">
        <v>1491781648</v>
      </c>
      <c r="K1699" s="11">
        <f t="shared" si="156"/>
        <v>42834.741296296299</v>
      </c>
      <c r="L1699">
        <v>1489193248</v>
      </c>
      <c r="M1699" s="11">
        <f t="shared" si="157"/>
        <v>42804.782962962956</v>
      </c>
      <c r="N1699" t="b">
        <v>0</v>
      </c>
      <c r="O1699">
        <v>22</v>
      </c>
      <c r="P1699" t="b">
        <v>0</v>
      </c>
      <c r="Q1699" t="s">
        <v>8293</v>
      </c>
      <c r="R1699" s="10">
        <f t="shared" si="158"/>
        <v>20.208000000000002</v>
      </c>
      <c r="S1699">
        <f t="shared" si="159"/>
        <v>114.81818181818181</v>
      </c>
      <c r="T1699" t="str">
        <f t="shared" si="160"/>
        <v>music</v>
      </c>
      <c r="U1699" t="str">
        <f t="shared" si="161"/>
        <v>faith</v>
      </c>
    </row>
    <row r="1700" spans="1:21" ht="73.75" hidden="1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tr">
        <f>Data[[#This Row],[state]]</f>
        <v>live</v>
      </c>
      <c r="H1700" t="s">
        <v>8224</v>
      </c>
      <c r="I1700" t="s">
        <v>8246</v>
      </c>
      <c r="J1700">
        <v>1490499180</v>
      </c>
      <c r="K1700" s="11">
        <f t="shared" si="156"/>
        <v>42819.897916666669</v>
      </c>
      <c r="L1700">
        <v>1488430760</v>
      </c>
      <c r="M1700" s="11">
        <f t="shared" si="157"/>
        <v>42795.957870370374</v>
      </c>
      <c r="N1700" t="b">
        <v>0</v>
      </c>
      <c r="O1700">
        <v>0</v>
      </c>
      <c r="P1700" t="b">
        <v>0</v>
      </c>
      <c r="Q1700" t="s">
        <v>8293</v>
      </c>
      <c r="R1700" s="10">
        <f t="shared" si="158"/>
        <v>0</v>
      </c>
      <c r="S1700" t="e">
        <f t="shared" si="159"/>
        <v>#DIV/0!</v>
      </c>
      <c r="T1700" t="str">
        <f t="shared" si="160"/>
        <v>music</v>
      </c>
      <c r="U1700" t="str">
        <f t="shared" si="161"/>
        <v>faith</v>
      </c>
    </row>
    <row r="1701" spans="1:21" ht="59" hidden="1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tr">
        <f>Data[[#This Row],[state]]</f>
        <v>live</v>
      </c>
      <c r="H1701" t="s">
        <v>8224</v>
      </c>
      <c r="I1701" t="s">
        <v>8246</v>
      </c>
      <c r="J1701">
        <v>1491943445</v>
      </c>
      <c r="K1701" s="11">
        <f t="shared" si="156"/>
        <v>42836.613946759258</v>
      </c>
      <c r="L1701">
        <v>1489351445</v>
      </c>
      <c r="M1701" s="11">
        <f t="shared" si="157"/>
        <v>42806.613946759258</v>
      </c>
      <c r="N1701" t="b">
        <v>0</v>
      </c>
      <c r="O1701">
        <v>4</v>
      </c>
      <c r="P1701" t="b">
        <v>0</v>
      </c>
      <c r="Q1701" t="s">
        <v>8293</v>
      </c>
      <c r="R1701" s="10">
        <f t="shared" si="158"/>
        <v>4.2311459353574925</v>
      </c>
      <c r="S1701">
        <f t="shared" si="159"/>
        <v>54</v>
      </c>
      <c r="T1701" t="str">
        <f t="shared" si="160"/>
        <v>music</v>
      </c>
      <c r="U1701" t="str">
        <f t="shared" si="161"/>
        <v>faith</v>
      </c>
    </row>
    <row r="1702" spans="1:21" ht="44.25" hidden="1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tr">
        <f>Data[[#This Row],[state]]</f>
        <v>live</v>
      </c>
      <c r="H1702" t="s">
        <v>8224</v>
      </c>
      <c r="I1702" t="s">
        <v>8246</v>
      </c>
      <c r="J1702">
        <v>1491019200</v>
      </c>
      <c r="K1702" s="11">
        <f t="shared" si="156"/>
        <v>42825.916666666672</v>
      </c>
      <c r="L1702">
        <v>1488418990</v>
      </c>
      <c r="M1702" s="11">
        <f t="shared" si="157"/>
        <v>42795.821643518517</v>
      </c>
      <c r="N1702" t="b">
        <v>0</v>
      </c>
      <c r="O1702">
        <v>79</v>
      </c>
      <c r="P1702" t="b">
        <v>0</v>
      </c>
      <c r="Q1702" t="s">
        <v>8293</v>
      </c>
      <c r="R1702" s="10">
        <f t="shared" si="158"/>
        <v>26.06</v>
      </c>
      <c r="S1702">
        <f t="shared" si="159"/>
        <v>65.974683544303801</v>
      </c>
      <c r="T1702" t="str">
        <f t="shared" si="160"/>
        <v>music</v>
      </c>
      <c r="U1702" t="str">
        <f t="shared" si="161"/>
        <v>faith</v>
      </c>
    </row>
    <row r="1703" spans="1:21" ht="44.25" hidden="1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tr">
        <f>Data[[#This Row],[state]]</f>
        <v>failed</v>
      </c>
      <c r="H1703" t="s">
        <v>8224</v>
      </c>
      <c r="I1703" t="s">
        <v>8246</v>
      </c>
      <c r="J1703">
        <v>1421337405</v>
      </c>
      <c r="K1703" s="11">
        <f t="shared" si="156"/>
        <v>42019.414409722223</v>
      </c>
      <c r="L1703">
        <v>1418745405</v>
      </c>
      <c r="M1703" s="11">
        <f t="shared" si="157"/>
        <v>41989.414409722223</v>
      </c>
      <c r="N1703" t="b">
        <v>0</v>
      </c>
      <c r="O1703">
        <v>2</v>
      </c>
      <c r="P1703" t="b">
        <v>0</v>
      </c>
      <c r="Q1703" t="s">
        <v>8293</v>
      </c>
      <c r="R1703" s="10">
        <f t="shared" si="158"/>
        <v>0.19801980198019803</v>
      </c>
      <c r="S1703">
        <f t="shared" si="159"/>
        <v>5</v>
      </c>
      <c r="T1703" t="str">
        <f t="shared" si="160"/>
        <v>music</v>
      </c>
      <c r="U1703" t="str">
        <f t="shared" si="161"/>
        <v>faith</v>
      </c>
    </row>
    <row r="1704" spans="1:21" ht="29.5" hidden="1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tr">
        <f>Data[[#This Row],[state]]</f>
        <v>failed</v>
      </c>
      <c r="H1704" t="s">
        <v>8224</v>
      </c>
      <c r="I1704" t="s">
        <v>8246</v>
      </c>
      <c r="J1704">
        <v>1427745150</v>
      </c>
      <c r="K1704" s="11">
        <f t="shared" si="156"/>
        <v>42093.578125</v>
      </c>
      <c r="L1704">
        <v>1425156750</v>
      </c>
      <c r="M1704" s="11">
        <f t="shared" si="157"/>
        <v>42063.619791666672</v>
      </c>
      <c r="N1704" t="b">
        <v>0</v>
      </c>
      <c r="O1704">
        <v>1</v>
      </c>
      <c r="P1704" t="b">
        <v>0</v>
      </c>
      <c r="Q1704" t="s">
        <v>8293</v>
      </c>
      <c r="R1704" s="10">
        <f t="shared" si="158"/>
        <v>6.0606060606060606E-3</v>
      </c>
      <c r="S1704">
        <f t="shared" si="159"/>
        <v>1</v>
      </c>
      <c r="T1704" t="str">
        <f t="shared" si="160"/>
        <v>music</v>
      </c>
      <c r="U1704" t="str">
        <f t="shared" si="161"/>
        <v>faith</v>
      </c>
    </row>
    <row r="1705" spans="1:21" ht="44.25" hidden="1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tr">
        <f>Data[[#This Row],[state]]</f>
        <v>failed</v>
      </c>
      <c r="H1705" t="s">
        <v>8224</v>
      </c>
      <c r="I1705" t="s">
        <v>8246</v>
      </c>
      <c r="J1705">
        <v>1441003537</v>
      </c>
      <c r="K1705" s="11">
        <f t="shared" si="156"/>
        <v>42247.031678240746</v>
      </c>
      <c r="L1705">
        <v>1435819537</v>
      </c>
      <c r="M1705" s="11">
        <f t="shared" si="157"/>
        <v>42187.031678240746</v>
      </c>
      <c r="N1705" t="b">
        <v>0</v>
      </c>
      <c r="O1705">
        <v>2</v>
      </c>
      <c r="P1705" t="b">
        <v>0</v>
      </c>
      <c r="Q1705" t="s">
        <v>8293</v>
      </c>
      <c r="R1705" s="10">
        <f t="shared" si="158"/>
        <v>1.02</v>
      </c>
      <c r="S1705">
        <f t="shared" si="159"/>
        <v>25.5</v>
      </c>
      <c r="T1705" t="str">
        <f t="shared" si="160"/>
        <v>music</v>
      </c>
      <c r="U1705" t="str">
        <f t="shared" si="161"/>
        <v>faith</v>
      </c>
    </row>
    <row r="1706" spans="1:21" ht="44.25" hidden="1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tr">
        <f>Data[[#This Row],[state]]</f>
        <v>failed</v>
      </c>
      <c r="H1706" t="s">
        <v>8224</v>
      </c>
      <c r="I1706" t="s">
        <v>8246</v>
      </c>
      <c r="J1706">
        <v>1424056873</v>
      </c>
      <c r="K1706" s="11">
        <f t="shared" si="156"/>
        <v>42050.889733796299</v>
      </c>
      <c r="L1706">
        <v>1421464873</v>
      </c>
      <c r="M1706" s="11">
        <f t="shared" si="157"/>
        <v>42020.889733796299</v>
      </c>
      <c r="N1706" t="b">
        <v>0</v>
      </c>
      <c r="O1706">
        <v>11</v>
      </c>
      <c r="P1706" t="b">
        <v>0</v>
      </c>
      <c r="Q1706" t="s">
        <v>8293</v>
      </c>
      <c r="R1706" s="10">
        <f t="shared" si="158"/>
        <v>65.100000000000009</v>
      </c>
      <c r="S1706">
        <f t="shared" si="159"/>
        <v>118.36363636363636</v>
      </c>
      <c r="T1706" t="str">
        <f t="shared" si="160"/>
        <v>music</v>
      </c>
      <c r="U1706" t="str">
        <f t="shared" si="161"/>
        <v>faith</v>
      </c>
    </row>
    <row r="1707" spans="1:21" ht="44.25" hidden="1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tr">
        <f>Data[[#This Row],[state]]</f>
        <v>failed</v>
      </c>
      <c r="H1707" t="s">
        <v>8224</v>
      </c>
      <c r="I1707" t="s">
        <v>8246</v>
      </c>
      <c r="J1707">
        <v>1441814400</v>
      </c>
      <c r="K1707" s="11">
        <f t="shared" si="156"/>
        <v>42256.416666666672</v>
      </c>
      <c r="L1707">
        <v>1440807846</v>
      </c>
      <c r="M1707" s="11">
        <f t="shared" si="157"/>
        <v>42244.766736111109</v>
      </c>
      <c r="N1707" t="b">
        <v>0</v>
      </c>
      <c r="O1707">
        <v>0</v>
      </c>
      <c r="P1707" t="b">
        <v>0</v>
      </c>
      <c r="Q1707" t="s">
        <v>8293</v>
      </c>
      <c r="R1707" s="10">
        <f t="shared" si="158"/>
        <v>0</v>
      </c>
      <c r="S1707" t="e">
        <f t="shared" si="159"/>
        <v>#DIV/0!</v>
      </c>
      <c r="T1707" t="str">
        <f t="shared" si="160"/>
        <v>music</v>
      </c>
      <c r="U1707" t="str">
        <f t="shared" si="161"/>
        <v>faith</v>
      </c>
    </row>
    <row r="1708" spans="1:21" ht="44.25" hidden="1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tr">
        <f>Data[[#This Row],[state]]</f>
        <v>failed</v>
      </c>
      <c r="H1708" t="s">
        <v>8236</v>
      </c>
      <c r="I1708" t="s">
        <v>8249</v>
      </c>
      <c r="J1708">
        <v>1440314472</v>
      </c>
      <c r="K1708" s="11">
        <f t="shared" si="156"/>
        <v>42239.056388888886</v>
      </c>
      <c r="L1708">
        <v>1435130472</v>
      </c>
      <c r="M1708" s="11">
        <f t="shared" si="157"/>
        <v>42179.056388888886</v>
      </c>
      <c r="N1708" t="b">
        <v>0</v>
      </c>
      <c r="O1708">
        <v>0</v>
      </c>
      <c r="P1708" t="b">
        <v>0</v>
      </c>
      <c r="Q1708" t="s">
        <v>8293</v>
      </c>
      <c r="R1708" s="10">
        <f t="shared" si="158"/>
        <v>0</v>
      </c>
      <c r="S1708" t="e">
        <f t="shared" si="159"/>
        <v>#DIV/0!</v>
      </c>
      <c r="T1708" t="str">
        <f t="shared" si="160"/>
        <v>music</v>
      </c>
      <c r="U1708" t="str">
        <f t="shared" si="161"/>
        <v>faith</v>
      </c>
    </row>
    <row r="1709" spans="1:21" ht="44.25" hidden="1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tr">
        <f>Data[[#This Row],[state]]</f>
        <v>failed</v>
      </c>
      <c r="H1709" t="s">
        <v>8224</v>
      </c>
      <c r="I1709" t="s">
        <v>8246</v>
      </c>
      <c r="J1709">
        <v>1459181895</v>
      </c>
      <c r="K1709" s="11">
        <f t="shared" si="156"/>
        <v>42457.429340277777</v>
      </c>
      <c r="L1709">
        <v>1456593495</v>
      </c>
      <c r="M1709" s="11">
        <f t="shared" si="157"/>
        <v>42427.471006944441</v>
      </c>
      <c r="N1709" t="b">
        <v>0</v>
      </c>
      <c r="O1709">
        <v>9</v>
      </c>
      <c r="P1709" t="b">
        <v>0</v>
      </c>
      <c r="Q1709" t="s">
        <v>8293</v>
      </c>
      <c r="R1709" s="10">
        <f t="shared" si="158"/>
        <v>9.74</v>
      </c>
      <c r="S1709">
        <f t="shared" si="159"/>
        <v>54.111111111111114</v>
      </c>
      <c r="T1709" t="str">
        <f t="shared" si="160"/>
        <v>music</v>
      </c>
      <c r="U1709" t="str">
        <f t="shared" si="161"/>
        <v>faith</v>
      </c>
    </row>
    <row r="1710" spans="1:21" ht="59" hidden="1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tr">
        <f>Data[[#This Row],[state]]</f>
        <v>failed</v>
      </c>
      <c r="H1710" t="s">
        <v>8224</v>
      </c>
      <c r="I1710" t="s">
        <v>8246</v>
      </c>
      <c r="J1710">
        <v>1462135706</v>
      </c>
      <c r="K1710" s="11">
        <f t="shared" si="156"/>
        <v>42491.616967592592</v>
      </c>
      <c r="L1710">
        <v>1458679706</v>
      </c>
      <c r="M1710" s="11">
        <f t="shared" si="157"/>
        <v>42451.616967592592</v>
      </c>
      <c r="N1710" t="b">
        <v>0</v>
      </c>
      <c r="O1710">
        <v>0</v>
      </c>
      <c r="P1710" t="b">
        <v>0</v>
      </c>
      <c r="Q1710" t="s">
        <v>8293</v>
      </c>
      <c r="R1710" s="10">
        <f t="shared" si="158"/>
        <v>0</v>
      </c>
      <c r="S1710" t="e">
        <f t="shared" si="159"/>
        <v>#DIV/0!</v>
      </c>
      <c r="T1710" t="str">
        <f t="shared" si="160"/>
        <v>music</v>
      </c>
      <c r="U1710" t="str">
        <f t="shared" si="161"/>
        <v>faith</v>
      </c>
    </row>
    <row r="1711" spans="1:21" ht="44.25" hidden="1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tr">
        <f>Data[[#This Row],[state]]</f>
        <v>failed</v>
      </c>
      <c r="H1711" t="s">
        <v>8224</v>
      </c>
      <c r="I1711" t="s">
        <v>8246</v>
      </c>
      <c r="J1711">
        <v>1409513940</v>
      </c>
      <c r="K1711" s="11">
        <f t="shared" si="156"/>
        <v>41882.568749999999</v>
      </c>
      <c r="L1711">
        <v>1405949514</v>
      </c>
      <c r="M1711" s="11">
        <f t="shared" si="157"/>
        <v>41841.31381944444</v>
      </c>
      <c r="N1711" t="b">
        <v>0</v>
      </c>
      <c r="O1711">
        <v>4</v>
      </c>
      <c r="P1711" t="b">
        <v>0</v>
      </c>
      <c r="Q1711" t="s">
        <v>8293</v>
      </c>
      <c r="R1711" s="10">
        <f t="shared" si="158"/>
        <v>4.8571428571428568</v>
      </c>
      <c r="S1711">
        <f t="shared" si="159"/>
        <v>21.25</v>
      </c>
      <c r="T1711" t="str">
        <f t="shared" si="160"/>
        <v>music</v>
      </c>
      <c r="U1711" t="str">
        <f t="shared" si="161"/>
        <v>faith</v>
      </c>
    </row>
    <row r="1712" spans="1:21" ht="29.5" hidden="1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tr">
        <f>Data[[#This Row],[state]]</f>
        <v>failed</v>
      </c>
      <c r="H1712" t="s">
        <v>8236</v>
      </c>
      <c r="I1712" t="s">
        <v>8249</v>
      </c>
      <c r="J1712">
        <v>1453122000</v>
      </c>
      <c r="K1712" s="11">
        <f t="shared" si="156"/>
        <v>42387.291666666672</v>
      </c>
      <c r="L1712">
        <v>1449151888</v>
      </c>
      <c r="M1712" s="11">
        <f t="shared" si="157"/>
        <v>42341.34129629629</v>
      </c>
      <c r="N1712" t="b">
        <v>0</v>
      </c>
      <c r="O1712">
        <v>1</v>
      </c>
      <c r="P1712" t="b">
        <v>0</v>
      </c>
      <c r="Q1712" t="s">
        <v>8293</v>
      </c>
      <c r="R1712" s="10">
        <f t="shared" si="158"/>
        <v>0.67999999999999994</v>
      </c>
      <c r="S1712">
        <f t="shared" si="159"/>
        <v>34</v>
      </c>
      <c r="T1712" t="str">
        <f t="shared" si="160"/>
        <v>music</v>
      </c>
      <c r="U1712" t="str">
        <f t="shared" si="161"/>
        <v>faith</v>
      </c>
    </row>
    <row r="1713" spans="1:21" ht="44.25" hidden="1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tr">
        <f>Data[[#This Row],[state]]</f>
        <v>failed</v>
      </c>
      <c r="H1713" t="s">
        <v>8224</v>
      </c>
      <c r="I1713" t="s">
        <v>8246</v>
      </c>
      <c r="J1713">
        <v>1409585434</v>
      </c>
      <c r="K1713" s="11">
        <f t="shared" si="156"/>
        <v>41883.396226851852</v>
      </c>
      <c r="L1713">
        <v>1406907034</v>
      </c>
      <c r="M1713" s="11">
        <f t="shared" si="157"/>
        <v>41852.396226851852</v>
      </c>
      <c r="N1713" t="b">
        <v>0</v>
      </c>
      <c r="O1713">
        <v>2</v>
      </c>
      <c r="P1713" t="b">
        <v>0</v>
      </c>
      <c r="Q1713" t="s">
        <v>8293</v>
      </c>
      <c r="R1713" s="10">
        <f t="shared" si="158"/>
        <v>10.5</v>
      </c>
      <c r="S1713">
        <f t="shared" si="159"/>
        <v>525</v>
      </c>
      <c r="T1713" t="str">
        <f t="shared" si="160"/>
        <v>music</v>
      </c>
      <c r="U1713" t="str">
        <f t="shared" si="161"/>
        <v>faith</v>
      </c>
    </row>
    <row r="1714" spans="1:21" ht="59" hidden="1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tr">
        <f>Data[[#This Row],[state]]</f>
        <v>failed</v>
      </c>
      <c r="H1714" t="s">
        <v>8224</v>
      </c>
      <c r="I1714" t="s">
        <v>8246</v>
      </c>
      <c r="J1714">
        <v>1435701353</v>
      </c>
      <c r="K1714" s="11">
        <f t="shared" si="156"/>
        <v>42185.663807870369</v>
      </c>
      <c r="L1714">
        <v>1430517353</v>
      </c>
      <c r="M1714" s="11">
        <f t="shared" si="157"/>
        <v>42125.663807870369</v>
      </c>
      <c r="N1714" t="b">
        <v>0</v>
      </c>
      <c r="O1714">
        <v>0</v>
      </c>
      <c r="P1714" t="b">
        <v>0</v>
      </c>
      <c r="Q1714" t="s">
        <v>8293</v>
      </c>
      <c r="R1714" s="10">
        <f t="shared" si="158"/>
        <v>0</v>
      </c>
      <c r="S1714" t="e">
        <f t="shared" si="159"/>
        <v>#DIV/0!</v>
      </c>
      <c r="T1714" t="str">
        <f t="shared" si="160"/>
        <v>music</v>
      </c>
      <c r="U1714" t="str">
        <f t="shared" si="161"/>
        <v>faith</v>
      </c>
    </row>
    <row r="1715" spans="1:21" ht="59" hidden="1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tr">
        <f>Data[[#This Row],[state]]</f>
        <v>failed</v>
      </c>
      <c r="H1715" t="s">
        <v>8224</v>
      </c>
      <c r="I1715" t="s">
        <v>8246</v>
      </c>
      <c r="J1715">
        <v>1412536412</v>
      </c>
      <c r="K1715" s="11">
        <f t="shared" si="156"/>
        <v>41917.551064814819</v>
      </c>
      <c r="L1715">
        <v>1409944412</v>
      </c>
      <c r="M1715" s="11">
        <f t="shared" si="157"/>
        <v>41887.551064814819</v>
      </c>
      <c r="N1715" t="b">
        <v>0</v>
      </c>
      <c r="O1715">
        <v>1</v>
      </c>
      <c r="P1715" t="b">
        <v>0</v>
      </c>
      <c r="Q1715" t="s">
        <v>8293</v>
      </c>
      <c r="R1715" s="10">
        <f t="shared" si="158"/>
        <v>1.6666666666666667</v>
      </c>
      <c r="S1715">
        <f t="shared" si="159"/>
        <v>50</v>
      </c>
      <c r="T1715" t="str">
        <f t="shared" si="160"/>
        <v>music</v>
      </c>
      <c r="U1715" t="str">
        <f t="shared" si="161"/>
        <v>faith</v>
      </c>
    </row>
    <row r="1716" spans="1:21" ht="44.25" hidden="1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tr">
        <f>Data[[#This Row],[state]]</f>
        <v>failed</v>
      </c>
      <c r="H1716" t="s">
        <v>8224</v>
      </c>
      <c r="I1716" t="s">
        <v>8246</v>
      </c>
      <c r="J1716">
        <v>1430517761</v>
      </c>
      <c r="K1716" s="11">
        <f t="shared" si="156"/>
        <v>42125.668530092589</v>
      </c>
      <c r="L1716">
        <v>1427925761</v>
      </c>
      <c r="M1716" s="11">
        <f t="shared" si="157"/>
        <v>42095.668530092589</v>
      </c>
      <c r="N1716" t="b">
        <v>0</v>
      </c>
      <c r="O1716">
        <v>17</v>
      </c>
      <c r="P1716" t="b">
        <v>0</v>
      </c>
      <c r="Q1716" t="s">
        <v>8293</v>
      </c>
      <c r="R1716" s="10">
        <f t="shared" si="158"/>
        <v>7.8680000000000003</v>
      </c>
      <c r="S1716">
        <f t="shared" si="159"/>
        <v>115.70588235294117</v>
      </c>
      <c r="T1716" t="str">
        <f t="shared" si="160"/>
        <v>music</v>
      </c>
      <c r="U1716" t="str">
        <f t="shared" si="161"/>
        <v>faith</v>
      </c>
    </row>
    <row r="1717" spans="1:21" ht="44.25" hidden="1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tr">
        <f>Data[[#This Row],[state]]</f>
        <v>failed</v>
      </c>
      <c r="H1717" t="s">
        <v>8224</v>
      </c>
      <c r="I1717" t="s">
        <v>8246</v>
      </c>
      <c r="J1717">
        <v>1427772120</v>
      </c>
      <c r="K1717" s="11">
        <f t="shared" si="156"/>
        <v>42093.890277777777</v>
      </c>
      <c r="L1717">
        <v>1425186785</v>
      </c>
      <c r="M1717" s="11">
        <f t="shared" si="157"/>
        <v>42063.967418981483</v>
      </c>
      <c r="N1717" t="b">
        <v>0</v>
      </c>
      <c r="O1717">
        <v>2</v>
      </c>
      <c r="P1717" t="b">
        <v>0</v>
      </c>
      <c r="Q1717" t="s">
        <v>8293</v>
      </c>
      <c r="R1717" s="10">
        <f t="shared" si="158"/>
        <v>0.22</v>
      </c>
      <c r="S1717">
        <f t="shared" si="159"/>
        <v>5.5</v>
      </c>
      <c r="T1717" t="str">
        <f t="shared" si="160"/>
        <v>music</v>
      </c>
      <c r="U1717" t="str">
        <f t="shared" si="161"/>
        <v>faith</v>
      </c>
    </row>
    <row r="1718" spans="1:21" ht="44.25" hidden="1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tr">
        <f>Data[[#This Row],[state]]</f>
        <v>failed</v>
      </c>
      <c r="H1718" t="s">
        <v>8224</v>
      </c>
      <c r="I1718" t="s">
        <v>8246</v>
      </c>
      <c r="J1718">
        <v>1481295099</v>
      </c>
      <c r="K1718" s="11">
        <f t="shared" si="156"/>
        <v>42713.369201388887</v>
      </c>
      <c r="L1718">
        <v>1477835499</v>
      </c>
      <c r="M1718" s="11">
        <f t="shared" si="157"/>
        <v>42673.327534722222</v>
      </c>
      <c r="N1718" t="b">
        <v>0</v>
      </c>
      <c r="O1718">
        <v>3</v>
      </c>
      <c r="P1718" t="b">
        <v>0</v>
      </c>
      <c r="Q1718" t="s">
        <v>8293</v>
      </c>
      <c r="R1718" s="10">
        <f t="shared" si="158"/>
        <v>7.5</v>
      </c>
      <c r="S1718">
        <f t="shared" si="159"/>
        <v>50</v>
      </c>
      <c r="T1718" t="str">
        <f t="shared" si="160"/>
        <v>music</v>
      </c>
      <c r="U1718" t="str">
        <f t="shared" si="161"/>
        <v>faith</v>
      </c>
    </row>
    <row r="1719" spans="1:21" ht="44.25" hidden="1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tr">
        <f>Data[[#This Row],[state]]</f>
        <v>failed</v>
      </c>
      <c r="H1719" t="s">
        <v>8224</v>
      </c>
      <c r="I1719" t="s">
        <v>8246</v>
      </c>
      <c r="J1719">
        <v>1461211200</v>
      </c>
      <c r="K1719" s="11">
        <f t="shared" si="156"/>
        <v>42480.916666666672</v>
      </c>
      <c r="L1719">
        <v>1459467238</v>
      </c>
      <c r="M1719" s="11">
        <f t="shared" si="157"/>
        <v>42460.73192129629</v>
      </c>
      <c r="N1719" t="b">
        <v>0</v>
      </c>
      <c r="O1719">
        <v>41</v>
      </c>
      <c r="P1719" t="b">
        <v>0</v>
      </c>
      <c r="Q1719" t="s">
        <v>8293</v>
      </c>
      <c r="R1719" s="10">
        <f t="shared" si="158"/>
        <v>42.725880551301685</v>
      </c>
      <c r="S1719">
        <f t="shared" si="159"/>
        <v>34.024390243902438</v>
      </c>
      <c r="T1719" t="str">
        <f t="shared" si="160"/>
        <v>music</v>
      </c>
      <c r="U1719" t="str">
        <f t="shared" si="161"/>
        <v>faith</v>
      </c>
    </row>
    <row r="1720" spans="1:21" hidden="1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tr">
        <f>Data[[#This Row],[state]]</f>
        <v>failed</v>
      </c>
      <c r="H1720" t="s">
        <v>8224</v>
      </c>
      <c r="I1720" t="s">
        <v>8246</v>
      </c>
      <c r="J1720">
        <v>1463201940</v>
      </c>
      <c r="K1720" s="11">
        <f t="shared" si="156"/>
        <v>42503.957638888889</v>
      </c>
      <c r="L1720">
        <v>1459435149</v>
      </c>
      <c r="M1720" s="11">
        <f t="shared" si="157"/>
        <v>42460.360520833332</v>
      </c>
      <c r="N1720" t="b">
        <v>0</v>
      </c>
      <c r="O1720">
        <v>2</v>
      </c>
      <c r="P1720" t="b">
        <v>0</v>
      </c>
      <c r="Q1720" t="s">
        <v>8293</v>
      </c>
      <c r="R1720" s="10">
        <f t="shared" si="158"/>
        <v>0.2142857142857143</v>
      </c>
      <c r="S1720">
        <f t="shared" si="159"/>
        <v>37.5</v>
      </c>
      <c r="T1720" t="str">
        <f t="shared" si="160"/>
        <v>music</v>
      </c>
      <c r="U1720" t="str">
        <f t="shared" si="161"/>
        <v>faith</v>
      </c>
    </row>
    <row r="1721" spans="1:21" ht="44.25" hidden="1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tr">
        <f>Data[[#This Row],[state]]</f>
        <v>failed</v>
      </c>
      <c r="H1721" t="s">
        <v>8224</v>
      </c>
      <c r="I1721" t="s">
        <v>8246</v>
      </c>
      <c r="J1721">
        <v>1410958191</v>
      </c>
      <c r="K1721" s="11">
        <f t="shared" si="156"/>
        <v>41899.284618055557</v>
      </c>
      <c r="L1721">
        <v>1408366191</v>
      </c>
      <c r="M1721" s="11">
        <f t="shared" si="157"/>
        <v>41869.284618055557</v>
      </c>
      <c r="N1721" t="b">
        <v>0</v>
      </c>
      <c r="O1721">
        <v>3</v>
      </c>
      <c r="P1721" t="b">
        <v>0</v>
      </c>
      <c r="Q1721" t="s">
        <v>8293</v>
      </c>
      <c r="R1721" s="10">
        <f t="shared" si="158"/>
        <v>0.87500000000000011</v>
      </c>
      <c r="S1721">
        <f t="shared" si="159"/>
        <v>11.666666666666666</v>
      </c>
      <c r="T1721" t="str">
        <f t="shared" si="160"/>
        <v>music</v>
      </c>
      <c r="U1721" t="str">
        <f t="shared" si="161"/>
        <v>faith</v>
      </c>
    </row>
    <row r="1722" spans="1:21" ht="44.25" hidden="1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tr">
        <f>Data[[#This Row],[state]]</f>
        <v>failed</v>
      </c>
      <c r="H1722" t="s">
        <v>8224</v>
      </c>
      <c r="I1722" t="s">
        <v>8246</v>
      </c>
      <c r="J1722">
        <v>1415562471</v>
      </c>
      <c r="K1722" s="11">
        <f t="shared" si="156"/>
        <v>41952.574895833335</v>
      </c>
      <c r="L1722">
        <v>1412966871</v>
      </c>
      <c r="M1722" s="11">
        <f t="shared" si="157"/>
        <v>41922.533229166671</v>
      </c>
      <c r="N1722" t="b">
        <v>0</v>
      </c>
      <c r="O1722">
        <v>8</v>
      </c>
      <c r="P1722" t="b">
        <v>0</v>
      </c>
      <c r="Q1722" t="s">
        <v>8293</v>
      </c>
      <c r="R1722" s="10">
        <f t="shared" si="158"/>
        <v>5.625</v>
      </c>
      <c r="S1722">
        <f t="shared" si="159"/>
        <v>28.125</v>
      </c>
      <c r="T1722" t="str">
        <f t="shared" si="160"/>
        <v>music</v>
      </c>
      <c r="U1722" t="str">
        <f t="shared" si="161"/>
        <v>faith</v>
      </c>
    </row>
    <row r="1723" spans="1:21" ht="44.25" hidden="1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tr">
        <f>Data[[#This Row],[state]]</f>
        <v>failed</v>
      </c>
      <c r="H1723" t="s">
        <v>8224</v>
      </c>
      <c r="I1723" t="s">
        <v>8246</v>
      </c>
      <c r="J1723">
        <v>1449831863</v>
      </c>
      <c r="K1723" s="11">
        <f t="shared" si="156"/>
        <v>42349.211377314816</v>
      </c>
      <c r="L1723">
        <v>1447239863</v>
      </c>
      <c r="M1723" s="11">
        <f t="shared" si="157"/>
        <v>42319.211377314816</v>
      </c>
      <c r="N1723" t="b">
        <v>0</v>
      </c>
      <c r="O1723">
        <v>0</v>
      </c>
      <c r="P1723" t="b">
        <v>0</v>
      </c>
      <c r="Q1723" t="s">
        <v>8293</v>
      </c>
      <c r="R1723" s="10">
        <f t="shared" si="158"/>
        <v>0</v>
      </c>
      <c r="S1723" t="e">
        <f t="shared" si="159"/>
        <v>#DIV/0!</v>
      </c>
      <c r="T1723" t="str">
        <f t="shared" si="160"/>
        <v>music</v>
      </c>
      <c r="U1723" t="str">
        <f t="shared" si="161"/>
        <v>faith</v>
      </c>
    </row>
    <row r="1724" spans="1:21" ht="44.25" hidden="1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tr">
        <f>Data[[#This Row],[state]]</f>
        <v>failed</v>
      </c>
      <c r="H1724" t="s">
        <v>8224</v>
      </c>
      <c r="I1724" t="s">
        <v>8246</v>
      </c>
      <c r="J1724">
        <v>1459642200</v>
      </c>
      <c r="K1724" s="11">
        <f t="shared" si="156"/>
        <v>42462.756944444445</v>
      </c>
      <c r="L1724">
        <v>1456441429</v>
      </c>
      <c r="M1724" s="11">
        <f t="shared" si="157"/>
        <v>42425.710983796293</v>
      </c>
      <c r="N1724" t="b">
        <v>0</v>
      </c>
      <c r="O1724">
        <v>1</v>
      </c>
      <c r="P1724" t="b">
        <v>0</v>
      </c>
      <c r="Q1724" t="s">
        <v>8293</v>
      </c>
      <c r="R1724" s="10">
        <f t="shared" si="158"/>
        <v>3.4722222222222224E-2</v>
      </c>
      <c r="S1724">
        <f t="shared" si="159"/>
        <v>1</v>
      </c>
      <c r="T1724" t="str">
        <f t="shared" si="160"/>
        <v>music</v>
      </c>
      <c r="U1724" t="str">
        <f t="shared" si="161"/>
        <v>faith</v>
      </c>
    </row>
    <row r="1725" spans="1:21" ht="59" hidden="1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tr">
        <f>Data[[#This Row],[state]]</f>
        <v>failed</v>
      </c>
      <c r="H1725" t="s">
        <v>8224</v>
      </c>
      <c r="I1725" t="s">
        <v>8246</v>
      </c>
      <c r="J1725">
        <v>1435730400</v>
      </c>
      <c r="K1725" s="11">
        <f t="shared" si="156"/>
        <v>42186</v>
      </c>
      <c r="L1725">
        <v>1430855315</v>
      </c>
      <c r="M1725" s="11">
        <f t="shared" si="157"/>
        <v>42129.57540509259</v>
      </c>
      <c r="N1725" t="b">
        <v>0</v>
      </c>
      <c r="O1725">
        <v>3</v>
      </c>
      <c r="P1725" t="b">
        <v>0</v>
      </c>
      <c r="Q1725" t="s">
        <v>8293</v>
      </c>
      <c r="R1725" s="10">
        <f t="shared" si="158"/>
        <v>6.5</v>
      </c>
      <c r="S1725">
        <f t="shared" si="159"/>
        <v>216.66666666666666</v>
      </c>
      <c r="T1725" t="str">
        <f t="shared" si="160"/>
        <v>music</v>
      </c>
      <c r="U1725" t="str">
        <f t="shared" si="161"/>
        <v>faith</v>
      </c>
    </row>
    <row r="1726" spans="1:21" ht="44.25" hidden="1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tr">
        <f>Data[[#This Row],[state]]</f>
        <v>failed</v>
      </c>
      <c r="H1726" t="s">
        <v>8224</v>
      </c>
      <c r="I1726" t="s">
        <v>8246</v>
      </c>
      <c r="J1726">
        <v>1414707762</v>
      </c>
      <c r="K1726" s="11">
        <f t="shared" si="156"/>
        <v>41942.682430555556</v>
      </c>
      <c r="L1726">
        <v>1412115762</v>
      </c>
      <c r="M1726" s="11">
        <f t="shared" si="157"/>
        <v>41912.682430555556</v>
      </c>
      <c r="N1726" t="b">
        <v>0</v>
      </c>
      <c r="O1726">
        <v>4</v>
      </c>
      <c r="P1726" t="b">
        <v>0</v>
      </c>
      <c r="Q1726" t="s">
        <v>8293</v>
      </c>
      <c r="R1726" s="10">
        <f t="shared" si="158"/>
        <v>0.58333333333333337</v>
      </c>
      <c r="S1726">
        <f t="shared" si="159"/>
        <v>8.75</v>
      </c>
      <c r="T1726" t="str">
        <f t="shared" si="160"/>
        <v>music</v>
      </c>
      <c r="U1726" t="str">
        <f t="shared" si="161"/>
        <v>faith</v>
      </c>
    </row>
    <row r="1727" spans="1:21" ht="44.25" hidden="1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tr">
        <f>Data[[#This Row],[state]]</f>
        <v>failed</v>
      </c>
      <c r="H1727" t="s">
        <v>8224</v>
      </c>
      <c r="I1727" t="s">
        <v>8246</v>
      </c>
      <c r="J1727">
        <v>1408922049</v>
      </c>
      <c r="K1727" s="11">
        <f t="shared" si="156"/>
        <v>41875.718159722222</v>
      </c>
      <c r="L1727">
        <v>1406330049</v>
      </c>
      <c r="M1727" s="11">
        <f t="shared" si="157"/>
        <v>41845.718159722222</v>
      </c>
      <c r="N1727" t="b">
        <v>0</v>
      </c>
      <c r="O1727">
        <v>9</v>
      </c>
      <c r="P1727" t="b">
        <v>0</v>
      </c>
      <c r="Q1727" t="s">
        <v>8293</v>
      </c>
      <c r="R1727" s="10">
        <f t="shared" si="158"/>
        <v>10.181818181818182</v>
      </c>
      <c r="S1727">
        <f t="shared" si="159"/>
        <v>62.222222222222221</v>
      </c>
      <c r="T1727" t="str">
        <f t="shared" si="160"/>
        <v>music</v>
      </c>
      <c r="U1727" t="str">
        <f t="shared" si="161"/>
        <v>faith</v>
      </c>
    </row>
    <row r="1728" spans="1:21" ht="29.5" hidden="1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tr">
        <f>Data[[#This Row],[state]]</f>
        <v>failed</v>
      </c>
      <c r="H1728" t="s">
        <v>8224</v>
      </c>
      <c r="I1728" t="s">
        <v>8246</v>
      </c>
      <c r="J1728">
        <v>1403906664</v>
      </c>
      <c r="K1728" s="11">
        <f t="shared" si="156"/>
        <v>41817.669722222221</v>
      </c>
      <c r="L1728">
        <v>1401401064</v>
      </c>
      <c r="M1728" s="11">
        <f t="shared" si="157"/>
        <v>41788.669722222221</v>
      </c>
      <c r="N1728" t="b">
        <v>0</v>
      </c>
      <c r="O1728">
        <v>16</v>
      </c>
      <c r="P1728" t="b">
        <v>0</v>
      </c>
      <c r="Q1728" t="s">
        <v>8293</v>
      </c>
      <c r="R1728" s="10">
        <f t="shared" si="158"/>
        <v>33.784615384615385</v>
      </c>
      <c r="S1728">
        <f t="shared" si="159"/>
        <v>137.25</v>
      </c>
      <c r="T1728" t="str">
        <f t="shared" si="160"/>
        <v>music</v>
      </c>
      <c r="U1728" t="str">
        <f t="shared" si="161"/>
        <v>faith</v>
      </c>
    </row>
    <row r="1729" spans="1:21" ht="44.25" hidden="1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tr">
        <f>Data[[#This Row],[state]]</f>
        <v>failed</v>
      </c>
      <c r="H1729" t="s">
        <v>8225</v>
      </c>
      <c r="I1729" t="s">
        <v>8247</v>
      </c>
      <c r="J1729">
        <v>1428231600</v>
      </c>
      <c r="K1729" s="11">
        <f t="shared" si="156"/>
        <v>42099.208333333328</v>
      </c>
      <c r="L1729">
        <v>1423520177</v>
      </c>
      <c r="M1729" s="11">
        <f t="shared" si="157"/>
        <v>42044.677974537044</v>
      </c>
      <c r="N1729" t="b">
        <v>0</v>
      </c>
      <c r="O1729">
        <v>1</v>
      </c>
      <c r="P1729" t="b">
        <v>0</v>
      </c>
      <c r="Q1729" t="s">
        <v>8293</v>
      </c>
      <c r="R1729" s="10">
        <f t="shared" si="158"/>
        <v>3.3333333333333333E-2</v>
      </c>
      <c r="S1729">
        <f t="shared" si="159"/>
        <v>1</v>
      </c>
      <c r="T1729" t="str">
        <f t="shared" si="160"/>
        <v>music</v>
      </c>
      <c r="U1729" t="str">
        <f t="shared" si="161"/>
        <v>faith</v>
      </c>
    </row>
    <row r="1730" spans="1:21" ht="44.25" hidden="1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tr">
        <f>Data[[#This Row],[state]]</f>
        <v>failed</v>
      </c>
      <c r="H1730" t="s">
        <v>8224</v>
      </c>
      <c r="I1730" t="s">
        <v>8246</v>
      </c>
      <c r="J1730">
        <v>1445439674</v>
      </c>
      <c r="K1730" s="11">
        <f t="shared" ref="K1730:K1793" si="162">(((J1730/60)/60)/24)+DATE(1970,1,1)+(-6/24)</f>
        <v>42298.375856481478</v>
      </c>
      <c r="L1730">
        <v>1442847674</v>
      </c>
      <c r="M1730" s="11">
        <f t="shared" ref="M1730:M1793" si="163">(((L1730/60)/60)/24)+DATE(1970,1,1)+(-6/24)</f>
        <v>42268.375856481478</v>
      </c>
      <c r="N1730" t="b">
        <v>0</v>
      </c>
      <c r="O1730">
        <v>7</v>
      </c>
      <c r="P1730" t="b">
        <v>0</v>
      </c>
      <c r="Q1730" t="s">
        <v>8293</v>
      </c>
      <c r="R1730" s="10">
        <f t="shared" ref="R1730:R1793" si="164">(E1730/D1730)*100</f>
        <v>68.400000000000006</v>
      </c>
      <c r="S1730">
        <f t="shared" si="159"/>
        <v>122.14285714285714</v>
      </c>
      <c r="T1730" t="str">
        <f t="shared" si="160"/>
        <v>music</v>
      </c>
      <c r="U1730" t="str">
        <f t="shared" si="161"/>
        <v>faith</v>
      </c>
    </row>
    <row r="1731" spans="1:21" ht="44.25" hidden="1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tr">
        <f>Data[[#This Row],[state]]</f>
        <v>failed</v>
      </c>
      <c r="H1731" t="s">
        <v>8224</v>
      </c>
      <c r="I1731" t="s">
        <v>8246</v>
      </c>
      <c r="J1731">
        <v>1465521306</v>
      </c>
      <c r="K1731" s="11">
        <f t="shared" si="162"/>
        <v>42530.802152777775</v>
      </c>
      <c r="L1731">
        <v>1460337306</v>
      </c>
      <c r="M1731" s="11">
        <f t="shared" si="163"/>
        <v>42470.802152777775</v>
      </c>
      <c r="N1731" t="b">
        <v>0</v>
      </c>
      <c r="O1731">
        <v>0</v>
      </c>
      <c r="P1731" t="b">
        <v>0</v>
      </c>
      <c r="Q1731" t="s">
        <v>8293</v>
      </c>
      <c r="R1731" s="10">
        <f t="shared" si="164"/>
        <v>0</v>
      </c>
      <c r="S1731" t="e">
        <f t="shared" ref="S1731:S1794" si="165">E1731/O1731</f>
        <v>#DIV/0!</v>
      </c>
      <c r="T1731" t="str">
        <f t="shared" ref="T1731:T1794" si="166">LEFT(Q1731,FIND("/",Q1731)-1)</f>
        <v>music</v>
      </c>
      <c r="U1731" t="str">
        <f t="shared" ref="U1731:U1794" si="167">RIGHT(Q1731,LEN(Q1731)-FIND("/",Q1731))</f>
        <v>faith</v>
      </c>
    </row>
    <row r="1732" spans="1:21" ht="44.25" hidden="1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tr">
        <f>Data[[#This Row],[state]]</f>
        <v>failed</v>
      </c>
      <c r="H1732" t="s">
        <v>8224</v>
      </c>
      <c r="I1732" t="s">
        <v>8246</v>
      </c>
      <c r="J1732">
        <v>1445738783</v>
      </c>
      <c r="K1732" s="11">
        <f t="shared" si="162"/>
        <v>42301.837766203709</v>
      </c>
      <c r="L1732">
        <v>1443146783</v>
      </c>
      <c r="M1732" s="11">
        <f t="shared" si="163"/>
        <v>42271.837766203709</v>
      </c>
      <c r="N1732" t="b">
        <v>0</v>
      </c>
      <c r="O1732">
        <v>0</v>
      </c>
      <c r="P1732" t="b">
        <v>0</v>
      </c>
      <c r="Q1732" t="s">
        <v>8293</v>
      </c>
      <c r="R1732" s="10">
        <f t="shared" si="164"/>
        <v>0</v>
      </c>
      <c r="S1732" t="e">
        <f t="shared" si="165"/>
        <v>#DIV/0!</v>
      </c>
      <c r="T1732" t="str">
        <f t="shared" si="166"/>
        <v>music</v>
      </c>
      <c r="U1732" t="str">
        <f t="shared" si="167"/>
        <v>faith</v>
      </c>
    </row>
    <row r="1733" spans="1:21" ht="29.5" hidden="1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tr">
        <f>Data[[#This Row],[state]]</f>
        <v>failed</v>
      </c>
      <c r="H1733" t="s">
        <v>8224</v>
      </c>
      <c r="I1733" t="s">
        <v>8246</v>
      </c>
      <c r="J1733">
        <v>1434034800</v>
      </c>
      <c r="K1733" s="11">
        <f t="shared" si="162"/>
        <v>42166.375</v>
      </c>
      <c r="L1733">
        <v>1432849552</v>
      </c>
      <c r="M1733" s="11">
        <f t="shared" si="163"/>
        <v>42152.656851851847</v>
      </c>
      <c r="N1733" t="b">
        <v>0</v>
      </c>
      <c r="O1733">
        <v>0</v>
      </c>
      <c r="P1733" t="b">
        <v>0</v>
      </c>
      <c r="Q1733" t="s">
        <v>8293</v>
      </c>
      <c r="R1733" s="10">
        <f t="shared" si="164"/>
        <v>0</v>
      </c>
      <c r="S1733" t="e">
        <f t="shared" si="165"/>
        <v>#DIV/0!</v>
      </c>
      <c r="T1733" t="str">
        <f t="shared" si="166"/>
        <v>music</v>
      </c>
      <c r="U1733" t="str">
        <f t="shared" si="167"/>
        <v>faith</v>
      </c>
    </row>
    <row r="1734" spans="1:21" ht="44.25" hidden="1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tr">
        <f>Data[[#This Row],[state]]</f>
        <v>failed</v>
      </c>
      <c r="H1734" t="s">
        <v>8224</v>
      </c>
      <c r="I1734" t="s">
        <v>8246</v>
      </c>
      <c r="J1734">
        <v>1452920400</v>
      </c>
      <c r="K1734" s="11">
        <f t="shared" si="162"/>
        <v>42384.958333333328</v>
      </c>
      <c r="L1734">
        <v>1447777481</v>
      </c>
      <c r="M1734" s="11">
        <f t="shared" si="163"/>
        <v>42325.433807870373</v>
      </c>
      <c r="N1734" t="b">
        <v>0</v>
      </c>
      <c r="O1734">
        <v>0</v>
      </c>
      <c r="P1734" t="b">
        <v>0</v>
      </c>
      <c r="Q1734" t="s">
        <v>8293</v>
      </c>
      <c r="R1734" s="10">
        <f t="shared" si="164"/>
        <v>0</v>
      </c>
      <c r="S1734" t="e">
        <f t="shared" si="165"/>
        <v>#DIV/0!</v>
      </c>
      <c r="T1734" t="str">
        <f t="shared" si="166"/>
        <v>music</v>
      </c>
      <c r="U1734" t="str">
        <f t="shared" si="167"/>
        <v>faith</v>
      </c>
    </row>
    <row r="1735" spans="1:21" ht="44.25" hidden="1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tr">
        <f>Data[[#This Row],[state]]</f>
        <v>failed</v>
      </c>
      <c r="H1735" t="s">
        <v>8224</v>
      </c>
      <c r="I1735" t="s">
        <v>8246</v>
      </c>
      <c r="J1735">
        <v>1473802200</v>
      </c>
      <c r="K1735" s="11">
        <f t="shared" si="162"/>
        <v>42626.645833333328</v>
      </c>
      <c r="L1735">
        <v>1472746374</v>
      </c>
      <c r="M1735" s="11">
        <f t="shared" si="163"/>
        <v>42614.425625000003</v>
      </c>
      <c r="N1735" t="b">
        <v>0</v>
      </c>
      <c r="O1735">
        <v>0</v>
      </c>
      <c r="P1735" t="b">
        <v>0</v>
      </c>
      <c r="Q1735" t="s">
        <v>8293</v>
      </c>
      <c r="R1735" s="10">
        <f t="shared" si="164"/>
        <v>0</v>
      </c>
      <c r="S1735" t="e">
        <f t="shared" si="165"/>
        <v>#DIV/0!</v>
      </c>
      <c r="T1735" t="str">
        <f t="shared" si="166"/>
        <v>music</v>
      </c>
      <c r="U1735" t="str">
        <f t="shared" si="167"/>
        <v>faith</v>
      </c>
    </row>
    <row r="1736" spans="1:21" ht="44.25" hidden="1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tr">
        <f>Data[[#This Row],[state]]</f>
        <v>failed</v>
      </c>
      <c r="H1736" t="s">
        <v>8224</v>
      </c>
      <c r="I1736" t="s">
        <v>8246</v>
      </c>
      <c r="J1736">
        <v>1431046356</v>
      </c>
      <c r="K1736" s="11">
        <f t="shared" si="162"/>
        <v>42131.786527777775</v>
      </c>
      <c r="L1736">
        <v>1428454356</v>
      </c>
      <c r="M1736" s="11">
        <f t="shared" si="163"/>
        <v>42101.786527777775</v>
      </c>
      <c r="N1736" t="b">
        <v>0</v>
      </c>
      <c r="O1736">
        <v>1</v>
      </c>
      <c r="P1736" t="b">
        <v>0</v>
      </c>
      <c r="Q1736" t="s">
        <v>8293</v>
      </c>
      <c r="R1736" s="10">
        <f t="shared" si="164"/>
        <v>2.2222222222222223E-2</v>
      </c>
      <c r="S1736">
        <f t="shared" si="165"/>
        <v>1</v>
      </c>
      <c r="T1736" t="str">
        <f t="shared" si="166"/>
        <v>music</v>
      </c>
      <c r="U1736" t="str">
        <f t="shared" si="167"/>
        <v>faith</v>
      </c>
    </row>
    <row r="1737" spans="1:21" ht="44.25" hidden="1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tr">
        <f>Data[[#This Row],[state]]</f>
        <v>failed</v>
      </c>
      <c r="H1737" t="s">
        <v>8224</v>
      </c>
      <c r="I1737" t="s">
        <v>8246</v>
      </c>
      <c r="J1737">
        <v>1470598345</v>
      </c>
      <c r="K1737" s="11">
        <f t="shared" si="162"/>
        <v>42589.564178240747</v>
      </c>
      <c r="L1737">
        <v>1468006345</v>
      </c>
      <c r="M1737" s="11">
        <f t="shared" si="163"/>
        <v>42559.564178240747</v>
      </c>
      <c r="N1737" t="b">
        <v>0</v>
      </c>
      <c r="O1737">
        <v>2</v>
      </c>
      <c r="P1737" t="b">
        <v>0</v>
      </c>
      <c r="Q1737" t="s">
        <v>8293</v>
      </c>
      <c r="R1737" s="10">
        <f t="shared" si="164"/>
        <v>11</v>
      </c>
      <c r="S1737">
        <f t="shared" si="165"/>
        <v>55</v>
      </c>
      <c r="T1737" t="str">
        <f t="shared" si="166"/>
        <v>music</v>
      </c>
      <c r="U1737" t="str">
        <f t="shared" si="167"/>
        <v>faith</v>
      </c>
    </row>
    <row r="1738" spans="1:21" ht="29.5" hidden="1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tr">
        <f>Data[[#This Row],[state]]</f>
        <v>failed</v>
      </c>
      <c r="H1738" t="s">
        <v>8224</v>
      </c>
      <c r="I1738" t="s">
        <v>8246</v>
      </c>
      <c r="J1738">
        <v>1447018833</v>
      </c>
      <c r="K1738" s="11">
        <f t="shared" si="162"/>
        <v>42316.65315972222</v>
      </c>
      <c r="L1738">
        <v>1444423233</v>
      </c>
      <c r="M1738" s="11">
        <f t="shared" si="163"/>
        <v>42286.611493055556</v>
      </c>
      <c r="N1738" t="b">
        <v>0</v>
      </c>
      <c r="O1738">
        <v>1</v>
      </c>
      <c r="P1738" t="b">
        <v>0</v>
      </c>
      <c r="Q1738" t="s">
        <v>8293</v>
      </c>
      <c r="R1738" s="10">
        <f t="shared" si="164"/>
        <v>0.73333333333333328</v>
      </c>
      <c r="S1738">
        <f t="shared" si="165"/>
        <v>22</v>
      </c>
      <c r="T1738" t="str">
        <f t="shared" si="166"/>
        <v>music</v>
      </c>
      <c r="U1738" t="str">
        <f t="shared" si="167"/>
        <v>faith</v>
      </c>
    </row>
    <row r="1739" spans="1:21" ht="44.25" hidden="1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tr">
        <f>Data[[#This Row],[state]]</f>
        <v>failed</v>
      </c>
      <c r="H1739" t="s">
        <v>8224</v>
      </c>
      <c r="I1739" t="s">
        <v>8246</v>
      </c>
      <c r="J1739">
        <v>1437432392</v>
      </c>
      <c r="K1739" s="11">
        <f t="shared" si="162"/>
        <v>42205.698981481488</v>
      </c>
      <c r="L1739">
        <v>1434840392</v>
      </c>
      <c r="M1739" s="11">
        <f t="shared" si="163"/>
        <v>42175.698981481488</v>
      </c>
      <c r="N1739" t="b">
        <v>0</v>
      </c>
      <c r="O1739">
        <v>15</v>
      </c>
      <c r="P1739" t="b">
        <v>0</v>
      </c>
      <c r="Q1739" t="s">
        <v>8293</v>
      </c>
      <c r="R1739" s="10">
        <f t="shared" si="164"/>
        <v>21.25</v>
      </c>
      <c r="S1739">
        <f t="shared" si="165"/>
        <v>56.666666666666664</v>
      </c>
      <c r="T1739" t="str">
        <f t="shared" si="166"/>
        <v>music</v>
      </c>
      <c r="U1739" t="str">
        <f t="shared" si="167"/>
        <v>faith</v>
      </c>
    </row>
    <row r="1740" spans="1:21" ht="29.5" hidden="1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tr">
        <f>Data[[#This Row],[state]]</f>
        <v>failed</v>
      </c>
      <c r="H1740" t="s">
        <v>8224</v>
      </c>
      <c r="I1740" t="s">
        <v>8246</v>
      </c>
      <c r="J1740">
        <v>1412283542</v>
      </c>
      <c r="K1740" s="11">
        <f t="shared" si="162"/>
        <v>41914.624328703707</v>
      </c>
      <c r="L1740">
        <v>1409691542</v>
      </c>
      <c r="M1740" s="11">
        <f t="shared" si="163"/>
        <v>41884.624328703707</v>
      </c>
      <c r="N1740" t="b">
        <v>0</v>
      </c>
      <c r="O1740">
        <v>1</v>
      </c>
      <c r="P1740" t="b">
        <v>0</v>
      </c>
      <c r="Q1740" t="s">
        <v>8293</v>
      </c>
      <c r="R1740" s="10">
        <f t="shared" si="164"/>
        <v>0.4</v>
      </c>
      <c r="S1740">
        <f t="shared" si="165"/>
        <v>20</v>
      </c>
      <c r="T1740" t="str">
        <f t="shared" si="166"/>
        <v>music</v>
      </c>
      <c r="U1740" t="str">
        <f t="shared" si="167"/>
        <v>faith</v>
      </c>
    </row>
    <row r="1741" spans="1:21" ht="44.25" hidden="1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tr">
        <f>Data[[#This Row],[state]]</f>
        <v>failed</v>
      </c>
      <c r="H1741" t="s">
        <v>8224</v>
      </c>
      <c r="I1741" t="s">
        <v>8246</v>
      </c>
      <c r="J1741">
        <v>1462391932</v>
      </c>
      <c r="K1741" s="11">
        <f t="shared" si="162"/>
        <v>42494.582546296297</v>
      </c>
      <c r="L1741">
        <v>1457297932</v>
      </c>
      <c r="M1741" s="11">
        <f t="shared" si="163"/>
        <v>42435.624212962968</v>
      </c>
      <c r="N1741" t="b">
        <v>0</v>
      </c>
      <c r="O1741">
        <v>1</v>
      </c>
      <c r="P1741" t="b">
        <v>0</v>
      </c>
      <c r="Q1741" t="s">
        <v>8293</v>
      </c>
      <c r="R1741" s="10">
        <f t="shared" si="164"/>
        <v>0.1</v>
      </c>
      <c r="S1741">
        <f t="shared" si="165"/>
        <v>1</v>
      </c>
      <c r="T1741" t="str">
        <f t="shared" si="166"/>
        <v>music</v>
      </c>
      <c r="U1741" t="str">
        <f t="shared" si="167"/>
        <v>faith</v>
      </c>
    </row>
    <row r="1742" spans="1:21" ht="44.25" hidden="1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tr">
        <f>Data[[#This Row],[state]]</f>
        <v>failed</v>
      </c>
      <c r="H1742" t="s">
        <v>8224</v>
      </c>
      <c r="I1742" t="s">
        <v>8246</v>
      </c>
      <c r="J1742">
        <v>1437075422</v>
      </c>
      <c r="K1742" s="11">
        <f t="shared" si="162"/>
        <v>42201.567384259266</v>
      </c>
      <c r="L1742">
        <v>1434483422</v>
      </c>
      <c r="M1742" s="11">
        <f t="shared" si="163"/>
        <v>42171.567384259266</v>
      </c>
      <c r="N1742" t="b">
        <v>0</v>
      </c>
      <c r="O1742">
        <v>0</v>
      </c>
      <c r="P1742" t="b">
        <v>0</v>
      </c>
      <c r="Q1742" t="s">
        <v>8293</v>
      </c>
      <c r="R1742" s="10">
        <f t="shared" si="164"/>
        <v>0</v>
      </c>
      <c r="S1742" t="e">
        <f t="shared" si="165"/>
        <v>#DIV/0!</v>
      </c>
      <c r="T1742" t="str">
        <f t="shared" si="166"/>
        <v>music</v>
      </c>
      <c r="U1742" t="str">
        <f t="shared" si="167"/>
        <v>faith</v>
      </c>
    </row>
    <row r="1743" spans="1:21" ht="29.5" hidden="1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tr">
        <f>Data[[#This Row],[state]]</f>
        <v>successful</v>
      </c>
      <c r="H1743" t="s">
        <v>8225</v>
      </c>
      <c r="I1743" t="s">
        <v>8247</v>
      </c>
      <c r="J1743">
        <v>1433948671</v>
      </c>
      <c r="K1743" s="11">
        <f t="shared" si="162"/>
        <v>42165.378136574072</v>
      </c>
      <c r="L1743">
        <v>1430060671</v>
      </c>
      <c r="M1743" s="11">
        <f t="shared" si="163"/>
        <v>42120.378136574072</v>
      </c>
      <c r="N1743" t="b">
        <v>0</v>
      </c>
      <c r="O1743">
        <v>52</v>
      </c>
      <c r="P1743" t="b">
        <v>1</v>
      </c>
      <c r="Q1743" t="s">
        <v>8285</v>
      </c>
      <c r="R1743" s="10">
        <f t="shared" si="164"/>
        <v>110.83333333333334</v>
      </c>
      <c r="S1743">
        <f t="shared" si="165"/>
        <v>25.576923076923077</v>
      </c>
      <c r="T1743" t="str">
        <f t="shared" si="166"/>
        <v>photography</v>
      </c>
      <c r="U1743" t="str">
        <f t="shared" si="167"/>
        <v>photobooks</v>
      </c>
    </row>
    <row r="1744" spans="1:21" ht="44.25" hidden="1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tr">
        <f>Data[[#This Row],[state]]</f>
        <v>successful</v>
      </c>
      <c r="H1744" t="s">
        <v>8224</v>
      </c>
      <c r="I1744" t="s">
        <v>8246</v>
      </c>
      <c r="J1744">
        <v>1483822800</v>
      </c>
      <c r="K1744" s="11">
        <f t="shared" si="162"/>
        <v>42742.625</v>
      </c>
      <c r="L1744">
        <v>1481058170</v>
      </c>
      <c r="M1744" s="11">
        <f t="shared" si="163"/>
        <v>42710.626967592587</v>
      </c>
      <c r="N1744" t="b">
        <v>0</v>
      </c>
      <c r="O1744">
        <v>34</v>
      </c>
      <c r="P1744" t="b">
        <v>1</v>
      </c>
      <c r="Q1744" t="s">
        <v>8285</v>
      </c>
      <c r="R1744" s="10">
        <f t="shared" si="164"/>
        <v>108.74999999999999</v>
      </c>
      <c r="S1744">
        <f t="shared" si="165"/>
        <v>63.970588235294116</v>
      </c>
      <c r="T1744" t="str">
        <f t="shared" si="166"/>
        <v>photography</v>
      </c>
      <c r="U1744" t="str">
        <f t="shared" si="167"/>
        <v>photobooks</v>
      </c>
    </row>
    <row r="1745" spans="1:21" ht="44.25" hidden="1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tr">
        <f>Data[[#This Row],[state]]</f>
        <v>successful</v>
      </c>
      <c r="H1745" t="s">
        <v>8224</v>
      </c>
      <c r="I1745" t="s">
        <v>8246</v>
      </c>
      <c r="J1745">
        <v>1472270340</v>
      </c>
      <c r="K1745" s="11">
        <f t="shared" si="162"/>
        <v>42608.915972222225</v>
      </c>
      <c r="L1745">
        <v>1470348775</v>
      </c>
      <c r="M1745" s="11">
        <f t="shared" si="163"/>
        <v>42586.675636574073</v>
      </c>
      <c r="N1745" t="b">
        <v>0</v>
      </c>
      <c r="O1745">
        <v>67</v>
      </c>
      <c r="P1745" t="b">
        <v>1</v>
      </c>
      <c r="Q1745" t="s">
        <v>8285</v>
      </c>
      <c r="R1745" s="10">
        <f t="shared" si="164"/>
        <v>100.41666666666667</v>
      </c>
      <c r="S1745">
        <f t="shared" si="165"/>
        <v>89.925373134328353</v>
      </c>
      <c r="T1745" t="str">
        <f t="shared" si="166"/>
        <v>photography</v>
      </c>
      <c r="U1745" t="str">
        <f t="shared" si="167"/>
        <v>photobooks</v>
      </c>
    </row>
    <row r="1746" spans="1:21" ht="44.25" hidden="1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tr">
        <f>Data[[#This Row],[state]]</f>
        <v>successful</v>
      </c>
      <c r="H1746" t="s">
        <v>8225</v>
      </c>
      <c r="I1746" t="s">
        <v>8247</v>
      </c>
      <c r="J1746">
        <v>1425821477</v>
      </c>
      <c r="K1746" s="11">
        <f t="shared" si="162"/>
        <v>42071.313391203701</v>
      </c>
      <c r="L1746">
        <v>1421937077</v>
      </c>
      <c r="M1746" s="11">
        <f t="shared" si="163"/>
        <v>42026.355057870373</v>
      </c>
      <c r="N1746" t="b">
        <v>0</v>
      </c>
      <c r="O1746">
        <v>70</v>
      </c>
      <c r="P1746" t="b">
        <v>1</v>
      </c>
      <c r="Q1746" t="s">
        <v>8285</v>
      </c>
      <c r="R1746" s="10">
        <f t="shared" si="164"/>
        <v>118.45454545454545</v>
      </c>
      <c r="S1746">
        <f t="shared" si="165"/>
        <v>93.071428571428569</v>
      </c>
      <c r="T1746" t="str">
        <f t="shared" si="166"/>
        <v>photography</v>
      </c>
      <c r="U1746" t="str">
        <f t="shared" si="167"/>
        <v>photobooks</v>
      </c>
    </row>
    <row r="1747" spans="1:21" ht="44.25" hidden="1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tr">
        <f>Data[[#This Row],[state]]</f>
        <v>successful</v>
      </c>
      <c r="H1747" t="s">
        <v>8224</v>
      </c>
      <c r="I1747" t="s">
        <v>8246</v>
      </c>
      <c r="J1747">
        <v>1482372000</v>
      </c>
      <c r="K1747" s="11">
        <f t="shared" si="162"/>
        <v>42725.833333333328</v>
      </c>
      <c r="L1747">
        <v>1479276838</v>
      </c>
      <c r="M1747" s="11">
        <f t="shared" si="163"/>
        <v>42690.009699074071</v>
      </c>
      <c r="N1747" t="b">
        <v>0</v>
      </c>
      <c r="O1747">
        <v>89</v>
      </c>
      <c r="P1747" t="b">
        <v>1</v>
      </c>
      <c r="Q1747" t="s">
        <v>8285</v>
      </c>
      <c r="R1747" s="10">
        <f t="shared" si="164"/>
        <v>114.01428571428571</v>
      </c>
      <c r="S1747">
        <f t="shared" si="165"/>
        <v>89.674157303370791</v>
      </c>
      <c r="T1747" t="str">
        <f t="shared" si="166"/>
        <v>photography</v>
      </c>
      <c r="U1747" t="str">
        <f t="shared" si="167"/>
        <v>photobooks</v>
      </c>
    </row>
    <row r="1748" spans="1:21" ht="59" hidden="1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tr">
        <f>Data[[#This Row],[state]]</f>
        <v>successful</v>
      </c>
      <c r="H1748" t="s">
        <v>8224</v>
      </c>
      <c r="I1748" t="s">
        <v>8246</v>
      </c>
      <c r="J1748">
        <v>1479952800</v>
      </c>
      <c r="K1748" s="11">
        <f t="shared" si="162"/>
        <v>42697.833333333328</v>
      </c>
      <c r="L1748">
        <v>1477368867</v>
      </c>
      <c r="M1748" s="11">
        <f t="shared" si="163"/>
        <v>42667.926701388889</v>
      </c>
      <c r="N1748" t="b">
        <v>0</v>
      </c>
      <c r="O1748">
        <v>107</v>
      </c>
      <c r="P1748" t="b">
        <v>1</v>
      </c>
      <c r="Q1748" t="s">
        <v>8285</v>
      </c>
      <c r="R1748" s="10">
        <f t="shared" si="164"/>
        <v>148.10000000000002</v>
      </c>
      <c r="S1748">
        <f t="shared" si="165"/>
        <v>207.61682242990653</v>
      </c>
      <c r="T1748" t="str">
        <f t="shared" si="166"/>
        <v>photography</v>
      </c>
      <c r="U1748" t="str">
        <f t="shared" si="167"/>
        <v>photobooks</v>
      </c>
    </row>
    <row r="1749" spans="1:21" ht="44.25" hidden="1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tr">
        <f>Data[[#This Row],[state]]</f>
        <v>successful</v>
      </c>
      <c r="H1749" t="s">
        <v>8225</v>
      </c>
      <c r="I1749" t="s">
        <v>8247</v>
      </c>
      <c r="J1749">
        <v>1447426800</v>
      </c>
      <c r="K1749" s="11">
        <f t="shared" si="162"/>
        <v>42321.375</v>
      </c>
      <c r="L1749">
        <v>1444904830</v>
      </c>
      <c r="M1749" s="11">
        <f t="shared" si="163"/>
        <v>42292.185532407413</v>
      </c>
      <c r="N1749" t="b">
        <v>0</v>
      </c>
      <c r="O1749">
        <v>159</v>
      </c>
      <c r="P1749" t="b">
        <v>1</v>
      </c>
      <c r="Q1749" t="s">
        <v>8285</v>
      </c>
      <c r="R1749" s="10">
        <f t="shared" si="164"/>
        <v>104.95555555555556</v>
      </c>
      <c r="S1749">
        <f t="shared" si="165"/>
        <v>59.408805031446541</v>
      </c>
      <c r="T1749" t="str">
        <f t="shared" si="166"/>
        <v>photography</v>
      </c>
      <c r="U1749" t="str">
        <f t="shared" si="167"/>
        <v>photobooks</v>
      </c>
    </row>
    <row r="1750" spans="1:21" ht="29.5" hidden="1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tr">
        <f>Data[[#This Row],[state]]</f>
        <v>successful</v>
      </c>
      <c r="H1750" t="s">
        <v>8229</v>
      </c>
      <c r="I1750" t="s">
        <v>8251</v>
      </c>
      <c r="J1750">
        <v>1441234143</v>
      </c>
      <c r="K1750" s="11">
        <f t="shared" si="162"/>
        <v>42249.700729166667</v>
      </c>
      <c r="L1750">
        <v>1438642143</v>
      </c>
      <c r="M1750" s="11">
        <f t="shared" si="163"/>
        <v>42219.700729166667</v>
      </c>
      <c r="N1750" t="b">
        <v>0</v>
      </c>
      <c r="O1750">
        <v>181</v>
      </c>
      <c r="P1750" t="b">
        <v>1</v>
      </c>
      <c r="Q1750" t="s">
        <v>8285</v>
      </c>
      <c r="R1750" s="10">
        <f t="shared" si="164"/>
        <v>129.94800000000001</v>
      </c>
      <c r="S1750">
        <f t="shared" si="165"/>
        <v>358.97237569060775</v>
      </c>
      <c r="T1750" t="str">
        <f t="shared" si="166"/>
        <v>photography</v>
      </c>
      <c r="U1750" t="str">
        <f t="shared" si="167"/>
        <v>photobooks</v>
      </c>
    </row>
    <row r="1751" spans="1:21" ht="29.5" hidden="1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tr">
        <f>Data[[#This Row],[state]]</f>
        <v>successful</v>
      </c>
      <c r="H1751" t="s">
        <v>8243</v>
      </c>
      <c r="I1751" t="s">
        <v>8249</v>
      </c>
      <c r="J1751">
        <v>1488394800</v>
      </c>
      <c r="K1751" s="11">
        <f t="shared" si="162"/>
        <v>42795.541666666672</v>
      </c>
      <c r="L1751">
        <v>1485213921</v>
      </c>
      <c r="M1751" s="11">
        <f t="shared" si="163"/>
        <v>42758.725937499999</v>
      </c>
      <c r="N1751" t="b">
        <v>0</v>
      </c>
      <c r="O1751">
        <v>131</v>
      </c>
      <c r="P1751" t="b">
        <v>1</v>
      </c>
      <c r="Q1751" t="s">
        <v>8285</v>
      </c>
      <c r="R1751" s="10">
        <f t="shared" si="164"/>
        <v>123.48756218905473</v>
      </c>
      <c r="S1751">
        <f t="shared" si="165"/>
        <v>94.736641221374043</v>
      </c>
      <c r="T1751" t="str">
        <f t="shared" si="166"/>
        <v>photography</v>
      </c>
      <c r="U1751" t="str">
        <f t="shared" si="167"/>
        <v>photobooks</v>
      </c>
    </row>
    <row r="1752" spans="1:21" ht="44.25" hidden="1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tr">
        <f>Data[[#This Row],[state]]</f>
        <v>successful</v>
      </c>
      <c r="H1752" t="s">
        <v>8224</v>
      </c>
      <c r="I1752" t="s">
        <v>8246</v>
      </c>
      <c r="J1752">
        <v>1461096304</v>
      </c>
      <c r="K1752" s="11">
        <f t="shared" si="162"/>
        <v>42479.586851851855</v>
      </c>
      <c r="L1752">
        <v>1458936304</v>
      </c>
      <c r="M1752" s="11">
        <f t="shared" si="163"/>
        <v>42454.586851851855</v>
      </c>
      <c r="N1752" t="b">
        <v>0</v>
      </c>
      <c r="O1752">
        <v>125</v>
      </c>
      <c r="P1752" t="b">
        <v>1</v>
      </c>
      <c r="Q1752" t="s">
        <v>8285</v>
      </c>
      <c r="R1752" s="10">
        <f t="shared" si="164"/>
        <v>201.62</v>
      </c>
      <c r="S1752">
        <f t="shared" si="165"/>
        <v>80.647999999999996</v>
      </c>
      <c r="T1752" t="str">
        <f t="shared" si="166"/>
        <v>photography</v>
      </c>
      <c r="U1752" t="str">
        <f t="shared" si="167"/>
        <v>photobooks</v>
      </c>
    </row>
    <row r="1753" spans="1:21" ht="29.5" hidden="1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tr">
        <f>Data[[#This Row],[state]]</f>
        <v>successful</v>
      </c>
      <c r="H1753" t="s">
        <v>8224</v>
      </c>
      <c r="I1753" t="s">
        <v>8246</v>
      </c>
      <c r="J1753">
        <v>1426787123</v>
      </c>
      <c r="K1753" s="11">
        <f t="shared" si="162"/>
        <v>42082.489849537036</v>
      </c>
      <c r="L1753">
        <v>1424198723</v>
      </c>
      <c r="M1753" s="11">
        <f t="shared" si="163"/>
        <v>42052.5315162037</v>
      </c>
      <c r="N1753" t="b">
        <v>0</v>
      </c>
      <c r="O1753">
        <v>61</v>
      </c>
      <c r="P1753" t="b">
        <v>1</v>
      </c>
      <c r="Q1753" t="s">
        <v>8285</v>
      </c>
      <c r="R1753" s="10">
        <f t="shared" si="164"/>
        <v>102.89999999999999</v>
      </c>
      <c r="S1753">
        <f t="shared" si="165"/>
        <v>168.68852459016392</v>
      </c>
      <c r="T1753" t="str">
        <f t="shared" si="166"/>
        <v>photography</v>
      </c>
      <c r="U1753" t="str">
        <f t="shared" si="167"/>
        <v>photobooks</v>
      </c>
    </row>
    <row r="1754" spans="1:21" ht="29.5" hidden="1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tr">
        <f>Data[[#This Row],[state]]</f>
        <v>successful</v>
      </c>
      <c r="H1754" t="s">
        <v>8225</v>
      </c>
      <c r="I1754" t="s">
        <v>8247</v>
      </c>
      <c r="J1754">
        <v>1476425082</v>
      </c>
      <c r="K1754" s="11">
        <f t="shared" si="162"/>
        <v>42657.003263888888</v>
      </c>
      <c r="L1754">
        <v>1473833082</v>
      </c>
      <c r="M1754" s="11">
        <f t="shared" si="163"/>
        <v>42627.003263888888</v>
      </c>
      <c r="N1754" t="b">
        <v>0</v>
      </c>
      <c r="O1754">
        <v>90</v>
      </c>
      <c r="P1754" t="b">
        <v>1</v>
      </c>
      <c r="Q1754" t="s">
        <v>8285</v>
      </c>
      <c r="R1754" s="10">
        <f t="shared" si="164"/>
        <v>260.16666666666663</v>
      </c>
      <c r="S1754">
        <f t="shared" si="165"/>
        <v>34.68888888888889</v>
      </c>
      <c r="T1754" t="str">
        <f t="shared" si="166"/>
        <v>photography</v>
      </c>
      <c r="U1754" t="str">
        <f t="shared" si="167"/>
        <v>photobooks</v>
      </c>
    </row>
    <row r="1755" spans="1:21" ht="44.25" hidden="1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tr">
        <f>Data[[#This Row],[state]]</f>
        <v>successful</v>
      </c>
      <c r="H1755" t="s">
        <v>8232</v>
      </c>
      <c r="I1755" t="s">
        <v>8253</v>
      </c>
      <c r="J1755">
        <v>1458579568</v>
      </c>
      <c r="K1755" s="11">
        <f t="shared" si="162"/>
        <v>42450.457962962959</v>
      </c>
      <c r="L1755">
        <v>1455991168</v>
      </c>
      <c r="M1755" s="11">
        <f t="shared" si="163"/>
        <v>42420.49962962963</v>
      </c>
      <c r="N1755" t="b">
        <v>0</v>
      </c>
      <c r="O1755">
        <v>35</v>
      </c>
      <c r="P1755" t="b">
        <v>1</v>
      </c>
      <c r="Q1755" t="s">
        <v>8285</v>
      </c>
      <c r="R1755" s="10">
        <f t="shared" si="164"/>
        <v>108</v>
      </c>
      <c r="S1755">
        <f t="shared" si="165"/>
        <v>462.85714285714283</v>
      </c>
      <c r="T1755" t="str">
        <f t="shared" si="166"/>
        <v>photography</v>
      </c>
      <c r="U1755" t="str">
        <f t="shared" si="167"/>
        <v>photobooks</v>
      </c>
    </row>
    <row r="1756" spans="1:21" ht="44.25" hidden="1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tr">
        <f>Data[[#This Row],[state]]</f>
        <v>successful</v>
      </c>
      <c r="H1756" t="s">
        <v>8229</v>
      </c>
      <c r="I1756" t="s">
        <v>8251</v>
      </c>
      <c r="J1756">
        <v>1428091353</v>
      </c>
      <c r="K1756" s="11">
        <f t="shared" si="162"/>
        <v>42097.585104166668</v>
      </c>
      <c r="L1756">
        <v>1425502953</v>
      </c>
      <c r="M1756" s="11">
        <f t="shared" si="163"/>
        <v>42067.626770833333</v>
      </c>
      <c r="N1756" t="b">
        <v>0</v>
      </c>
      <c r="O1756">
        <v>90</v>
      </c>
      <c r="P1756" t="b">
        <v>1</v>
      </c>
      <c r="Q1756" t="s">
        <v>8285</v>
      </c>
      <c r="R1756" s="10">
        <f t="shared" si="164"/>
        <v>110.52941176470587</v>
      </c>
      <c r="S1756">
        <f t="shared" si="165"/>
        <v>104.38888888888889</v>
      </c>
      <c r="T1756" t="str">
        <f t="shared" si="166"/>
        <v>photography</v>
      </c>
      <c r="U1756" t="str">
        <f t="shared" si="167"/>
        <v>photobooks</v>
      </c>
    </row>
    <row r="1757" spans="1:21" ht="44.25" hidden="1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tr">
        <f>Data[[#This Row],[state]]</f>
        <v>successful</v>
      </c>
      <c r="H1757" t="s">
        <v>8224</v>
      </c>
      <c r="I1757" t="s">
        <v>8246</v>
      </c>
      <c r="J1757">
        <v>1444071361</v>
      </c>
      <c r="K1757" s="11">
        <f t="shared" si="162"/>
        <v>42282.538900462961</v>
      </c>
      <c r="L1757">
        <v>1441479361</v>
      </c>
      <c r="M1757" s="11">
        <f t="shared" si="163"/>
        <v>42252.538900462961</v>
      </c>
      <c r="N1757" t="b">
        <v>0</v>
      </c>
      <c r="O1757">
        <v>4</v>
      </c>
      <c r="P1757" t="b">
        <v>1</v>
      </c>
      <c r="Q1757" t="s">
        <v>8285</v>
      </c>
      <c r="R1757" s="10">
        <f t="shared" si="164"/>
        <v>120</v>
      </c>
      <c r="S1757">
        <f t="shared" si="165"/>
        <v>7.5</v>
      </c>
      <c r="T1757" t="str">
        <f t="shared" si="166"/>
        <v>photography</v>
      </c>
      <c r="U1757" t="str">
        <f t="shared" si="167"/>
        <v>photobooks</v>
      </c>
    </row>
    <row r="1758" spans="1:21" ht="44.25" hidden="1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tr">
        <f>Data[[#This Row],[state]]</f>
        <v>successful</v>
      </c>
      <c r="H1758" t="s">
        <v>8224</v>
      </c>
      <c r="I1758" t="s">
        <v>8246</v>
      </c>
      <c r="J1758">
        <v>1472443269</v>
      </c>
      <c r="K1758" s="11">
        <f t="shared" si="162"/>
        <v>42610.917465277773</v>
      </c>
      <c r="L1758">
        <v>1468987269</v>
      </c>
      <c r="M1758" s="11">
        <f t="shared" si="163"/>
        <v>42570.917465277773</v>
      </c>
      <c r="N1758" t="b">
        <v>0</v>
      </c>
      <c r="O1758">
        <v>120</v>
      </c>
      <c r="P1758" t="b">
        <v>1</v>
      </c>
      <c r="Q1758" t="s">
        <v>8285</v>
      </c>
      <c r="R1758" s="10">
        <f t="shared" si="164"/>
        <v>102.82909090909091</v>
      </c>
      <c r="S1758">
        <f t="shared" si="165"/>
        <v>47.13</v>
      </c>
      <c r="T1758" t="str">
        <f t="shared" si="166"/>
        <v>photography</v>
      </c>
      <c r="U1758" t="str">
        <f t="shared" si="167"/>
        <v>photobooks</v>
      </c>
    </row>
    <row r="1759" spans="1:21" ht="44.25" hidden="1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tr">
        <f>Data[[#This Row],[state]]</f>
        <v>successful</v>
      </c>
      <c r="H1759" t="s">
        <v>8224</v>
      </c>
      <c r="I1759" t="s">
        <v>8246</v>
      </c>
      <c r="J1759">
        <v>1485631740</v>
      </c>
      <c r="K1759" s="11">
        <f t="shared" si="162"/>
        <v>42763.561805555553</v>
      </c>
      <c r="L1759">
        <v>1483041083</v>
      </c>
      <c r="M1759" s="11">
        <f t="shared" si="163"/>
        <v>42733.577349537038</v>
      </c>
      <c r="N1759" t="b">
        <v>0</v>
      </c>
      <c r="O1759">
        <v>14</v>
      </c>
      <c r="P1759" t="b">
        <v>1</v>
      </c>
      <c r="Q1759" t="s">
        <v>8285</v>
      </c>
      <c r="R1759" s="10">
        <f t="shared" si="164"/>
        <v>115.99999999999999</v>
      </c>
      <c r="S1759">
        <f t="shared" si="165"/>
        <v>414.28571428571428</v>
      </c>
      <c r="T1759" t="str">
        <f t="shared" si="166"/>
        <v>photography</v>
      </c>
      <c r="U1759" t="str">
        <f t="shared" si="167"/>
        <v>photobooks</v>
      </c>
    </row>
    <row r="1760" spans="1:21" ht="59" hidden="1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tr">
        <f>Data[[#This Row],[state]]</f>
        <v>successful</v>
      </c>
      <c r="H1760" t="s">
        <v>8224</v>
      </c>
      <c r="I1760" t="s">
        <v>8246</v>
      </c>
      <c r="J1760">
        <v>1468536992</v>
      </c>
      <c r="K1760" s="11">
        <f t="shared" si="162"/>
        <v>42565.705925925926</v>
      </c>
      <c r="L1760">
        <v>1463352992</v>
      </c>
      <c r="M1760" s="11">
        <f t="shared" si="163"/>
        <v>42505.705925925926</v>
      </c>
      <c r="N1760" t="b">
        <v>0</v>
      </c>
      <c r="O1760">
        <v>27</v>
      </c>
      <c r="P1760" t="b">
        <v>1</v>
      </c>
      <c r="Q1760" t="s">
        <v>8285</v>
      </c>
      <c r="R1760" s="10">
        <f t="shared" si="164"/>
        <v>114.7</v>
      </c>
      <c r="S1760">
        <f t="shared" si="165"/>
        <v>42.481481481481481</v>
      </c>
      <c r="T1760" t="str">
        <f t="shared" si="166"/>
        <v>photography</v>
      </c>
      <c r="U1760" t="str">
        <f t="shared" si="167"/>
        <v>photobooks</v>
      </c>
    </row>
    <row r="1761" spans="1:21" ht="29.5" hidden="1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tr">
        <f>Data[[#This Row],[state]]</f>
        <v>successful</v>
      </c>
      <c r="H1761" t="s">
        <v>8224</v>
      </c>
      <c r="I1761" t="s">
        <v>8246</v>
      </c>
      <c r="J1761">
        <v>1427309629</v>
      </c>
      <c r="K1761" s="11">
        <f t="shared" si="162"/>
        <v>42088.537372685183</v>
      </c>
      <c r="L1761">
        <v>1425585229</v>
      </c>
      <c r="M1761" s="11">
        <f t="shared" si="163"/>
        <v>42068.579039351855</v>
      </c>
      <c r="N1761" t="b">
        <v>0</v>
      </c>
      <c r="O1761">
        <v>49</v>
      </c>
      <c r="P1761" t="b">
        <v>1</v>
      </c>
      <c r="Q1761" t="s">
        <v>8285</v>
      </c>
      <c r="R1761" s="10">
        <f t="shared" si="164"/>
        <v>106.60000000000001</v>
      </c>
      <c r="S1761">
        <f t="shared" si="165"/>
        <v>108.77551020408163</v>
      </c>
      <c r="T1761" t="str">
        <f t="shared" si="166"/>
        <v>photography</v>
      </c>
      <c r="U1761" t="str">
        <f t="shared" si="167"/>
        <v>photobooks</v>
      </c>
    </row>
    <row r="1762" spans="1:21" ht="44.25" hidden="1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tr">
        <f>Data[[#This Row],[state]]</f>
        <v>successful</v>
      </c>
      <c r="H1762" t="s">
        <v>8224</v>
      </c>
      <c r="I1762" t="s">
        <v>8246</v>
      </c>
      <c r="J1762">
        <v>1456416513</v>
      </c>
      <c r="K1762" s="11">
        <f t="shared" si="162"/>
        <v>42425.42260416667</v>
      </c>
      <c r="L1762">
        <v>1454688513</v>
      </c>
      <c r="M1762" s="11">
        <f t="shared" si="163"/>
        <v>42405.42260416667</v>
      </c>
      <c r="N1762" t="b">
        <v>0</v>
      </c>
      <c r="O1762">
        <v>102</v>
      </c>
      <c r="P1762" t="b">
        <v>1</v>
      </c>
      <c r="Q1762" t="s">
        <v>8285</v>
      </c>
      <c r="R1762" s="10">
        <f t="shared" si="164"/>
        <v>165.44</v>
      </c>
      <c r="S1762">
        <f t="shared" si="165"/>
        <v>81.098039215686271</v>
      </c>
      <c r="T1762" t="str">
        <f t="shared" si="166"/>
        <v>photography</v>
      </c>
      <c r="U1762" t="str">
        <f t="shared" si="167"/>
        <v>photobooks</v>
      </c>
    </row>
    <row r="1763" spans="1:21" ht="29.5" hidden="1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tr">
        <f>Data[[#This Row],[state]]</f>
        <v>successful</v>
      </c>
      <c r="H1763" t="s">
        <v>8225</v>
      </c>
      <c r="I1763" t="s">
        <v>8247</v>
      </c>
      <c r="J1763">
        <v>1442065060</v>
      </c>
      <c r="K1763" s="11">
        <f t="shared" si="162"/>
        <v>42259.317824074074</v>
      </c>
      <c r="L1763">
        <v>1437745060</v>
      </c>
      <c r="M1763" s="11">
        <f t="shared" si="163"/>
        <v>42209.317824074074</v>
      </c>
      <c r="N1763" t="b">
        <v>0</v>
      </c>
      <c r="O1763">
        <v>3</v>
      </c>
      <c r="P1763" t="b">
        <v>1</v>
      </c>
      <c r="Q1763" t="s">
        <v>8285</v>
      </c>
      <c r="R1763" s="10">
        <f t="shared" si="164"/>
        <v>155</v>
      </c>
      <c r="S1763">
        <f t="shared" si="165"/>
        <v>51.666666666666664</v>
      </c>
      <c r="T1763" t="str">
        <f t="shared" si="166"/>
        <v>photography</v>
      </c>
      <c r="U1763" t="str">
        <f t="shared" si="167"/>
        <v>photobooks</v>
      </c>
    </row>
    <row r="1764" spans="1:21" ht="29.5" hidden="1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tr">
        <f>Data[[#This Row],[state]]</f>
        <v>successful</v>
      </c>
      <c r="H1764" t="s">
        <v>8224</v>
      </c>
      <c r="I1764" t="s">
        <v>8246</v>
      </c>
      <c r="J1764">
        <v>1457739245</v>
      </c>
      <c r="K1764" s="11">
        <f t="shared" si="162"/>
        <v>42440.732002314813</v>
      </c>
      <c r="L1764">
        <v>1455147245</v>
      </c>
      <c r="M1764" s="11">
        <f t="shared" si="163"/>
        <v>42410.732002314813</v>
      </c>
      <c r="N1764" t="b">
        <v>0</v>
      </c>
      <c r="O1764">
        <v>25</v>
      </c>
      <c r="P1764" t="b">
        <v>1</v>
      </c>
      <c r="Q1764" t="s">
        <v>8285</v>
      </c>
      <c r="R1764" s="10">
        <f t="shared" si="164"/>
        <v>885</v>
      </c>
      <c r="S1764">
        <f t="shared" si="165"/>
        <v>35.4</v>
      </c>
      <c r="T1764" t="str">
        <f t="shared" si="166"/>
        <v>photography</v>
      </c>
      <c r="U1764" t="str">
        <f t="shared" si="167"/>
        <v>photobooks</v>
      </c>
    </row>
    <row r="1765" spans="1:21" ht="59" hidden="1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tr">
        <f>Data[[#This Row],[state]]</f>
        <v>successful</v>
      </c>
      <c r="H1765" t="s">
        <v>8224</v>
      </c>
      <c r="I1765" t="s">
        <v>8246</v>
      </c>
      <c r="J1765">
        <v>1477255840</v>
      </c>
      <c r="K1765" s="11">
        <f t="shared" si="162"/>
        <v>42666.618518518517</v>
      </c>
      <c r="L1765">
        <v>1474663840</v>
      </c>
      <c r="M1765" s="11">
        <f t="shared" si="163"/>
        <v>42636.618518518517</v>
      </c>
      <c r="N1765" t="b">
        <v>0</v>
      </c>
      <c r="O1765">
        <v>118</v>
      </c>
      <c r="P1765" t="b">
        <v>1</v>
      </c>
      <c r="Q1765" t="s">
        <v>8285</v>
      </c>
      <c r="R1765" s="10">
        <f t="shared" si="164"/>
        <v>101.90833333333333</v>
      </c>
      <c r="S1765">
        <f t="shared" si="165"/>
        <v>103.63559322033899</v>
      </c>
      <c r="T1765" t="str">
        <f t="shared" si="166"/>
        <v>photography</v>
      </c>
      <c r="U1765" t="str">
        <f t="shared" si="167"/>
        <v>photobooks</v>
      </c>
    </row>
    <row r="1766" spans="1:21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tr">
        <f>Data[[#This Row],[state]]</f>
        <v>failed</v>
      </c>
      <c r="H1766" t="s">
        <v>8225</v>
      </c>
      <c r="I1766" t="s">
        <v>8247</v>
      </c>
      <c r="J1766">
        <v>1407065979</v>
      </c>
      <c r="K1766" s="11">
        <f t="shared" si="162"/>
        <v>41854.235868055555</v>
      </c>
      <c r="L1766">
        <v>1404560379</v>
      </c>
      <c r="M1766" s="11">
        <f t="shared" si="163"/>
        <v>41825.235868055555</v>
      </c>
      <c r="N1766" t="b">
        <v>1</v>
      </c>
      <c r="O1766">
        <v>39</v>
      </c>
      <c r="P1766" t="b">
        <v>0</v>
      </c>
      <c r="Q1766" t="s">
        <v>8285</v>
      </c>
      <c r="R1766" s="10">
        <f t="shared" si="164"/>
        <v>19.600000000000001</v>
      </c>
      <c r="S1766">
        <f t="shared" si="165"/>
        <v>55.282051282051285</v>
      </c>
      <c r="T1766" t="str">
        <f t="shared" si="166"/>
        <v>photography</v>
      </c>
      <c r="U1766" t="str">
        <f t="shared" si="167"/>
        <v>photobooks</v>
      </c>
    </row>
    <row r="1767" spans="1:21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tr">
        <f>Data[[#This Row],[state]]</f>
        <v>failed</v>
      </c>
      <c r="H1767" t="s">
        <v>8224</v>
      </c>
      <c r="I1767" t="s">
        <v>8246</v>
      </c>
      <c r="J1767">
        <v>1407972712</v>
      </c>
      <c r="K1767" s="11">
        <f t="shared" si="162"/>
        <v>41864.730462962965</v>
      </c>
      <c r="L1767">
        <v>1405380712</v>
      </c>
      <c r="M1767" s="11">
        <f t="shared" si="163"/>
        <v>41834.730462962965</v>
      </c>
      <c r="N1767" t="b">
        <v>1</v>
      </c>
      <c r="O1767">
        <v>103</v>
      </c>
      <c r="P1767" t="b">
        <v>0</v>
      </c>
      <c r="Q1767" t="s">
        <v>8285</v>
      </c>
      <c r="R1767" s="10">
        <f t="shared" si="164"/>
        <v>59.467839999999995</v>
      </c>
      <c r="S1767">
        <f t="shared" si="165"/>
        <v>72.16970873786407</v>
      </c>
      <c r="T1767" t="str">
        <f t="shared" si="166"/>
        <v>photography</v>
      </c>
      <c r="U1767" t="str">
        <f t="shared" si="167"/>
        <v>photobooks</v>
      </c>
    </row>
    <row r="1768" spans="1:21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tr">
        <f>Data[[#This Row],[state]]</f>
        <v>failed</v>
      </c>
      <c r="H1768" t="s">
        <v>8226</v>
      </c>
      <c r="I1768" t="s">
        <v>8248</v>
      </c>
      <c r="J1768">
        <v>1408999088</v>
      </c>
      <c r="K1768" s="11">
        <f t="shared" si="162"/>
        <v>41876.609814814816</v>
      </c>
      <c r="L1768">
        <v>1407184688</v>
      </c>
      <c r="M1768" s="11">
        <f t="shared" si="163"/>
        <v>41855.609814814816</v>
      </c>
      <c r="N1768" t="b">
        <v>1</v>
      </c>
      <c r="O1768">
        <v>0</v>
      </c>
      <c r="P1768" t="b">
        <v>0</v>
      </c>
      <c r="Q1768" t="s">
        <v>8285</v>
      </c>
      <c r="R1768" s="10">
        <f t="shared" si="164"/>
        <v>0</v>
      </c>
      <c r="S1768" t="e">
        <f t="shared" si="165"/>
        <v>#DIV/0!</v>
      </c>
      <c r="T1768" t="str">
        <f t="shared" si="166"/>
        <v>photography</v>
      </c>
      <c r="U1768" t="str">
        <f t="shared" si="167"/>
        <v>photobooks</v>
      </c>
    </row>
    <row r="1769" spans="1:21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tr">
        <f>Data[[#This Row],[state]]</f>
        <v>failed</v>
      </c>
      <c r="H1769" t="s">
        <v>8224</v>
      </c>
      <c r="I1769" t="s">
        <v>8246</v>
      </c>
      <c r="J1769">
        <v>1407080884</v>
      </c>
      <c r="K1769" s="11">
        <f t="shared" si="162"/>
        <v>41854.408379629633</v>
      </c>
      <c r="L1769">
        <v>1404488884</v>
      </c>
      <c r="M1769" s="11">
        <f t="shared" si="163"/>
        <v>41824.408379629633</v>
      </c>
      <c r="N1769" t="b">
        <v>1</v>
      </c>
      <c r="O1769">
        <v>39</v>
      </c>
      <c r="P1769" t="b">
        <v>0</v>
      </c>
      <c r="Q1769" t="s">
        <v>8285</v>
      </c>
      <c r="R1769" s="10">
        <f t="shared" si="164"/>
        <v>45.72</v>
      </c>
      <c r="S1769">
        <f t="shared" si="165"/>
        <v>58.615384615384613</v>
      </c>
      <c r="T1769" t="str">
        <f t="shared" si="166"/>
        <v>photography</v>
      </c>
      <c r="U1769" t="str">
        <f t="shared" si="167"/>
        <v>photobooks</v>
      </c>
    </row>
    <row r="1770" spans="1:21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tr">
        <f>Data[[#This Row],[state]]</f>
        <v>failed</v>
      </c>
      <c r="H1770" t="s">
        <v>8224</v>
      </c>
      <c r="I1770" t="s">
        <v>8246</v>
      </c>
      <c r="J1770">
        <v>1411824444</v>
      </c>
      <c r="K1770" s="11">
        <f t="shared" si="162"/>
        <v>41909.310694444444</v>
      </c>
      <c r="L1770">
        <v>1406640444</v>
      </c>
      <c r="M1770" s="11">
        <f t="shared" si="163"/>
        <v>41849.310694444444</v>
      </c>
      <c r="N1770" t="b">
        <v>1</v>
      </c>
      <c r="O1770">
        <v>15</v>
      </c>
      <c r="P1770" t="b">
        <v>0</v>
      </c>
      <c r="Q1770" t="s">
        <v>8285</v>
      </c>
      <c r="R1770" s="10">
        <f t="shared" si="164"/>
        <v>3.74</v>
      </c>
      <c r="S1770">
        <f t="shared" si="165"/>
        <v>12.466666666666667</v>
      </c>
      <c r="T1770" t="str">
        <f t="shared" si="166"/>
        <v>photography</v>
      </c>
      <c r="U1770" t="str">
        <f t="shared" si="167"/>
        <v>photobooks</v>
      </c>
    </row>
    <row r="1771" spans="1:21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tr">
        <f>Data[[#This Row],[state]]</f>
        <v>failed</v>
      </c>
      <c r="H1771" t="s">
        <v>8224</v>
      </c>
      <c r="I1771" t="s">
        <v>8246</v>
      </c>
      <c r="J1771">
        <v>1421177959</v>
      </c>
      <c r="K1771" s="11">
        <f t="shared" si="162"/>
        <v>42017.568969907406</v>
      </c>
      <c r="L1771">
        <v>1418585959</v>
      </c>
      <c r="M1771" s="11">
        <f t="shared" si="163"/>
        <v>41987.568969907406</v>
      </c>
      <c r="N1771" t="b">
        <v>1</v>
      </c>
      <c r="O1771">
        <v>22</v>
      </c>
      <c r="P1771" t="b">
        <v>0</v>
      </c>
      <c r="Q1771" t="s">
        <v>8285</v>
      </c>
      <c r="R1771" s="10">
        <f t="shared" si="164"/>
        <v>2.7025000000000001</v>
      </c>
      <c r="S1771">
        <f t="shared" si="165"/>
        <v>49.136363636363633</v>
      </c>
      <c r="T1771" t="str">
        <f t="shared" si="166"/>
        <v>photography</v>
      </c>
      <c r="U1771" t="str">
        <f t="shared" si="167"/>
        <v>photobooks</v>
      </c>
    </row>
    <row r="1772" spans="1:21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tr">
        <f>Data[[#This Row],[state]]</f>
        <v>failed</v>
      </c>
      <c r="H1772" t="s">
        <v>8224</v>
      </c>
      <c r="I1772" t="s">
        <v>8246</v>
      </c>
      <c r="J1772">
        <v>1413312194</v>
      </c>
      <c r="K1772" s="11">
        <f t="shared" si="162"/>
        <v>41926.530023148152</v>
      </c>
      <c r="L1772">
        <v>1410288194</v>
      </c>
      <c r="M1772" s="11">
        <f t="shared" si="163"/>
        <v>41891.530023148152</v>
      </c>
      <c r="N1772" t="b">
        <v>1</v>
      </c>
      <c r="O1772">
        <v>92</v>
      </c>
      <c r="P1772" t="b">
        <v>0</v>
      </c>
      <c r="Q1772" t="s">
        <v>8285</v>
      </c>
      <c r="R1772" s="10">
        <f t="shared" si="164"/>
        <v>56.51428571428572</v>
      </c>
      <c r="S1772">
        <f t="shared" si="165"/>
        <v>150.5</v>
      </c>
      <c r="T1772" t="str">
        <f t="shared" si="166"/>
        <v>photography</v>
      </c>
      <c r="U1772" t="str">
        <f t="shared" si="167"/>
        <v>photobooks</v>
      </c>
    </row>
    <row r="1773" spans="1:21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tr">
        <f>Data[[#This Row],[state]]</f>
        <v>failed</v>
      </c>
      <c r="H1773" t="s">
        <v>8225</v>
      </c>
      <c r="I1773" t="s">
        <v>8247</v>
      </c>
      <c r="J1773">
        <v>1414107040</v>
      </c>
      <c r="K1773" s="11">
        <f t="shared" si="162"/>
        <v>41935.729629629634</v>
      </c>
      <c r="L1773">
        <v>1411515040</v>
      </c>
      <c r="M1773" s="11">
        <f t="shared" si="163"/>
        <v>41905.729629629634</v>
      </c>
      <c r="N1773" t="b">
        <v>1</v>
      </c>
      <c r="O1773">
        <v>25</v>
      </c>
      <c r="P1773" t="b">
        <v>0</v>
      </c>
      <c r="Q1773" t="s">
        <v>8285</v>
      </c>
      <c r="R1773" s="10">
        <f t="shared" si="164"/>
        <v>21.30952380952381</v>
      </c>
      <c r="S1773">
        <f t="shared" si="165"/>
        <v>35.799999999999997</v>
      </c>
      <c r="T1773" t="str">
        <f t="shared" si="166"/>
        <v>photography</v>
      </c>
      <c r="U1773" t="str">
        <f t="shared" si="167"/>
        <v>photobooks</v>
      </c>
    </row>
    <row r="1774" spans="1:21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tr">
        <f>Data[[#This Row],[state]]</f>
        <v>failed</v>
      </c>
      <c r="H1774" t="s">
        <v>8225</v>
      </c>
      <c r="I1774" t="s">
        <v>8247</v>
      </c>
      <c r="J1774">
        <v>1404666836</v>
      </c>
      <c r="K1774" s="11">
        <f t="shared" si="162"/>
        <v>41826.468009259261</v>
      </c>
      <c r="L1774">
        <v>1399482836</v>
      </c>
      <c r="M1774" s="11">
        <f t="shared" si="163"/>
        <v>41766.468009259261</v>
      </c>
      <c r="N1774" t="b">
        <v>1</v>
      </c>
      <c r="O1774">
        <v>19</v>
      </c>
      <c r="P1774" t="b">
        <v>0</v>
      </c>
      <c r="Q1774" t="s">
        <v>8285</v>
      </c>
      <c r="R1774" s="10">
        <f t="shared" si="164"/>
        <v>15.6</v>
      </c>
      <c r="S1774">
        <f t="shared" si="165"/>
        <v>45.157894736842103</v>
      </c>
      <c r="T1774" t="str">
        <f t="shared" si="166"/>
        <v>photography</v>
      </c>
      <c r="U1774" t="str">
        <f t="shared" si="167"/>
        <v>photobooks</v>
      </c>
    </row>
    <row r="1775" spans="1:21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tr">
        <f>Data[[#This Row],[state]]</f>
        <v>failed</v>
      </c>
      <c r="H1775" t="s">
        <v>8224</v>
      </c>
      <c r="I1775" t="s">
        <v>8246</v>
      </c>
      <c r="J1775">
        <v>1421691298</v>
      </c>
      <c r="K1775" s="11">
        <f t="shared" si="162"/>
        <v>42023.510393518518</v>
      </c>
      <c r="L1775">
        <v>1417803298</v>
      </c>
      <c r="M1775" s="11">
        <f t="shared" si="163"/>
        <v>41978.510393518518</v>
      </c>
      <c r="N1775" t="b">
        <v>1</v>
      </c>
      <c r="O1775">
        <v>19</v>
      </c>
      <c r="P1775" t="b">
        <v>0</v>
      </c>
      <c r="Q1775" t="s">
        <v>8285</v>
      </c>
      <c r="R1775" s="10">
        <f t="shared" si="164"/>
        <v>6.2566666666666677</v>
      </c>
      <c r="S1775">
        <f t="shared" si="165"/>
        <v>98.78947368421052</v>
      </c>
      <c r="T1775" t="str">
        <f t="shared" si="166"/>
        <v>photography</v>
      </c>
      <c r="U1775" t="str">
        <f t="shared" si="167"/>
        <v>photobooks</v>
      </c>
    </row>
    <row r="1776" spans="1:21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tr">
        <f>Data[[#This Row],[state]]</f>
        <v>failed</v>
      </c>
      <c r="H1776" t="s">
        <v>8224</v>
      </c>
      <c r="I1776" t="s">
        <v>8246</v>
      </c>
      <c r="J1776">
        <v>1417273140</v>
      </c>
      <c r="K1776" s="11">
        <f t="shared" si="162"/>
        <v>41972.374305555553</v>
      </c>
      <c r="L1776">
        <v>1413609292</v>
      </c>
      <c r="M1776" s="11">
        <f t="shared" si="163"/>
        <v>41929.968657407408</v>
      </c>
      <c r="N1776" t="b">
        <v>1</v>
      </c>
      <c r="O1776">
        <v>13</v>
      </c>
      <c r="P1776" t="b">
        <v>0</v>
      </c>
      <c r="Q1776" t="s">
        <v>8285</v>
      </c>
      <c r="R1776" s="10">
        <f t="shared" si="164"/>
        <v>45.92</v>
      </c>
      <c r="S1776">
        <f t="shared" si="165"/>
        <v>88.307692307692307</v>
      </c>
      <c r="T1776" t="str">
        <f t="shared" si="166"/>
        <v>photography</v>
      </c>
      <c r="U1776" t="str">
        <f t="shared" si="167"/>
        <v>photobooks</v>
      </c>
    </row>
    <row r="1777" spans="1:21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tr">
        <f>Data[[#This Row],[state]]</f>
        <v>failed</v>
      </c>
      <c r="H1777" t="s">
        <v>8224</v>
      </c>
      <c r="I1777" t="s">
        <v>8246</v>
      </c>
      <c r="J1777">
        <v>1414193160</v>
      </c>
      <c r="K1777" s="11">
        <f t="shared" si="162"/>
        <v>41936.726388888892</v>
      </c>
      <c r="L1777">
        <v>1410305160</v>
      </c>
      <c r="M1777" s="11">
        <f t="shared" si="163"/>
        <v>41891.726388888892</v>
      </c>
      <c r="N1777" t="b">
        <v>1</v>
      </c>
      <c r="O1777">
        <v>124</v>
      </c>
      <c r="P1777" t="b">
        <v>0</v>
      </c>
      <c r="Q1777" t="s">
        <v>8285</v>
      </c>
      <c r="R1777" s="10">
        <f t="shared" si="164"/>
        <v>65.101538461538468</v>
      </c>
      <c r="S1777">
        <f t="shared" si="165"/>
        <v>170.62903225806451</v>
      </c>
      <c r="T1777" t="str">
        <f t="shared" si="166"/>
        <v>photography</v>
      </c>
      <c r="U1777" t="str">
        <f t="shared" si="167"/>
        <v>photobooks</v>
      </c>
    </row>
    <row r="1778" spans="1:21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tr">
        <f>Data[[#This Row],[state]]</f>
        <v>failed</v>
      </c>
      <c r="H1778" t="s">
        <v>8225</v>
      </c>
      <c r="I1778" t="s">
        <v>8247</v>
      </c>
      <c r="J1778">
        <v>1414623471</v>
      </c>
      <c r="K1778" s="11">
        <f t="shared" si="162"/>
        <v>41941.70684027778</v>
      </c>
      <c r="L1778">
        <v>1411513071</v>
      </c>
      <c r="M1778" s="11">
        <f t="shared" si="163"/>
        <v>41905.70684027778</v>
      </c>
      <c r="N1778" t="b">
        <v>1</v>
      </c>
      <c r="O1778">
        <v>4</v>
      </c>
      <c r="P1778" t="b">
        <v>0</v>
      </c>
      <c r="Q1778" t="s">
        <v>8285</v>
      </c>
      <c r="R1778" s="10">
        <f t="shared" si="164"/>
        <v>6.7</v>
      </c>
      <c r="S1778">
        <f t="shared" si="165"/>
        <v>83.75</v>
      </c>
      <c r="T1778" t="str">
        <f t="shared" si="166"/>
        <v>photography</v>
      </c>
      <c r="U1778" t="str">
        <f t="shared" si="167"/>
        <v>photobooks</v>
      </c>
    </row>
    <row r="1779" spans="1:21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tr">
        <f>Data[[#This Row],[state]]</f>
        <v>failed</v>
      </c>
      <c r="H1779" t="s">
        <v>8233</v>
      </c>
      <c r="I1779" t="s">
        <v>8249</v>
      </c>
      <c r="J1779">
        <v>1424421253</v>
      </c>
      <c r="K1779" s="11">
        <f t="shared" si="162"/>
        <v>42055.107094907406</v>
      </c>
      <c r="L1779">
        <v>1421829253</v>
      </c>
      <c r="M1779" s="11">
        <f t="shared" si="163"/>
        <v>42025.107094907406</v>
      </c>
      <c r="N1779" t="b">
        <v>1</v>
      </c>
      <c r="O1779">
        <v>10</v>
      </c>
      <c r="P1779" t="b">
        <v>0</v>
      </c>
      <c r="Q1779" t="s">
        <v>8285</v>
      </c>
      <c r="R1779" s="10">
        <f t="shared" si="164"/>
        <v>13.5625</v>
      </c>
      <c r="S1779">
        <f t="shared" si="165"/>
        <v>65.099999999999994</v>
      </c>
      <c r="T1779" t="str">
        <f t="shared" si="166"/>
        <v>photography</v>
      </c>
      <c r="U1779" t="str">
        <f t="shared" si="167"/>
        <v>photobooks</v>
      </c>
    </row>
    <row r="1780" spans="1:21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tr">
        <f>Data[[#This Row],[state]]</f>
        <v>failed</v>
      </c>
      <c r="H1780" t="s">
        <v>8224</v>
      </c>
      <c r="I1780" t="s">
        <v>8246</v>
      </c>
      <c r="J1780">
        <v>1427485395</v>
      </c>
      <c r="K1780" s="11">
        <f t="shared" si="162"/>
        <v>42090.571701388893</v>
      </c>
      <c r="L1780">
        <v>1423600995</v>
      </c>
      <c r="M1780" s="11">
        <f t="shared" si="163"/>
        <v>42045.61336805555</v>
      </c>
      <c r="N1780" t="b">
        <v>1</v>
      </c>
      <c r="O1780">
        <v>15</v>
      </c>
      <c r="P1780" t="b">
        <v>0</v>
      </c>
      <c r="Q1780" t="s">
        <v>8285</v>
      </c>
      <c r="R1780" s="10">
        <f t="shared" si="164"/>
        <v>1.9900000000000002</v>
      </c>
      <c r="S1780">
        <f t="shared" si="165"/>
        <v>66.333333333333329</v>
      </c>
      <c r="T1780" t="str">
        <f t="shared" si="166"/>
        <v>photography</v>
      </c>
      <c r="U1780" t="str">
        <f t="shared" si="167"/>
        <v>photobooks</v>
      </c>
    </row>
    <row r="1781" spans="1:21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tr">
        <f>Data[[#This Row],[state]]</f>
        <v>failed</v>
      </c>
      <c r="H1781" t="s">
        <v>8224</v>
      </c>
      <c r="I1781" t="s">
        <v>8246</v>
      </c>
      <c r="J1781">
        <v>1472834180</v>
      </c>
      <c r="K1781" s="11">
        <f t="shared" si="162"/>
        <v>42615.441898148143</v>
      </c>
      <c r="L1781">
        <v>1470242180</v>
      </c>
      <c r="M1781" s="11">
        <f t="shared" si="163"/>
        <v>42585.441898148143</v>
      </c>
      <c r="N1781" t="b">
        <v>1</v>
      </c>
      <c r="O1781">
        <v>38</v>
      </c>
      <c r="P1781" t="b">
        <v>0</v>
      </c>
      <c r="Q1781" t="s">
        <v>8285</v>
      </c>
      <c r="R1781" s="10">
        <f t="shared" si="164"/>
        <v>36.236363636363642</v>
      </c>
      <c r="S1781">
        <f t="shared" si="165"/>
        <v>104.89473684210526</v>
      </c>
      <c r="T1781" t="str">
        <f t="shared" si="166"/>
        <v>photography</v>
      </c>
      <c r="U1781" t="str">
        <f t="shared" si="167"/>
        <v>photobooks</v>
      </c>
    </row>
    <row r="1782" spans="1:21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tr">
        <f>Data[[#This Row],[state]]</f>
        <v>failed</v>
      </c>
      <c r="H1782" t="s">
        <v>8224</v>
      </c>
      <c r="I1782" t="s">
        <v>8246</v>
      </c>
      <c r="J1782">
        <v>1467469510</v>
      </c>
      <c r="K1782" s="11">
        <f t="shared" si="162"/>
        <v>42553.350810185191</v>
      </c>
      <c r="L1782">
        <v>1462285510</v>
      </c>
      <c r="M1782" s="11">
        <f t="shared" si="163"/>
        <v>42493.350810185191</v>
      </c>
      <c r="N1782" t="b">
        <v>1</v>
      </c>
      <c r="O1782">
        <v>152</v>
      </c>
      <c r="P1782" t="b">
        <v>0</v>
      </c>
      <c r="Q1782" t="s">
        <v>8285</v>
      </c>
      <c r="R1782" s="10">
        <f t="shared" si="164"/>
        <v>39.743333333333339</v>
      </c>
      <c r="S1782">
        <f t="shared" si="165"/>
        <v>78.440789473684205</v>
      </c>
      <c r="T1782" t="str">
        <f t="shared" si="166"/>
        <v>photography</v>
      </c>
      <c r="U1782" t="str">
        <f t="shared" si="167"/>
        <v>photobooks</v>
      </c>
    </row>
    <row r="1783" spans="1:21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tr">
        <f>Data[[#This Row],[state]]</f>
        <v>failed</v>
      </c>
      <c r="H1783" t="s">
        <v>8224</v>
      </c>
      <c r="I1783" t="s">
        <v>8246</v>
      </c>
      <c r="J1783">
        <v>1473950945</v>
      </c>
      <c r="K1783" s="11">
        <f t="shared" si="162"/>
        <v>42628.367418981477</v>
      </c>
      <c r="L1783">
        <v>1471272545</v>
      </c>
      <c r="M1783" s="11">
        <f t="shared" si="163"/>
        <v>42597.367418981477</v>
      </c>
      <c r="N1783" t="b">
        <v>1</v>
      </c>
      <c r="O1783">
        <v>24</v>
      </c>
      <c r="P1783" t="b">
        <v>0</v>
      </c>
      <c r="Q1783" t="s">
        <v>8285</v>
      </c>
      <c r="R1783" s="10">
        <f t="shared" si="164"/>
        <v>25.763636363636365</v>
      </c>
      <c r="S1783">
        <f t="shared" si="165"/>
        <v>59.041666666666664</v>
      </c>
      <c r="T1783" t="str">
        <f t="shared" si="166"/>
        <v>photography</v>
      </c>
      <c r="U1783" t="str">
        <f t="shared" si="167"/>
        <v>photobooks</v>
      </c>
    </row>
    <row r="1784" spans="1:21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tr">
        <f>Data[[#This Row],[state]]</f>
        <v>failed</v>
      </c>
      <c r="H1784" t="s">
        <v>8224</v>
      </c>
      <c r="I1784" t="s">
        <v>8246</v>
      </c>
      <c r="J1784">
        <v>1456062489</v>
      </c>
      <c r="K1784" s="11">
        <f t="shared" si="162"/>
        <v>42421.325104166666</v>
      </c>
      <c r="L1784">
        <v>1453211289</v>
      </c>
      <c r="M1784" s="11">
        <f t="shared" si="163"/>
        <v>42388.325104166666</v>
      </c>
      <c r="N1784" t="b">
        <v>1</v>
      </c>
      <c r="O1784">
        <v>76</v>
      </c>
      <c r="P1784" t="b">
        <v>0</v>
      </c>
      <c r="Q1784" t="s">
        <v>8285</v>
      </c>
      <c r="R1784" s="10">
        <f t="shared" si="164"/>
        <v>15.491428571428573</v>
      </c>
      <c r="S1784">
        <f t="shared" si="165"/>
        <v>71.34210526315789</v>
      </c>
      <c r="T1784" t="str">
        <f t="shared" si="166"/>
        <v>photography</v>
      </c>
      <c r="U1784" t="str">
        <f t="shared" si="167"/>
        <v>photobooks</v>
      </c>
    </row>
    <row r="1785" spans="1:21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tr">
        <f>Data[[#This Row],[state]]</f>
        <v>failed</v>
      </c>
      <c r="H1785" t="s">
        <v>8224</v>
      </c>
      <c r="I1785" t="s">
        <v>8246</v>
      </c>
      <c r="J1785">
        <v>1432248478</v>
      </c>
      <c r="K1785" s="11">
        <f t="shared" si="162"/>
        <v>42145.699976851851</v>
      </c>
      <c r="L1785">
        <v>1429656478</v>
      </c>
      <c r="M1785" s="11">
        <f t="shared" si="163"/>
        <v>42115.699976851851</v>
      </c>
      <c r="N1785" t="b">
        <v>1</v>
      </c>
      <c r="O1785">
        <v>185</v>
      </c>
      <c r="P1785" t="b">
        <v>0</v>
      </c>
      <c r="Q1785" t="s">
        <v>8285</v>
      </c>
      <c r="R1785" s="10">
        <f t="shared" si="164"/>
        <v>23.692499999999999</v>
      </c>
      <c r="S1785">
        <f t="shared" si="165"/>
        <v>51.227027027027027</v>
      </c>
      <c r="T1785" t="str">
        <f t="shared" si="166"/>
        <v>photography</v>
      </c>
      <c r="U1785" t="str">
        <f t="shared" si="167"/>
        <v>photobooks</v>
      </c>
    </row>
    <row r="1786" spans="1:21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tr">
        <f>Data[[#This Row],[state]]</f>
        <v>failed</v>
      </c>
      <c r="H1786" t="s">
        <v>8224</v>
      </c>
      <c r="I1786" t="s">
        <v>8246</v>
      </c>
      <c r="J1786">
        <v>1422674700</v>
      </c>
      <c r="K1786" s="11">
        <f t="shared" si="162"/>
        <v>42034.892361111109</v>
      </c>
      <c r="L1786">
        <v>1419954240</v>
      </c>
      <c r="M1786" s="11">
        <f t="shared" si="163"/>
        <v>42003.405555555553</v>
      </c>
      <c r="N1786" t="b">
        <v>1</v>
      </c>
      <c r="O1786">
        <v>33</v>
      </c>
      <c r="P1786" t="b">
        <v>0</v>
      </c>
      <c r="Q1786" t="s">
        <v>8285</v>
      </c>
      <c r="R1786" s="10">
        <f t="shared" si="164"/>
        <v>39.76</v>
      </c>
      <c r="S1786">
        <f t="shared" si="165"/>
        <v>60.242424242424242</v>
      </c>
      <c r="T1786" t="str">
        <f t="shared" si="166"/>
        <v>photography</v>
      </c>
      <c r="U1786" t="str">
        <f t="shared" si="167"/>
        <v>photobooks</v>
      </c>
    </row>
    <row r="1787" spans="1:21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tr">
        <f>Data[[#This Row],[state]]</f>
        <v>failed</v>
      </c>
      <c r="H1787" t="s">
        <v>8224</v>
      </c>
      <c r="I1787" t="s">
        <v>8246</v>
      </c>
      <c r="J1787">
        <v>1413417600</v>
      </c>
      <c r="K1787" s="11">
        <f t="shared" si="162"/>
        <v>41927.75</v>
      </c>
      <c r="L1787">
        <v>1410750855</v>
      </c>
      <c r="M1787" s="11">
        <f t="shared" si="163"/>
        <v>41896.884895833333</v>
      </c>
      <c r="N1787" t="b">
        <v>1</v>
      </c>
      <c r="O1787">
        <v>108</v>
      </c>
      <c r="P1787" t="b">
        <v>0</v>
      </c>
      <c r="Q1787" t="s">
        <v>8285</v>
      </c>
      <c r="R1787" s="10">
        <f t="shared" si="164"/>
        <v>20.220833333333331</v>
      </c>
      <c r="S1787">
        <f t="shared" si="165"/>
        <v>44.935185185185183</v>
      </c>
      <c r="T1787" t="str">
        <f t="shared" si="166"/>
        <v>photography</v>
      </c>
      <c r="U1787" t="str">
        <f t="shared" si="167"/>
        <v>photobooks</v>
      </c>
    </row>
    <row r="1788" spans="1:21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tr">
        <f>Data[[#This Row],[state]]</f>
        <v>failed</v>
      </c>
      <c r="H1788" t="s">
        <v>8233</v>
      </c>
      <c r="I1788" t="s">
        <v>8249</v>
      </c>
      <c r="J1788">
        <v>1418649177</v>
      </c>
      <c r="K1788" s="11">
        <f t="shared" si="162"/>
        <v>41988.300659722227</v>
      </c>
      <c r="L1788">
        <v>1416057177</v>
      </c>
      <c r="M1788" s="11">
        <f t="shared" si="163"/>
        <v>41958.300659722227</v>
      </c>
      <c r="N1788" t="b">
        <v>1</v>
      </c>
      <c r="O1788">
        <v>29</v>
      </c>
      <c r="P1788" t="b">
        <v>0</v>
      </c>
      <c r="Q1788" t="s">
        <v>8285</v>
      </c>
      <c r="R1788" s="10">
        <f t="shared" si="164"/>
        <v>47.631578947368418</v>
      </c>
      <c r="S1788">
        <f t="shared" si="165"/>
        <v>31.206896551724139</v>
      </c>
      <c r="T1788" t="str">
        <f t="shared" si="166"/>
        <v>photography</v>
      </c>
      <c r="U1788" t="str">
        <f t="shared" si="167"/>
        <v>photobooks</v>
      </c>
    </row>
    <row r="1789" spans="1:21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tr">
        <f>Data[[#This Row],[state]]</f>
        <v>failed</v>
      </c>
      <c r="H1789" t="s">
        <v>8224</v>
      </c>
      <c r="I1789" t="s">
        <v>8246</v>
      </c>
      <c r="J1789">
        <v>1428158637</v>
      </c>
      <c r="K1789" s="11">
        <f t="shared" si="162"/>
        <v>42098.363854166666</v>
      </c>
      <c r="L1789">
        <v>1425570237</v>
      </c>
      <c r="M1789" s="11">
        <f t="shared" si="163"/>
        <v>42068.40552083333</v>
      </c>
      <c r="N1789" t="b">
        <v>1</v>
      </c>
      <c r="O1789">
        <v>24</v>
      </c>
      <c r="P1789" t="b">
        <v>0</v>
      </c>
      <c r="Q1789" t="s">
        <v>8285</v>
      </c>
      <c r="R1789" s="10">
        <f t="shared" si="164"/>
        <v>15.329999999999998</v>
      </c>
      <c r="S1789">
        <f t="shared" si="165"/>
        <v>63.875</v>
      </c>
      <c r="T1789" t="str">
        <f t="shared" si="166"/>
        <v>photography</v>
      </c>
      <c r="U1789" t="str">
        <f t="shared" si="167"/>
        <v>photobooks</v>
      </c>
    </row>
    <row r="1790" spans="1:21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tr">
        <f>Data[[#This Row],[state]]</f>
        <v>failed</v>
      </c>
      <c r="H1790" t="s">
        <v>8225</v>
      </c>
      <c r="I1790" t="s">
        <v>8247</v>
      </c>
      <c r="J1790">
        <v>1414795542</v>
      </c>
      <c r="K1790" s="11">
        <f t="shared" si="162"/>
        <v>41943.69840277778</v>
      </c>
      <c r="L1790">
        <v>1412203542</v>
      </c>
      <c r="M1790" s="11">
        <f t="shared" si="163"/>
        <v>41913.69840277778</v>
      </c>
      <c r="N1790" t="b">
        <v>1</v>
      </c>
      <c r="O1790">
        <v>4</v>
      </c>
      <c r="P1790" t="b">
        <v>0</v>
      </c>
      <c r="Q1790" t="s">
        <v>8285</v>
      </c>
      <c r="R1790" s="10">
        <f t="shared" si="164"/>
        <v>1.3818181818181818</v>
      </c>
      <c r="S1790">
        <f t="shared" si="165"/>
        <v>19</v>
      </c>
      <c r="T1790" t="str">
        <f t="shared" si="166"/>
        <v>photography</v>
      </c>
      <c r="U1790" t="str">
        <f t="shared" si="167"/>
        <v>photobooks</v>
      </c>
    </row>
    <row r="1791" spans="1:21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tr">
        <f>Data[[#This Row],[state]]</f>
        <v>failed</v>
      </c>
      <c r="H1791" t="s">
        <v>8224</v>
      </c>
      <c r="I1791" t="s">
        <v>8246</v>
      </c>
      <c r="J1791">
        <v>1421042403</v>
      </c>
      <c r="K1791" s="11">
        <f t="shared" si="162"/>
        <v>42016.000034722223</v>
      </c>
      <c r="L1791">
        <v>1415858403</v>
      </c>
      <c r="M1791" s="11">
        <f t="shared" si="163"/>
        <v>41956.000034722223</v>
      </c>
      <c r="N1791" t="b">
        <v>1</v>
      </c>
      <c r="O1791">
        <v>4</v>
      </c>
      <c r="P1791" t="b">
        <v>0</v>
      </c>
      <c r="Q1791" t="s">
        <v>8285</v>
      </c>
      <c r="R1791" s="10">
        <f t="shared" si="164"/>
        <v>0.5</v>
      </c>
      <c r="S1791">
        <f t="shared" si="165"/>
        <v>10</v>
      </c>
      <c r="T1791" t="str">
        <f t="shared" si="166"/>
        <v>photography</v>
      </c>
      <c r="U1791" t="str">
        <f t="shared" si="167"/>
        <v>photobooks</v>
      </c>
    </row>
    <row r="1792" spans="1:21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tr">
        <f>Data[[#This Row],[state]]</f>
        <v>failed</v>
      </c>
      <c r="H1792" t="s">
        <v>8224</v>
      </c>
      <c r="I1792" t="s">
        <v>8246</v>
      </c>
      <c r="J1792">
        <v>1423152678</v>
      </c>
      <c r="K1792" s="11">
        <f t="shared" si="162"/>
        <v>42040.424513888895</v>
      </c>
      <c r="L1792">
        <v>1420560678</v>
      </c>
      <c r="M1792" s="11">
        <f t="shared" si="163"/>
        <v>42010.424513888895</v>
      </c>
      <c r="N1792" t="b">
        <v>1</v>
      </c>
      <c r="O1792">
        <v>15</v>
      </c>
      <c r="P1792" t="b">
        <v>0</v>
      </c>
      <c r="Q1792" t="s">
        <v>8285</v>
      </c>
      <c r="R1792" s="10">
        <f t="shared" si="164"/>
        <v>4.957575757575758</v>
      </c>
      <c r="S1792">
        <f t="shared" si="165"/>
        <v>109.06666666666666</v>
      </c>
      <c r="T1792" t="str">
        <f t="shared" si="166"/>
        <v>photography</v>
      </c>
      <c r="U1792" t="str">
        <f t="shared" si="167"/>
        <v>photobooks</v>
      </c>
    </row>
    <row r="1793" spans="1:21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tr">
        <f>Data[[#This Row],[state]]</f>
        <v>failed</v>
      </c>
      <c r="H1793" t="s">
        <v>8225</v>
      </c>
      <c r="I1793" t="s">
        <v>8247</v>
      </c>
      <c r="J1793">
        <v>1422553565</v>
      </c>
      <c r="K1793" s="11">
        <f t="shared" si="162"/>
        <v>42033.490335648152</v>
      </c>
      <c r="L1793">
        <v>1417369565</v>
      </c>
      <c r="M1793" s="11">
        <f t="shared" si="163"/>
        <v>41973.490335648152</v>
      </c>
      <c r="N1793" t="b">
        <v>1</v>
      </c>
      <c r="O1793">
        <v>4</v>
      </c>
      <c r="P1793" t="b">
        <v>0</v>
      </c>
      <c r="Q1793" t="s">
        <v>8285</v>
      </c>
      <c r="R1793" s="10">
        <f t="shared" si="164"/>
        <v>3.5666666666666664</v>
      </c>
      <c r="S1793">
        <f t="shared" si="165"/>
        <v>26.75</v>
      </c>
      <c r="T1793" t="str">
        <f t="shared" si="166"/>
        <v>photography</v>
      </c>
      <c r="U1793" t="str">
        <f t="shared" si="167"/>
        <v>photobooks</v>
      </c>
    </row>
    <row r="1794" spans="1:21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tr">
        <f>Data[[#This Row],[state]]</f>
        <v>failed</v>
      </c>
      <c r="H1794" t="s">
        <v>8224</v>
      </c>
      <c r="I1794" t="s">
        <v>8246</v>
      </c>
      <c r="J1794">
        <v>1439189940</v>
      </c>
      <c r="K1794" s="11">
        <f t="shared" ref="K1794:K1857" si="168">(((J1794/60)/60)/24)+DATE(1970,1,1)+(-6/24)</f>
        <v>42226.040972222225</v>
      </c>
      <c r="L1794">
        <v>1435970682</v>
      </c>
      <c r="M1794" s="11">
        <f t="shared" ref="M1794:M1857" si="169">(((L1794/60)/60)/24)+DATE(1970,1,1)+(-6/24)</f>
        <v>42188.781041666662</v>
      </c>
      <c r="N1794" t="b">
        <v>1</v>
      </c>
      <c r="O1794">
        <v>139</v>
      </c>
      <c r="P1794" t="b">
        <v>0</v>
      </c>
      <c r="Q1794" t="s">
        <v>8285</v>
      </c>
      <c r="R1794" s="10">
        <f t="shared" ref="R1794:R1857" si="170">(E1794/D1794)*100</f>
        <v>61.124000000000002</v>
      </c>
      <c r="S1794">
        <f t="shared" si="165"/>
        <v>109.93525179856115</v>
      </c>
      <c r="T1794" t="str">
        <f t="shared" si="166"/>
        <v>photography</v>
      </c>
      <c r="U1794" t="str">
        <f t="shared" si="167"/>
        <v>photobooks</v>
      </c>
    </row>
    <row r="1795" spans="1:21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tr">
        <f>Data[[#This Row],[state]]</f>
        <v>failed</v>
      </c>
      <c r="H1795" t="s">
        <v>8226</v>
      </c>
      <c r="I1795" t="s">
        <v>8248</v>
      </c>
      <c r="J1795">
        <v>1417127040</v>
      </c>
      <c r="K1795" s="11">
        <f t="shared" si="168"/>
        <v>41970.683333333334</v>
      </c>
      <c r="L1795">
        <v>1414531440</v>
      </c>
      <c r="M1795" s="11">
        <f t="shared" si="169"/>
        <v>41940.64166666667</v>
      </c>
      <c r="N1795" t="b">
        <v>1</v>
      </c>
      <c r="O1795">
        <v>2</v>
      </c>
      <c r="P1795" t="b">
        <v>0</v>
      </c>
      <c r="Q1795" t="s">
        <v>8285</v>
      </c>
      <c r="R1795" s="10">
        <f t="shared" si="170"/>
        <v>1.3333333333333335</v>
      </c>
      <c r="S1795">
        <f t="shared" ref="S1795:S1858" si="171">E1795/O1795</f>
        <v>20</v>
      </c>
      <c r="T1795" t="str">
        <f t="shared" ref="T1795:T1858" si="172">LEFT(Q1795,FIND("/",Q1795)-1)</f>
        <v>photography</v>
      </c>
      <c r="U1795" t="str">
        <f t="shared" ref="U1795:U1858" si="173">RIGHT(Q1795,LEN(Q1795)-FIND("/",Q1795))</f>
        <v>photobooks</v>
      </c>
    </row>
    <row r="1796" spans="1:21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tr">
        <f>Data[[#This Row],[state]]</f>
        <v>failed</v>
      </c>
      <c r="H1796" t="s">
        <v>8224</v>
      </c>
      <c r="I1796" t="s">
        <v>8246</v>
      </c>
      <c r="J1796">
        <v>1423660422</v>
      </c>
      <c r="K1796" s="11">
        <f t="shared" si="168"/>
        <v>42046.301180555558</v>
      </c>
      <c r="L1796">
        <v>1420636422</v>
      </c>
      <c r="M1796" s="11">
        <f t="shared" si="169"/>
        <v>42011.301180555558</v>
      </c>
      <c r="N1796" t="b">
        <v>1</v>
      </c>
      <c r="O1796">
        <v>18</v>
      </c>
      <c r="P1796" t="b">
        <v>0</v>
      </c>
      <c r="Q1796" t="s">
        <v>8285</v>
      </c>
      <c r="R1796" s="10">
        <f t="shared" si="170"/>
        <v>11.077777777777778</v>
      </c>
      <c r="S1796">
        <f t="shared" si="171"/>
        <v>55.388888888888886</v>
      </c>
      <c r="T1796" t="str">
        <f t="shared" si="172"/>
        <v>photography</v>
      </c>
      <c r="U1796" t="str">
        <f t="shared" si="173"/>
        <v>photobooks</v>
      </c>
    </row>
    <row r="1797" spans="1:21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tr">
        <f>Data[[#This Row],[state]]</f>
        <v>failed</v>
      </c>
      <c r="H1797" t="s">
        <v>8236</v>
      </c>
      <c r="I1797" t="s">
        <v>8249</v>
      </c>
      <c r="J1797">
        <v>1476460800</v>
      </c>
      <c r="K1797" s="11">
        <f t="shared" si="168"/>
        <v>42657.416666666672</v>
      </c>
      <c r="L1797">
        <v>1473922541</v>
      </c>
      <c r="M1797" s="11">
        <f t="shared" si="169"/>
        <v>42628.038668981477</v>
      </c>
      <c r="N1797" t="b">
        <v>1</v>
      </c>
      <c r="O1797">
        <v>81</v>
      </c>
      <c r="P1797" t="b">
        <v>0</v>
      </c>
      <c r="Q1797" t="s">
        <v>8285</v>
      </c>
      <c r="R1797" s="10">
        <f t="shared" si="170"/>
        <v>38.735714285714288</v>
      </c>
      <c r="S1797">
        <f t="shared" si="171"/>
        <v>133.90123456790124</v>
      </c>
      <c r="T1797" t="str">
        <f t="shared" si="172"/>
        <v>photography</v>
      </c>
      <c r="U1797" t="str">
        <f t="shared" si="173"/>
        <v>photobooks</v>
      </c>
    </row>
    <row r="1798" spans="1:21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tr">
        <f>Data[[#This Row],[state]]</f>
        <v>failed</v>
      </c>
      <c r="H1798" t="s">
        <v>8225</v>
      </c>
      <c r="I1798" t="s">
        <v>8247</v>
      </c>
      <c r="J1798">
        <v>1469356366</v>
      </c>
      <c r="K1798" s="11">
        <f t="shared" si="168"/>
        <v>42575.189421296294</v>
      </c>
      <c r="L1798">
        <v>1464172366</v>
      </c>
      <c r="M1798" s="11">
        <f t="shared" si="169"/>
        <v>42515.189421296294</v>
      </c>
      <c r="N1798" t="b">
        <v>1</v>
      </c>
      <c r="O1798">
        <v>86</v>
      </c>
      <c r="P1798" t="b">
        <v>0</v>
      </c>
      <c r="Q1798" t="s">
        <v>8285</v>
      </c>
      <c r="R1798" s="10">
        <f t="shared" si="170"/>
        <v>22.05263157894737</v>
      </c>
      <c r="S1798">
        <f t="shared" si="171"/>
        <v>48.720930232558139</v>
      </c>
      <c r="T1798" t="str">
        <f t="shared" si="172"/>
        <v>photography</v>
      </c>
      <c r="U1798" t="str">
        <f t="shared" si="173"/>
        <v>photobooks</v>
      </c>
    </row>
    <row r="1799" spans="1:21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tr">
        <f>Data[[#This Row],[state]]</f>
        <v>failed</v>
      </c>
      <c r="H1799" t="s">
        <v>8224</v>
      </c>
      <c r="I1799" t="s">
        <v>8246</v>
      </c>
      <c r="J1799">
        <v>1481809189</v>
      </c>
      <c r="K1799" s="11">
        <f t="shared" si="168"/>
        <v>42719.31931712963</v>
      </c>
      <c r="L1799">
        <v>1479217189</v>
      </c>
      <c r="M1799" s="11">
        <f t="shared" si="169"/>
        <v>42689.31931712963</v>
      </c>
      <c r="N1799" t="b">
        <v>1</v>
      </c>
      <c r="O1799">
        <v>140</v>
      </c>
      <c r="P1799" t="b">
        <v>0</v>
      </c>
      <c r="Q1799" t="s">
        <v>8285</v>
      </c>
      <c r="R1799" s="10">
        <f t="shared" si="170"/>
        <v>67.55</v>
      </c>
      <c r="S1799">
        <f t="shared" si="171"/>
        <v>48.25</v>
      </c>
      <c r="T1799" t="str">
        <f t="shared" si="172"/>
        <v>photography</v>
      </c>
      <c r="U1799" t="str">
        <f t="shared" si="173"/>
        <v>photobooks</v>
      </c>
    </row>
    <row r="1800" spans="1:21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tr">
        <f>Data[[#This Row],[state]]</f>
        <v>failed</v>
      </c>
      <c r="H1800" t="s">
        <v>8224</v>
      </c>
      <c r="I1800" t="s">
        <v>8246</v>
      </c>
      <c r="J1800">
        <v>1454572233</v>
      </c>
      <c r="K1800" s="11">
        <f t="shared" si="168"/>
        <v>42404.07677083333</v>
      </c>
      <c r="L1800">
        <v>1449388233</v>
      </c>
      <c r="M1800" s="11">
        <f t="shared" si="169"/>
        <v>42344.07677083333</v>
      </c>
      <c r="N1800" t="b">
        <v>1</v>
      </c>
      <c r="O1800">
        <v>37</v>
      </c>
      <c r="P1800" t="b">
        <v>0</v>
      </c>
      <c r="Q1800" t="s">
        <v>8285</v>
      </c>
      <c r="R1800" s="10">
        <f t="shared" si="170"/>
        <v>13.637499999999999</v>
      </c>
      <c r="S1800">
        <f t="shared" si="171"/>
        <v>58.972972972972975</v>
      </c>
      <c r="T1800" t="str">
        <f t="shared" si="172"/>
        <v>photography</v>
      </c>
      <c r="U1800" t="str">
        <f t="shared" si="173"/>
        <v>photobooks</v>
      </c>
    </row>
    <row r="1801" spans="1:21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tr">
        <f>Data[[#This Row],[state]]</f>
        <v>failed</v>
      </c>
      <c r="H1801" t="s">
        <v>8225</v>
      </c>
      <c r="I1801" t="s">
        <v>8247</v>
      </c>
      <c r="J1801">
        <v>1415740408</v>
      </c>
      <c r="K1801" s="11">
        <f t="shared" si="168"/>
        <v>41954.634351851855</v>
      </c>
      <c r="L1801">
        <v>1414008808</v>
      </c>
      <c r="M1801" s="11">
        <f t="shared" si="169"/>
        <v>41934.592685185184</v>
      </c>
      <c r="N1801" t="b">
        <v>1</v>
      </c>
      <c r="O1801">
        <v>6</v>
      </c>
      <c r="P1801" t="b">
        <v>0</v>
      </c>
      <c r="Q1801" t="s">
        <v>8285</v>
      </c>
      <c r="R1801" s="10">
        <f t="shared" si="170"/>
        <v>1.7457500000000001</v>
      </c>
      <c r="S1801">
        <f t="shared" si="171"/>
        <v>11.638333333333334</v>
      </c>
      <c r="T1801" t="str">
        <f t="shared" si="172"/>
        <v>photography</v>
      </c>
      <c r="U1801" t="str">
        <f t="shared" si="173"/>
        <v>photobooks</v>
      </c>
    </row>
    <row r="1802" spans="1:21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tr">
        <f>Data[[#This Row],[state]]</f>
        <v>failed</v>
      </c>
      <c r="H1802" t="s">
        <v>8225</v>
      </c>
      <c r="I1802" t="s">
        <v>8247</v>
      </c>
      <c r="J1802">
        <v>1476109970</v>
      </c>
      <c r="K1802" s="11">
        <f t="shared" si="168"/>
        <v>42653.356134259258</v>
      </c>
      <c r="L1802">
        <v>1473517970</v>
      </c>
      <c r="M1802" s="11">
        <f t="shared" si="169"/>
        <v>42623.356134259258</v>
      </c>
      <c r="N1802" t="b">
        <v>1</v>
      </c>
      <c r="O1802">
        <v>113</v>
      </c>
      <c r="P1802" t="b">
        <v>0</v>
      </c>
      <c r="Q1802" t="s">
        <v>8285</v>
      </c>
      <c r="R1802" s="10">
        <f t="shared" si="170"/>
        <v>20.44963251188932</v>
      </c>
      <c r="S1802">
        <f t="shared" si="171"/>
        <v>83.716814159292042</v>
      </c>
      <c r="T1802" t="str">
        <f t="shared" si="172"/>
        <v>photography</v>
      </c>
      <c r="U1802" t="str">
        <f t="shared" si="173"/>
        <v>photobooks</v>
      </c>
    </row>
    <row r="1803" spans="1:21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tr">
        <f>Data[[#This Row],[state]]</f>
        <v>failed</v>
      </c>
      <c r="H1803" t="s">
        <v>8225</v>
      </c>
      <c r="I1803" t="s">
        <v>8247</v>
      </c>
      <c r="J1803">
        <v>1450181400</v>
      </c>
      <c r="K1803" s="11">
        <f t="shared" si="168"/>
        <v>42353.256944444445</v>
      </c>
      <c r="L1803">
        <v>1447429868</v>
      </c>
      <c r="M1803" s="11">
        <f t="shared" si="169"/>
        <v>42321.410509259258</v>
      </c>
      <c r="N1803" t="b">
        <v>1</v>
      </c>
      <c r="O1803">
        <v>37</v>
      </c>
      <c r="P1803" t="b">
        <v>0</v>
      </c>
      <c r="Q1803" t="s">
        <v>8285</v>
      </c>
      <c r="R1803" s="10">
        <f t="shared" si="170"/>
        <v>13.852941176470587</v>
      </c>
      <c r="S1803">
        <f t="shared" si="171"/>
        <v>63.648648648648646</v>
      </c>
      <c r="T1803" t="str">
        <f t="shared" si="172"/>
        <v>photography</v>
      </c>
      <c r="U1803" t="str">
        <f t="shared" si="173"/>
        <v>photobooks</v>
      </c>
    </row>
    <row r="1804" spans="1:21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tr">
        <f>Data[[#This Row],[state]]</f>
        <v>failed</v>
      </c>
      <c r="H1804" t="s">
        <v>8236</v>
      </c>
      <c r="I1804" t="s">
        <v>8249</v>
      </c>
      <c r="J1804">
        <v>1435442340</v>
      </c>
      <c r="K1804" s="11">
        <f t="shared" si="168"/>
        <v>42182.665972222225</v>
      </c>
      <c r="L1804">
        <v>1433416830</v>
      </c>
      <c r="M1804" s="11">
        <f t="shared" si="169"/>
        <v>42159.22256944445</v>
      </c>
      <c r="N1804" t="b">
        <v>1</v>
      </c>
      <c r="O1804">
        <v>18</v>
      </c>
      <c r="P1804" t="b">
        <v>0</v>
      </c>
      <c r="Q1804" t="s">
        <v>8285</v>
      </c>
      <c r="R1804" s="10">
        <f t="shared" si="170"/>
        <v>48.485714285714288</v>
      </c>
      <c r="S1804">
        <f t="shared" si="171"/>
        <v>94.277777777777771</v>
      </c>
      <c r="T1804" t="str">
        <f t="shared" si="172"/>
        <v>photography</v>
      </c>
      <c r="U1804" t="str">
        <f t="shared" si="173"/>
        <v>photobooks</v>
      </c>
    </row>
    <row r="1805" spans="1:21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tr">
        <f>Data[[#This Row],[state]]</f>
        <v>failed</v>
      </c>
      <c r="H1805" t="s">
        <v>8224</v>
      </c>
      <c r="I1805" t="s">
        <v>8246</v>
      </c>
      <c r="J1805">
        <v>1423878182</v>
      </c>
      <c r="K1805" s="11">
        <f t="shared" si="168"/>
        <v>42048.821550925932</v>
      </c>
      <c r="L1805">
        <v>1421199782</v>
      </c>
      <c r="M1805" s="11">
        <f t="shared" si="169"/>
        <v>42017.821550925932</v>
      </c>
      <c r="N1805" t="b">
        <v>1</v>
      </c>
      <c r="O1805">
        <v>75</v>
      </c>
      <c r="P1805" t="b">
        <v>0</v>
      </c>
      <c r="Q1805" t="s">
        <v>8285</v>
      </c>
      <c r="R1805" s="10">
        <f t="shared" si="170"/>
        <v>30.8</v>
      </c>
      <c r="S1805">
        <f t="shared" si="171"/>
        <v>71.86666666666666</v>
      </c>
      <c r="T1805" t="str">
        <f t="shared" si="172"/>
        <v>photography</v>
      </c>
      <c r="U1805" t="str">
        <f t="shared" si="173"/>
        <v>photobooks</v>
      </c>
    </row>
    <row r="1806" spans="1:21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tr">
        <f>Data[[#This Row],[state]]</f>
        <v>failed</v>
      </c>
      <c r="H1806" t="s">
        <v>8224</v>
      </c>
      <c r="I1806" t="s">
        <v>8246</v>
      </c>
      <c r="J1806">
        <v>1447521404</v>
      </c>
      <c r="K1806" s="11">
        <f t="shared" si="168"/>
        <v>42322.469953703709</v>
      </c>
      <c r="L1806">
        <v>1444061804</v>
      </c>
      <c r="M1806" s="11">
        <f t="shared" si="169"/>
        <v>42282.428287037037</v>
      </c>
      <c r="N1806" t="b">
        <v>1</v>
      </c>
      <c r="O1806">
        <v>52</v>
      </c>
      <c r="P1806" t="b">
        <v>0</v>
      </c>
      <c r="Q1806" t="s">
        <v>8285</v>
      </c>
      <c r="R1806" s="10">
        <f t="shared" si="170"/>
        <v>35.174193548387095</v>
      </c>
      <c r="S1806">
        <f t="shared" si="171"/>
        <v>104.84615384615384</v>
      </c>
      <c r="T1806" t="str">
        <f t="shared" si="172"/>
        <v>photography</v>
      </c>
      <c r="U1806" t="str">
        <f t="shared" si="173"/>
        <v>photobooks</v>
      </c>
    </row>
    <row r="1807" spans="1:21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tr">
        <f>Data[[#This Row],[state]]</f>
        <v>failed</v>
      </c>
      <c r="H1807" t="s">
        <v>8236</v>
      </c>
      <c r="I1807" t="s">
        <v>8249</v>
      </c>
      <c r="J1807">
        <v>1443808800</v>
      </c>
      <c r="K1807" s="11">
        <f t="shared" si="168"/>
        <v>42279.5</v>
      </c>
      <c r="L1807">
        <v>1441048658</v>
      </c>
      <c r="M1807" s="11">
        <f t="shared" si="169"/>
        <v>42247.553912037038</v>
      </c>
      <c r="N1807" t="b">
        <v>1</v>
      </c>
      <c r="O1807">
        <v>122</v>
      </c>
      <c r="P1807" t="b">
        <v>0</v>
      </c>
      <c r="Q1807" t="s">
        <v>8285</v>
      </c>
      <c r="R1807" s="10">
        <f t="shared" si="170"/>
        <v>36.404444444444444</v>
      </c>
      <c r="S1807">
        <f t="shared" si="171"/>
        <v>67.139344262295083</v>
      </c>
      <c r="T1807" t="str">
        <f t="shared" si="172"/>
        <v>photography</v>
      </c>
      <c r="U1807" t="str">
        <f t="shared" si="173"/>
        <v>photobooks</v>
      </c>
    </row>
    <row r="1808" spans="1:21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tr">
        <f>Data[[#This Row],[state]]</f>
        <v>failed</v>
      </c>
      <c r="H1808" t="s">
        <v>8225</v>
      </c>
      <c r="I1808" t="s">
        <v>8247</v>
      </c>
      <c r="J1808">
        <v>1412090349</v>
      </c>
      <c r="K1808" s="11">
        <f t="shared" si="168"/>
        <v>41912.388298611113</v>
      </c>
      <c r="L1808">
        <v>1409066349</v>
      </c>
      <c r="M1808" s="11">
        <f t="shared" si="169"/>
        <v>41877.388298611113</v>
      </c>
      <c r="N1808" t="b">
        <v>1</v>
      </c>
      <c r="O1808">
        <v>8</v>
      </c>
      <c r="P1808" t="b">
        <v>0</v>
      </c>
      <c r="Q1808" t="s">
        <v>8285</v>
      </c>
      <c r="R1808" s="10">
        <f t="shared" si="170"/>
        <v>2.9550000000000001</v>
      </c>
      <c r="S1808">
        <f t="shared" si="171"/>
        <v>73.875</v>
      </c>
      <c r="T1808" t="str">
        <f t="shared" si="172"/>
        <v>photography</v>
      </c>
      <c r="U1808" t="str">
        <f t="shared" si="173"/>
        <v>photobooks</v>
      </c>
    </row>
    <row r="1809" spans="1:21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tr">
        <f>Data[[#This Row],[state]]</f>
        <v>failed</v>
      </c>
      <c r="H1809" t="s">
        <v>8224</v>
      </c>
      <c r="I1809" t="s">
        <v>8246</v>
      </c>
      <c r="J1809">
        <v>1411868313</v>
      </c>
      <c r="K1809" s="11">
        <f t="shared" si="168"/>
        <v>41909.818437499998</v>
      </c>
      <c r="L1809">
        <v>1409276313</v>
      </c>
      <c r="M1809" s="11">
        <f t="shared" si="169"/>
        <v>41879.818437499998</v>
      </c>
      <c r="N1809" t="b">
        <v>1</v>
      </c>
      <c r="O1809">
        <v>8</v>
      </c>
      <c r="P1809" t="b">
        <v>0</v>
      </c>
      <c r="Q1809" t="s">
        <v>8285</v>
      </c>
      <c r="R1809" s="10">
        <f t="shared" si="170"/>
        <v>11.06</v>
      </c>
      <c r="S1809">
        <f t="shared" si="171"/>
        <v>69.125</v>
      </c>
      <c r="T1809" t="str">
        <f t="shared" si="172"/>
        <v>photography</v>
      </c>
      <c r="U1809" t="str">
        <f t="shared" si="173"/>
        <v>photobooks</v>
      </c>
    </row>
    <row r="1810" spans="1:21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tr">
        <f>Data[[#This Row],[state]]</f>
        <v>failed</v>
      </c>
      <c r="H1810" t="s">
        <v>8224</v>
      </c>
      <c r="I1810" t="s">
        <v>8246</v>
      </c>
      <c r="J1810">
        <v>1486830030</v>
      </c>
      <c r="K1810" s="11">
        <f t="shared" si="168"/>
        <v>42777.430902777778</v>
      </c>
      <c r="L1810">
        <v>1483806030</v>
      </c>
      <c r="M1810" s="11">
        <f t="shared" si="169"/>
        <v>42742.430902777778</v>
      </c>
      <c r="N1810" t="b">
        <v>1</v>
      </c>
      <c r="O1810">
        <v>96</v>
      </c>
      <c r="P1810" t="b">
        <v>0</v>
      </c>
      <c r="Q1810" t="s">
        <v>8285</v>
      </c>
      <c r="R1810" s="10">
        <f t="shared" si="170"/>
        <v>41.407142857142858</v>
      </c>
      <c r="S1810">
        <f t="shared" si="171"/>
        <v>120.77083333333333</v>
      </c>
      <c r="T1810" t="str">
        <f t="shared" si="172"/>
        <v>photography</v>
      </c>
      <c r="U1810" t="str">
        <f t="shared" si="173"/>
        <v>photobooks</v>
      </c>
    </row>
    <row r="1811" spans="1:21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tr">
        <f>Data[[#This Row],[state]]</f>
        <v>failed</v>
      </c>
      <c r="H1811" t="s">
        <v>8229</v>
      </c>
      <c r="I1811" t="s">
        <v>8251</v>
      </c>
      <c r="J1811">
        <v>1425246439</v>
      </c>
      <c r="K1811" s="11">
        <f t="shared" si="168"/>
        <v>42064.657858796301</v>
      </c>
      <c r="L1811">
        <v>1422222439</v>
      </c>
      <c r="M1811" s="11">
        <f t="shared" si="169"/>
        <v>42029.657858796301</v>
      </c>
      <c r="N1811" t="b">
        <v>1</v>
      </c>
      <c r="O1811">
        <v>9</v>
      </c>
      <c r="P1811" t="b">
        <v>0</v>
      </c>
      <c r="Q1811" t="s">
        <v>8285</v>
      </c>
      <c r="R1811" s="10">
        <f t="shared" si="170"/>
        <v>10.857142857142858</v>
      </c>
      <c r="S1811">
        <f t="shared" si="171"/>
        <v>42.222222222222221</v>
      </c>
      <c r="T1811" t="str">
        <f t="shared" si="172"/>
        <v>photography</v>
      </c>
      <c r="U1811" t="str">
        <f t="shared" si="173"/>
        <v>photobooks</v>
      </c>
    </row>
    <row r="1812" spans="1:21" ht="44.25" hidden="1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tr">
        <f>Data[[#This Row],[state]]</f>
        <v>failed</v>
      </c>
      <c r="H1812" t="s">
        <v>8224</v>
      </c>
      <c r="I1812" t="s">
        <v>8246</v>
      </c>
      <c r="J1812">
        <v>1408657826</v>
      </c>
      <c r="K1812" s="11">
        <f t="shared" si="168"/>
        <v>41872.66002314815</v>
      </c>
      <c r="L1812">
        <v>1407621026</v>
      </c>
      <c r="M1812" s="11">
        <f t="shared" si="169"/>
        <v>41860.66002314815</v>
      </c>
      <c r="N1812" t="b">
        <v>0</v>
      </c>
      <c r="O1812">
        <v>2</v>
      </c>
      <c r="P1812" t="b">
        <v>0</v>
      </c>
      <c r="Q1812" t="s">
        <v>8285</v>
      </c>
      <c r="R1812" s="10">
        <f t="shared" si="170"/>
        <v>3.3333333333333335</v>
      </c>
      <c r="S1812">
        <f t="shared" si="171"/>
        <v>7.5</v>
      </c>
      <c r="T1812" t="str">
        <f t="shared" si="172"/>
        <v>photography</v>
      </c>
      <c r="U1812" t="str">
        <f t="shared" si="173"/>
        <v>photobooks</v>
      </c>
    </row>
    <row r="1813" spans="1:21" ht="44.25" hidden="1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tr">
        <f>Data[[#This Row],[state]]</f>
        <v>failed</v>
      </c>
      <c r="H1813" t="s">
        <v>8224</v>
      </c>
      <c r="I1813" t="s">
        <v>8246</v>
      </c>
      <c r="J1813">
        <v>1414123200</v>
      </c>
      <c r="K1813" s="11">
        <f t="shared" si="168"/>
        <v>41935.916666666664</v>
      </c>
      <c r="L1813">
        <v>1408962270</v>
      </c>
      <c r="M1813" s="11">
        <f t="shared" si="169"/>
        <v>41876.183680555558</v>
      </c>
      <c r="N1813" t="b">
        <v>0</v>
      </c>
      <c r="O1813">
        <v>26</v>
      </c>
      <c r="P1813" t="b">
        <v>0</v>
      </c>
      <c r="Q1813" t="s">
        <v>8285</v>
      </c>
      <c r="R1813" s="10">
        <f t="shared" si="170"/>
        <v>7.407407407407407E-2</v>
      </c>
      <c r="S1813">
        <f t="shared" si="171"/>
        <v>1.5384615384615385</v>
      </c>
      <c r="T1813" t="str">
        <f t="shared" si="172"/>
        <v>photography</v>
      </c>
      <c r="U1813" t="str">
        <f t="shared" si="173"/>
        <v>photobooks</v>
      </c>
    </row>
    <row r="1814" spans="1:21" ht="44.25" hidden="1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tr">
        <f>Data[[#This Row],[state]]</f>
        <v>failed</v>
      </c>
      <c r="H1814" t="s">
        <v>8225</v>
      </c>
      <c r="I1814" t="s">
        <v>8247</v>
      </c>
      <c r="J1814">
        <v>1467531536</v>
      </c>
      <c r="K1814" s="11">
        <f t="shared" si="168"/>
        <v>42554.068703703699</v>
      </c>
      <c r="L1814">
        <v>1464939536</v>
      </c>
      <c r="M1814" s="11">
        <f t="shared" si="169"/>
        <v>42524.068703703699</v>
      </c>
      <c r="N1814" t="b">
        <v>0</v>
      </c>
      <c r="O1814">
        <v>23</v>
      </c>
      <c r="P1814" t="b">
        <v>0</v>
      </c>
      <c r="Q1814" t="s">
        <v>8285</v>
      </c>
      <c r="R1814" s="10">
        <f t="shared" si="170"/>
        <v>13.307692307692307</v>
      </c>
      <c r="S1814">
        <f t="shared" si="171"/>
        <v>37.608695652173914</v>
      </c>
      <c r="T1814" t="str">
        <f t="shared" si="172"/>
        <v>photography</v>
      </c>
      <c r="U1814" t="str">
        <f t="shared" si="173"/>
        <v>photobooks</v>
      </c>
    </row>
    <row r="1815" spans="1:21" ht="44.25" hidden="1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tr">
        <f>Data[[#This Row],[state]]</f>
        <v>failed</v>
      </c>
      <c r="H1815" t="s">
        <v>8225</v>
      </c>
      <c r="I1815" t="s">
        <v>8247</v>
      </c>
      <c r="J1815">
        <v>1407532812</v>
      </c>
      <c r="K1815" s="11">
        <f t="shared" si="168"/>
        <v>41859.639027777775</v>
      </c>
      <c r="L1815">
        <v>1404940812</v>
      </c>
      <c r="M1815" s="11">
        <f t="shared" si="169"/>
        <v>41829.639027777775</v>
      </c>
      <c r="N1815" t="b">
        <v>0</v>
      </c>
      <c r="O1815">
        <v>0</v>
      </c>
      <c r="P1815" t="b">
        <v>0</v>
      </c>
      <c r="Q1815" t="s">
        <v>8285</v>
      </c>
      <c r="R1815" s="10">
        <f t="shared" si="170"/>
        <v>0</v>
      </c>
      <c r="S1815" t="e">
        <f t="shared" si="171"/>
        <v>#DIV/0!</v>
      </c>
      <c r="T1815" t="str">
        <f t="shared" si="172"/>
        <v>photography</v>
      </c>
      <c r="U1815" t="str">
        <f t="shared" si="173"/>
        <v>photobooks</v>
      </c>
    </row>
    <row r="1816" spans="1:21" ht="44.25" hidden="1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tr">
        <f>Data[[#This Row],[state]]</f>
        <v>failed</v>
      </c>
      <c r="H1816" t="s">
        <v>8225</v>
      </c>
      <c r="I1816" t="s">
        <v>8247</v>
      </c>
      <c r="J1816">
        <v>1425108736</v>
      </c>
      <c r="K1816" s="11">
        <f t="shared" si="168"/>
        <v>42063.064074074078</v>
      </c>
      <c r="L1816">
        <v>1422516736</v>
      </c>
      <c r="M1816" s="11">
        <f t="shared" si="169"/>
        <v>42033.064074074078</v>
      </c>
      <c r="N1816" t="b">
        <v>0</v>
      </c>
      <c r="O1816">
        <v>140</v>
      </c>
      <c r="P1816" t="b">
        <v>0</v>
      </c>
      <c r="Q1816" t="s">
        <v>8285</v>
      </c>
      <c r="R1816" s="10">
        <f t="shared" si="170"/>
        <v>49.183333333333337</v>
      </c>
      <c r="S1816">
        <f t="shared" si="171"/>
        <v>42.157142857142858</v>
      </c>
      <c r="T1816" t="str">
        <f t="shared" si="172"/>
        <v>photography</v>
      </c>
      <c r="U1816" t="str">
        <f t="shared" si="173"/>
        <v>photobooks</v>
      </c>
    </row>
    <row r="1817" spans="1:21" ht="59" hidden="1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tr">
        <f>Data[[#This Row],[state]]</f>
        <v>failed</v>
      </c>
      <c r="H1817" t="s">
        <v>8224</v>
      </c>
      <c r="I1817" t="s">
        <v>8246</v>
      </c>
      <c r="J1817">
        <v>1435787137</v>
      </c>
      <c r="K1817" s="11">
        <f t="shared" si="168"/>
        <v>42186.656678240746</v>
      </c>
      <c r="L1817">
        <v>1434577537</v>
      </c>
      <c r="M1817" s="11">
        <f t="shared" si="169"/>
        <v>42172.656678240746</v>
      </c>
      <c r="N1817" t="b">
        <v>0</v>
      </c>
      <c r="O1817">
        <v>0</v>
      </c>
      <c r="P1817" t="b">
        <v>0</v>
      </c>
      <c r="Q1817" t="s">
        <v>8285</v>
      </c>
      <c r="R1817" s="10">
        <f t="shared" si="170"/>
        <v>0</v>
      </c>
      <c r="S1817" t="e">
        <f t="shared" si="171"/>
        <v>#DIV/0!</v>
      </c>
      <c r="T1817" t="str">
        <f t="shared" si="172"/>
        <v>photography</v>
      </c>
      <c r="U1817" t="str">
        <f t="shared" si="173"/>
        <v>photobooks</v>
      </c>
    </row>
    <row r="1818" spans="1:21" ht="44.25" hidden="1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tr">
        <f>Data[[#This Row],[state]]</f>
        <v>failed</v>
      </c>
      <c r="H1818" t="s">
        <v>8240</v>
      </c>
      <c r="I1818" t="s">
        <v>8257</v>
      </c>
      <c r="J1818">
        <v>1469473200</v>
      </c>
      <c r="K1818" s="11">
        <f t="shared" si="168"/>
        <v>42576.541666666672</v>
      </c>
      <c r="L1818">
        <v>1467061303</v>
      </c>
      <c r="M1818" s="11">
        <f t="shared" si="169"/>
        <v>42548.626192129625</v>
      </c>
      <c r="N1818" t="b">
        <v>0</v>
      </c>
      <c r="O1818">
        <v>6</v>
      </c>
      <c r="P1818" t="b">
        <v>0</v>
      </c>
      <c r="Q1818" t="s">
        <v>8285</v>
      </c>
      <c r="R1818" s="10">
        <f t="shared" si="170"/>
        <v>2.036</v>
      </c>
      <c r="S1818">
        <f t="shared" si="171"/>
        <v>84.833333333333329</v>
      </c>
      <c r="T1818" t="str">
        <f t="shared" si="172"/>
        <v>photography</v>
      </c>
      <c r="U1818" t="str">
        <f t="shared" si="173"/>
        <v>photobooks</v>
      </c>
    </row>
    <row r="1819" spans="1:21" ht="29.5" hidden="1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tr">
        <f>Data[[#This Row],[state]]</f>
        <v>failed</v>
      </c>
      <c r="H1819" t="s">
        <v>8224</v>
      </c>
      <c r="I1819" t="s">
        <v>8246</v>
      </c>
      <c r="J1819">
        <v>1485759540</v>
      </c>
      <c r="K1819" s="11">
        <f t="shared" si="168"/>
        <v>42765.040972222225</v>
      </c>
      <c r="L1819">
        <v>1480607607</v>
      </c>
      <c r="M1819" s="11">
        <f t="shared" si="169"/>
        <v>42705.412118055552</v>
      </c>
      <c r="N1819" t="b">
        <v>0</v>
      </c>
      <c r="O1819">
        <v>100</v>
      </c>
      <c r="P1819" t="b">
        <v>0</v>
      </c>
      <c r="Q1819" t="s">
        <v>8285</v>
      </c>
      <c r="R1819" s="10">
        <f t="shared" si="170"/>
        <v>52.327777777777776</v>
      </c>
      <c r="S1819">
        <f t="shared" si="171"/>
        <v>94.19</v>
      </c>
      <c r="T1819" t="str">
        <f t="shared" si="172"/>
        <v>photography</v>
      </c>
      <c r="U1819" t="str">
        <f t="shared" si="173"/>
        <v>photobooks</v>
      </c>
    </row>
    <row r="1820" spans="1:21" ht="29.5" hidden="1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tr">
        <f>Data[[#This Row],[state]]</f>
        <v>failed</v>
      </c>
      <c r="H1820" t="s">
        <v>8224</v>
      </c>
      <c r="I1820" t="s">
        <v>8246</v>
      </c>
      <c r="J1820">
        <v>1428035850</v>
      </c>
      <c r="K1820" s="11">
        <f t="shared" si="168"/>
        <v>42096.942708333328</v>
      </c>
      <c r="L1820">
        <v>1425447450</v>
      </c>
      <c r="M1820" s="11">
        <f t="shared" si="169"/>
        <v>42066.984375</v>
      </c>
      <c r="N1820" t="b">
        <v>0</v>
      </c>
      <c r="O1820">
        <v>0</v>
      </c>
      <c r="P1820" t="b">
        <v>0</v>
      </c>
      <c r="Q1820" t="s">
        <v>8285</v>
      </c>
      <c r="R1820" s="10">
        <f t="shared" si="170"/>
        <v>0</v>
      </c>
      <c r="S1820" t="e">
        <f t="shared" si="171"/>
        <v>#DIV/0!</v>
      </c>
      <c r="T1820" t="str">
        <f t="shared" si="172"/>
        <v>photography</v>
      </c>
      <c r="U1820" t="str">
        <f t="shared" si="173"/>
        <v>photobooks</v>
      </c>
    </row>
    <row r="1821" spans="1:21" ht="44.25" hidden="1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tr">
        <f>Data[[#This Row],[state]]</f>
        <v>failed</v>
      </c>
      <c r="H1821" t="s">
        <v>8224</v>
      </c>
      <c r="I1821" t="s">
        <v>8246</v>
      </c>
      <c r="J1821">
        <v>1406743396</v>
      </c>
      <c r="K1821" s="11">
        <f t="shared" si="168"/>
        <v>41850.502268518518</v>
      </c>
      <c r="L1821">
        <v>1404151396</v>
      </c>
      <c r="M1821" s="11">
        <f t="shared" si="169"/>
        <v>41820.502268518518</v>
      </c>
      <c r="N1821" t="b">
        <v>0</v>
      </c>
      <c r="O1821">
        <v>4</v>
      </c>
      <c r="P1821" t="b">
        <v>0</v>
      </c>
      <c r="Q1821" t="s">
        <v>8285</v>
      </c>
      <c r="R1821" s="10">
        <f t="shared" si="170"/>
        <v>2.083333333333333</v>
      </c>
      <c r="S1821">
        <f t="shared" si="171"/>
        <v>6.25</v>
      </c>
      <c r="T1821" t="str">
        <f t="shared" si="172"/>
        <v>photography</v>
      </c>
      <c r="U1821" t="str">
        <f t="shared" si="173"/>
        <v>photobooks</v>
      </c>
    </row>
    <row r="1822" spans="1:21" ht="59" hidden="1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tr">
        <f>Data[[#This Row],[state]]</f>
        <v>failed</v>
      </c>
      <c r="H1822" t="s">
        <v>8224</v>
      </c>
      <c r="I1822" t="s">
        <v>8246</v>
      </c>
      <c r="J1822">
        <v>1427850090</v>
      </c>
      <c r="K1822" s="11">
        <f t="shared" si="168"/>
        <v>42094.792708333334</v>
      </c>
      <c r="L1822">
        <v>1425261690</v>
      </c>
      <c r="M1822" s="11">
        <f t="shared" si="169"/>
        <v>42064.834375000006</v>
      </c>
      <c r="N1822" t="b">
        <v>0</v>
      </c>
      <c r="O1822">
        <v>8</v>
      </c>
      <c r="P1822" t="b">
        <v>0</v>
      </c>
      <c r="Q1822" t="s">
        <v>8285</v>
      </c>
      <c r="R1822" s="10">
        <f t="shared" si="170"/>
        <v>6.565384615384616</v>
      </c>
      <c r="S1822">
        <f t="shared" si="171"/>
        <v>213.375</v>
      </c>
      <c r="T1822" t="str">
        <f t="shared" si="172"/>
        <v>photography</v>
      </c>
      <c r="U1822" t="str">
        <f t="shared" si="173"/>
        <v>photobooks</v>
      </c>
    </row>
    <row r="1823" spans="1:21" ht="44.25" hidden="1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tr">
        <f>Data[[#This Row],[state]]</f>
        <v>successful</v>
      </c>
      <c r="H1823" t="s">
        <v>8224</v>
      </c>
      <c r="I1823" t="s">
        <v>8246</v>
      </c>
      <c r="J1823">
        <v>1330760367</v>
      </c>
      <c r="K1823" s="11">
        <f t="shared" si="168"/>
        <v>40971.069062499999</v>
      </c>
      <c r="L1823">
        <v>1326872367</v>
      </c>
      <c r="M1823" s="11">
        <f t="shared" si="169"/>
        <v>40926.069062499999</v>
      </c>
      <c r="N1823" t="b">
        <v>0</v>
      </c>
      <c r="O1823">
        <v>57</v>
      </c>
      <c r="P1823" t="b">
        <v>1</v>
      </c>
      <c r="Q1823" t="s">
        <v>8276</v>
      </c>
      <c r="R1823" s="10">
        <f t="shared" si="170"/>
        <v>134.88999999999999</v>
      </c>
      <c r="S1823">
        <f t="shared" si="171"/>
        <v>59.162280701754383</v>
      </c>
      <c r="T1823" t="str">
        <f t="shared" si="172"/>
        <v>music</v>
      </c>
      <c r="U1823" t="str">
        <f t="shared" si="173"/>
        <v>rock</v>
      </c>
    </row>
    <row r="1824" spans="1:21" ht="29.5" hidden="1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tr">
        <f>Data[[#This Row],[state]]</f>
        <v>successful</v>
      </c>
      <c r="H1824" t="s">
        <v>8229</v>
      </c>
      <c r="I1824" t="s">
        <v>8251</v>
      </c>
      <c r="J1824">
        <v>1391194860</v>
      </c>
      <c r="K1824" s="11">
        <f t="shared" si="168"/>
        <v>41670.542361111111</v>
      </c>
      <c r="L1824">
        <v>1388084862</v>
      </c>
      <c r="M1824" s="11">
        <f t="shared" si="169"/>
        <v>41634.547013888885</v>
      </c>
      <c r="N1824" t="b">
        <v>0</v>
      </c>
      <c r="O1824">
        <v>11</v>
      </c>
      <c r="P1824" t="b">
        <v>1</v>
      </c>
      <c r="Q1824" t="s">
        <v>8276</v>
      </c>
      <c r="R1824" s="10">
        <f t="shared" si="170"/>
        <v>100</v>
      </c>
      <c r="S1824">
        <f t="shared" si="171"/>
        <v>27.272727272727273</v>
      </c>
      <c r="T1824" t="str">
        <f t="shared" si="172"/>
        <v>music</v>
      </c>
      <c r="U1824" t="str">
        <f t="shared" si="173"/>
        <v>rock</v>
      </c>
    </row>
    <row r="1825" spans="1:21" ht="44.25" hidden="1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tr">
        <f>Data[[#This Row],[state]]</f>
        <v>successful</v>
      </c>
      <c r="H1825" t="s">
        <v>8224</v>
      </c>
      <c r="I1825" t="s">
        <v>8246</v>
      </c>
      <c r="J1825">
        <v>1351095976</v>
      </c>
      <c r="K1825" s="11">
        <f t="shared" si="168"/>
        <v>41206.434907407405</v>
      </c>
      <c r="L1825">
        <v>1348503976</v>
      </c>
      <c r="M1825" s="11">
        <f t="shared" si="169"/>
        <v>41176.434907407405</v>
      </c>
      <c r="N1825" t="b">
        <v>0</v>
      </c>
      <c r="O1825">
        <v>33</v>
      </c>
      <c r="P1825" t="b">
        <v>1</v>
      </c>
      <c r="Q1825" t="s">
        <v>8276</v>
      </c>
      <c r="R1825" s="10">
        <f t="shared" si="170"/>
        <v>115.85714285714286</v>
      </c>
      <c r="S1825">
        <f t="shared" si="171"/>
        <v>24.575757575757574</v>
      </c>
      <c r="T1825" t="str">
        <f t="shared" si="172"/>
        <v>music</v>
      </c>
      <c r="U1825" t="str">
        <f t="shared" si="173"/>
        <v>rock</v>
      </c>
    </row>
    <row r="1826" spans="1:21" hidden="1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tr">
        <f>Data[[#This Row],[state]]</f>
        <v>successful</v>
      </c>
      <c r="H1826" t="s">
        <v>8224</v>
      </c>
      <c r="I1826" t="s">
        <v>8246</v>
      </c>
      <c r="J1826">
        <v>1389146880</v>
      </c>
      <c r="K1826" s="11">
        <f t="shared" si="168"/>
        <v>41646.838888888888</v>
      </c>
      <c r="L1826">
        <v>1387403967</v>
      </c>
      <c r="M1826" s="11">
        <f t="shared" si="169"/>
        <v>41626.666284722225</v>
      </c>
      <c r="N1826" t="b">
        <v>0</v>
      </c>
      <c r="O1826">
        <v>40</v>
      </c>
      <c r="P1826" t="b">
        <v>1</v>
      </c>
      <c r="Q1826" t="s">
        <v>8276</v>
      </c>
      <c r="R1826" s="10">
        <f t="shared" si="170"/>
        <v>100.06666666666666</v>
      </c>
      <c r="S1826">
        <f t="shared" si="171"/>
        <v>75.05</v>
      </c>
      <c r="T1826" t="str">
        <f t="shared" si="172"/>
        <v>music</v>
      </c>
      <c r="U1826" t="str">
        <f t="shared" si="173"/>
        <v>rock</v>
      </c>
    </row>
    <row r="1827" spans="1:21" ht="44.25" hidden="1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tr">
        <f>Data[[#This Row],[state]]</f>
        <v>successful</v>
      </c>
      <c r="H1827" t="s">
        <v>8224</v>
      </c>
      <c r="I1827" t="s">
        <v>8246</v>
      </c>
      <c r="J1827">
        <v>1373572903</v>
      </c>
      <c r="K1827" s="11">
        <f t="shared" si="168"/>
        <v>41466.58452546296</v>
      </c>
      <c r="L1827">
        <v>1371585703</v>
      </c>
      <c r="M1827" s="11">
        <f t="shared" si="169"/>
        <v>41443.58452546296</v>
      </c>
      <c r="N1827" t="b">
        <v>0</v>
      </c>
      <c r="O1827">
        <v>50</v>
      </c>
      <c r="P1827" t="b">
        <v>1</v>
      </c>
      <c r="Q1827" t="s">
        <v>8276</v>
      </c>
      <c r="R1827" s="10">
        <f t="shared" si="170"/>
        <v>105.05</v>
      </c>
      <c r="S1827">
        <f t="shared" si="171"/>
        <v>42.02</v>
      </c>
      <c r="T1827" t="str">
        <f t="shared" si="172"/>
        <v>music</v>
      </c>
      <c r="U1827" t="str">
        <f t="shared" si="173"/>
        <v>rock</v>
      </c>
    </row>
    <row r="1828" spans="1:21" ht="29.5" hidden="1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tr">
        <f>Data[[#This Row],[state]]</f>
        <v>successful</v>
      </c>
      <c r="H1828" t="s">
        <v>8224</v>
      </c>
      <c r="I1828" t="s">
        <v>8246</v>
      </c>
      <c r="J1828">
        <v>1392675017</v>
      </c>
      <c r="K1828" s="11">
        <f t="shared" si="168"/>
        <v>41687.673807870371</v>
      </c>
      <c r="L1828">
        <v>1390083017</v>
      </c>
      <c r="M1828" s="11">
        <f t="shared" si="169"/>
        <v>41657.673807870371</v>
      </c>
      <c r="N1828" t="b">
        <v>0</v>
      </c>
      <c r="O1828">
        <v>38</v>
      </c>
      <c r="P1828" t="b">
        <v>1</v>
      </c>
      <c r="Q1828" t="s">
        <v>8276</v>
      </c>
      <c r="R1828" s="10">
        <f t="shared" si="170"/>
        <v>101</v>
      </c>
      <c r="S1828">
        <f t="shared" si="171"/>
        <v>53.157894736842103</v>
      </c>
      <c r="T1828" t="str">
        <f t="shared" si="172"/>
        <v>music</v>
      </c>
      <c r="U1828" t="str">
        <f t="shared" si="173"/>
        <v>rock</v>
      </c>
    </row>
    <row r="1829" spans="1:21" ht="44.25" hidden="1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tr">
        <f>Data[[#This Row],[state]]</f>
        <v>successful</v>
      </c>
      <c r="H1829" t="s">
        <v>8224</v>
      </c>
      <c r="I1829" t="s">
        <v>8246</v>
      </c>
      <c r="J1829">
        <v>1299138561</v>
      </c>
      <c r="K1829" s="11">
        <f t="shared" si="168"/>
        <v>40605.075937499998</v>
      </c>
      <c r="L1829">
        <v>1294818561</v>
      </c>
      <c r="M1829" s="11">
        <f t="shared" si="169"/>
        <v>40555.075937499998</v>
      </c>
      <c r="N1829" t="b">
        <v>0</v>
      </c>
      <c r="O1829">
        <v>96</v>
      </c>
      <c r="P1829" t="b">
        <v>1</v>
      </c>
      <c r="Q1829" t="s">
        <v>8276</v>
      </c>
      <c r="R1829" s="10">
        <f t="shared" si="170"/>
        <v>100.66250000000001</v>
      </c>
      <c r="S1829">
        <f t="shared" si="171"/>
        <v>83.885416666666671</v>
      </c>
      <c r="T1829" t="str">
        <f t="shared" si="172"/>
        <v>music</v>
      </c>
      <c r="U1829" t="str">
        <f t="shared" si="173"/>
        <v>rock</v>
      </c>
    </row>
    <row r="1830" spans="1:21" ht="59" hidden="1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tr">
        <f>Data[[#This Row],[state]]</f>
        <v>successful</v>
      </c>
      <c r="H1830" t="s">
        <v>8224</v>
      </c>
      <c r="I1830" t="s">
        <v>8246</v>
      </c>
      <c r="J1830">
        <v>1399672800</v>
      </c>
      <c r="K1830" s="11">
        <f t="shared" si="168"/>
        <v>41768.666666666664</v>
      </c>
      <c r="L1830">
        <v>1396906530</v>
      </c>
      <c r="M1830" s="11">
        <f t="shared" si="169"/>
        <v>41736.649652777778</v>
      </c>
      <c r="N1830" t="b">
        <v>0</v>
      </c>
      <c r="O1830">
        <v>48</v>
      </c>
      <c r="P1830" t="b">
        <v>1</v>
      </c>
      <c r="Q1830" t="s">
        <v>8276</v>
      </c>
      <c r="R1830" s="10">
        <f t="shared" si="170"/>
        <v>100.16000000000001</v>
      </c>
      <c r="S1830">
        <f t="shared" si="171"/>
        <v>417.33333333333331</v>
      </c>
      <c r="T1830" t="str">
        <f t="shared" si="172"/>
        <v>music</v>
      </c>
      <c r="U1830" t="str">
        <f t="shared" si="173"/>
        <v>rock</v>
      </c>
    </row>
    <row r="1831" spans="1:21" ht="44.25" hidden="1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tr">
        <f>Data[[#This Row],[state]]</f>
        <v>successful</v>
      </c>
      <c r="H1831" t="s">
        <v>8224</v>
      </c>
      <c r="I1831" t="s">
        <v>8246</v>
      </c>
      <c r="J1831">
        <v>1295647200</v>
      </c>
      <c r="K1831" s="11">
        <f t="shared" si="168"/>
        <v>40564.666666666664</v>
      </c>
      <c r="L1831">
        <v>1291428371</v>
      </c>
      <c r="M1831" s="11">
        <f t="shared" si="169"/>
        <v>40515.837627314817</v>
      </c>
      <c r="N1831" t="b">
        <v>0</v>
      </c>
      <c r="O1831">
        <v>33</v>
      </c>
      <c r="P1831" t="b">
        <v>1</v>
      </c>
      <c r="Q1831" t="s">
        <v>8276</v>
      </c>
      <c r="R1831" s="10">
        <f t="shared" si="170"/>
        <v>166.68333333333334</v>
      </c>
      <c r="S1831">
        <f t="shared" si="171"/>
        <v>75.765151515151516</v>
      </c>
      <c r="T1831" t="str">
        <f t="shared" si="172"/>
        <v>music</v>
      </c>
      <c r="U1831" t="str">
        <f t="shared" si="173"/>
        <v>rock</v>
      </c>
    </row>
    <row r="1832" spans="1:21" ht="44.25" hidden="1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tr">
        <f>Data[[#This Row],[state]]</f>
        <v>successful</v>
      </c>
      <c r="H1832" t="s">
        <v>8224</v>
      </c>
      <c r="I1832" t="s">
        <v>8246</v>
      </c>
      <c r="J1832">
        <v>1393259107</v>
      </c>
      <c r="K1832" s="11">
        <f t="shared" si="168"/>
        <v>41694.434108796297</v>
      </c>
      <c r="L1832">
        <v>1390667107</v>
      </c>
      <c r="M1832" s="11">
        <f t="shared" si="169"/>
        <v>41664.434108796297</v>
      </c>
      <c r="N1832" t="b">
        <v>0</v>
      </c>
      <c r="O1832">
        <v>226</v>
      </c>
      <c r="P1832" t="b">
        <v>1</v>
      </c>
      <c r="Q1832" t="s">
        <v>8276</v>
      </c>
      <c r="R1832" s="10">
        <f t="shared" si="170"/>
        <v>101.53333333333335</v>
      </c>
      <c r="S1832">
        <f t="shared" si="171"/>
        <v>67.389380530973455</v>
      </c>
      <c r="T1832" t="str">
        <f t="shared" si="172"/>
        <v>music</v>
      </c>
      <c r="U1832" t="str">
        <f t="shared" si="173"/>
        <v>rock</v>
      </c>
    </row>
    <row r="1833" spans="1:21" ht="44.25" hidden="1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tr">
        <f>Data[[#This Row],[state]]</f>
        <v>successful</v>
      </c>
      <c r="H1833" t="s">
        <v>8224</v>
      </c>
      <c r="I1833" t="s">
        <v>8246</v>
      </c>
      <c r="J1833">
        <v>1336866863</v>
      </c>
      <c r="K1833" s="11">
        <f t="shared" si="168"/>
        <v>41041.746099537035</v>
      </c>
      <c r="L1833">
        <v>1335570863</v>
      </c>
      <c r="M1833" s="11">
        <f t="shared" si="169"/>
        <v>41026.746099537035</v>
      </c>
      <c r="N1833" t="b">
        <v>0</v>
      </c>
      <c r="O1833">
        <v>14</v>
      </c>
      <c r="P1833" t="b">
        <v>1</v>
      </c>
      <c r="Q1833" t="s">
        <v>8276</v>
      </c>
      <c r="R1833" s="10">
        <f t="shared" si="170"/>
        <v>103</v>
      </c>
      <c r="S1833">
        <f t="shared" si="171"/>
        <v>73.571428571428569</v>
      </c>
      <c r="T1833" t="str">
        <f t="shared" si="172"/>
        <v>music</v>
      </c>
      <c r="U1833" t="str">
        <f t="shared" si="173"/>
        <v>rock</v>
      </c>
    </row>
    <row r="1834" spans="1:21" ht="44.25" hidden="1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tr">
        <f>Data[[#This Row],[state]]</f>
        <v>successful</v>
      </c>
      <c r="H1834" t="s">
        <v>8224</v>
      </c>
      <c r="I1834" t="s">
        <v>8246</v>
      </c>
      <c r="J1834">
        <v>1299243427</v>
      </c>
      <c r="K1834" s="11">
        <f t="shared" si="168"/>
        <v>40606.289664351854</v>
      </c>
      <c r="L1834">
        <v>1296651427</v>
      </c>
      <c r="M1834" s="11">
        <f t="shared" si="169"/>
        <v>40576.289664351854</v>
      </c>
      <c r="N1834" t="b">
        <v>0</v>
      </c>
      <c r="O1834">
        <v>20</v>
      </c>
      <c r="P1834" t="b">
        <v>1</v>
      </c>
      <c r="Q1834" t="s">
        <v>8276</v>
      </c>
      <c r="R1834" s="10">
        <f t="shared" si="170"/>
        <v>142.85714285714286</v>
      </c>
      <c r="S1834">
        <f t="shared" si="171"/>
        <v>25</v>
      </c>
      <c r="T1834" t="str">
        <f t="shared" si="172"/>
        <v>music</v>
      </c>
      <c r="U1834" t="str">
        <f t="shared" si="173"/>
        <v>rock</v>
      </c>
    </row>
    <row r="1835" spans="1:21" ht="44.25" hidden="1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tr">
        <f>Data[[#This Row],[state]]</f>
        <v>successful</v>
      </c>
      <c r="H1835" t="s">
        <v>8224</v>
      </c>
      <c r="I1835" t="s">
        <v>8246</v>
      </c>
      <c r="J1835">
        <v>1362211140</v>
      </c>
      <c r="K1835" s="11">
        <f t="shared" si="168"/>
        <v>41335.082638888889</v>
      </c>
      <c r="L1835">
        <v>1359421403</v>
      </c>
      <c r="M1835" s="11">
        <f t="shared" si="169"/>
        <v>41302.794016203705</v>
      </c>
      <c r="N1835" t="b">
        <v>0</v>
      </c>
      <c r="O1835">
        <v>25</v>
      </c>
      <c r="P1835" t="b">
        <v>1</v>
      </c>
      <c r="Q1835" t="s">
        <v>8276</v>
      </c>
      <c r="R1835" s="10">
        <f t="shared" si="170"/>
        <v>262.5</v>
      </c>
      <c r="S1835">
        <f t="shared" si="171"/>
        <v>42</v>
      </c>
      <c r="T1835" t="str">
        <f t="shared" si="172"/>
        <v>music</v>
      </c>
      <c r="U1835" t="str">
        <f t="shared" si="173"/>
        <v>rock</v>
      </c>
    </row>
    <row r="1836" spans="1:21" ht="29.5" hidden="1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tr">
        <f>Data[[#This Row],[state]]</f>
        <v>successful</v>
      </c>
      <c r="H1836" t="s">
        <v>8224</v>
      </c>
      <c r="I1836" t="s">
        <v>8246</v>
      </c>
      <c r="J1836">
        <v>1422140895</v>
      </c>
      <c r="K1836" s="11">
        <f t="shared" si="168"/>
        <v>42028.714062500003</v>
      </c>
      <c r="L1836">
        <v>1418684895</v>
      </c>
      <c r="M1836" s="11">
        <f t="shared" si="169"/>
        <v>41988.714062500003</v>
      </c>
      <c r="N1836" t="b">
        <v>0</v>
      </c>
      <c r="O1836">
        <v>90</v>
      </c>
      <c r="P1836" t="b">
        <v>1</v>
      </c>
      <c r="Q1836" t="s">
        <v>8276</v>
      </c>
      <c r="R1836" s="10">
        <f t="shared" si="170"/>
        <v>118.05000000000001</v>
      </c>
      <c r="S1836">
        <f t="shared" si="171"/>
        <v>131.16666666666666</v>
      </c>
      <c r="T1836" t="str">
        <f t="shared" si="172"/>
        <v>music</v>
      </c>
      <c r="U1836" t="str">
        <f t="shared" si="173"/>
        <v>rock</v>
      </c>
    </row>
    <row r="1837" spans="1:21" ht="59" hidden="1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tr">
        <f>Data[[#This Row],[state]]</f>
        <v>successful</v>
      </c>
      <c r="H1837" t="s">
        <v>8225</v>
      </c>
      <c r="I1837" t="s">
        <v>8247</v>
      </c>
      <c r="J1837">
        <v>1459439471</v>
      </c>
      <c r="K1837" s="11">
        <f t="shared" si="168"/>
        <v>42460.410543981481</v>
      </c>
      <c r="L1837">
        <v>1456851071</v>
      </c>
      <c r="M1837" s="11">
        <f t="shared" si="169"/>
        <v>42430.452210648145</v>
      </c>
      <c r="N1837" t="b">
        <v>0</v>
      </c>
      <c r="O1837">
        <v>11</v>
      </c>
      <c r="P1837" t="b">
        <v>1</v>
      </c>
      <c r="Q1837" t="s">
        <v>8276</v>
      </c>
      <c r="R1837" s="10">
        <f t="shared" si="170"/>
        <v>104</v>
      </c>
      <c r="S1837">
        <f t="shared" si="171"/>
        <v>47.272727272727273</v>
      </c>
      <c r="T1837" t="str">
        <f t="shared" si="172"/>
        <v>music</v>
      </c>
      <c r="U1837" t="str">
        <f t="shared" si="173"/>
        <v>rock</v>
      </c>
    </row>
    <row r="1838" spans="1:21" ht="29.5" hidden="1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tr">
        <f>Data[[#This Row],[state]]</f>
        <v>successful</v>
      </c>
      <c r="H1838" t="s">
        <v>8224</v>
      </c>
      <c r="I1838" t="s">
        <v>8246</v>
      </c>
      <c r="J1838">
        <v>1361129129</v>
      </c>
      <c r="K1838" s="11">
        <f t="shared" si="168"/>
        <v>41322.559363425928</v>
      </c>
      <c r="L1838">
        <v>1359660329</v>
      </c>
      <c r="M1838" s="11">
        <f t="shared" si="169"/>
        <v>41305.559363425928</v>
      </c>
      <c r="N1838" t="b">
        <v>0</v>
      </c>
      <c r="O1838">
        <v>55</v>
      </c>
      <c r="P1838" t="b">
        <v>1</v>
      </c>
      <c r="Q1838" t="s">
        <v>8276</v>
      </c>
      <c r="R1838" s="10">
        <f t="shared" si="170"/>
        <v>200.34</v>
      </c>
      <c r="S1838">
        <f t="shared" si="171"/>
        <v>182.12727272727273</v>
      </c>
      <c r="T1838" t="str">
        <f t="shared" si="172"/>
        <v>music</v>
      </c>
      <c r="U1838" t="str">
        <f t="shared" si="173"/>
        <v>rock</v>
      </c>
    </row>
    <row r="1839" spans="1:21" ht="59" hidden="1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tr">
        <f>Data[[#This Row],[state]]</f>
        <v>successful</v>
      </c>
      <c r="H1839" t="s">
        <v>8224</v>
      </c>
      <c r="I1839" t="s">
        <v>8246</v>
      </c>
      <c r="J1839">
        <v>1332029335</v>
      </c>
      <c r="K1839" s="11">
        <f t="shared" si="168"/>
        <v>40985.756192129629</v>
      </c>
      <c r="L1839">
        <v>1326848935</v>
      </c>
      <c r="M1839" s="11">
        <f t="shared" si="169"/>
        <v>40925.797858796301</v>
      </c>
      <c r="N1839" t="b">
        <v>0</v>
      </c>
      <c r="O1839">
        <v>30</v>
      </c>
      <c r="P1839" t="b">
        <v>1</v>
      </c>
      <c r="Q1839" t="s">
        <v>8276</v>
      </c>
      <c r="R1839" s="10">
        <f t="shared" si="170"/>
        <v>306.83333333333331</v>
      </c>
      <c r="S1839">
        <f t="shared" si="171"/>
        <v>61.366666666666667</v>
      </c>
      <c r="T1839" t="str">
        <f t="shared" si="172"/>
        <v>music</v>
      </c>
      <c r="U1839" t="str">
        <f t="shared" si="173"/>
        <v>rock</v>
      </c>
    </row>
    <row r="1840" spans="1:21" ht="44.25" hidden="1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tr">
        <f>Data[[#This Row],[state]]</f>
        <v>successful</v>
      </c>
      <c r="H1840" t="s">
        <v>8224</v>
      </c>
      <c r="I1840" t="s">
        <v>8246</v>
      </c>
      <c r="J1840">
        <v>1317438000</v>
      </c>
      <c r="K1840" s="11">
        <f t="shared" si="168"/>
        <v>40816.875</v>
      </c>
      <c r="L1840">
        <v>1314989557</v>
      </c>
      <c r="M1840" s="11">
        <f t="shared" si="169"/>
        <v>40788.536539351851</v>
      </c>
      <c r="N1840" t="b">
        <v>0</v>
      </c>
      <c r="O1840">
        <v>28</v>
      </c>
      <c r="P1840" t="b">
        <v>1</v>
      </c>
      <c r="Q1840" t="s">
        <v>8276</v>
      </c>
      <c r="R1840" s="10">
        <f t="shared" si="170"/>
        <v>100.149</v>
      </c>
      <c r="S1840">
        <f t="shared" si="171"/>
        <v>35.767499999999998</v>
      </c>
      <c r="T1840" t="str">
        <f t="shared" si="172"/>
        <v>music</v>
      </c>
      <c r="U1840" t="str">
        <f t="shared" si="173"/>
        <v>rock</v>
      </c>
    </row>
    <row r="1841" spans="1:21" ht="44.25" hidden="1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tr">
        <f>Data[[#This Row],[state]]</f>
        <v>successful</v>
      </c>
      <c r="H1841" t="s">
        <v>8224</v>
      </c>
      <c r="I1841" t="s">
        <v>8246</v>
      </c>
      <c r="J1841">
        <v>1475342382</v>
      </c>
      <c r="K1841" s="11">
        <f t="shared" si="168"/>
        <v>42644.472013888888</v>
      </c>
      <c r="L1841">
        <v>1472750382</v>
      </c>
      <c r="M1841" s="11">
        <f t="shared" si="169"/>
        <v>42614.472013888888</v>
      </c>
      <c r="N1841" t="b">
        <v>0</v>
      </c>
      <c r="O1841">
        <v>45</v>
      </c>
      <c r="P1841" t="b">
        <v>1</v>
      </c>
      <c r="Q1841" t="s">
        <v>8276</v>
      </c>
      <c r="R1841" s="10">
        <f t="shared" si="170"/>
        <v>205.29999999999998</v>
      </c>
      <c r="S1841">
        <f t="shared" si="171"/>
        <v>45.62222222222222</v>
      </c>
      <c r="T1841" t="str">
        <f t="shared" si="172"/>
        <v>music</v>
      </c>
      <c r="U1841" t="str">
        <f t="shared" si="173"/>
        <v>rock</v>
      </c>
    </row>
    <row r="1842" spans="1:21" ht="44.25" hidden="1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tr">
        <f>Data[[#This Row],[state]]</f>
        <v>successful</v>
      </c>
      <c r="H1842" t="s">
        <v>8224</v>
      </c>
      <c r="I1842" t="s">
        <v>8246</v>
      </c>
      <c r="J1842">
        <v>1367902740</v>
      </c>
      <c r="K1842" s="11">
        <f t="shared" si="168"/>
        <v>41400.957638888889</v>
      </c>
      <c r="L1842">
        <v>1366251510</v>
      </c>
      <c r="M1842" s="11">
        <f t="shared" si="169"/>
        <v>41381.846180555556</v>
      </c>
      <c r="N1842" t="b">
        <v>0</v>
      </c>
      <c r="O1842">
        <v>13</v>
      </c>
      <c r="P1842" t="b">
        <v>1</v>
      </c>
      <c r="Q1842" t="s">
        <v>8276</v>
      </c>
      <c r="R1842" s="10">
        <f t="shared" si="170"/>
        <v>108.88888888888889</v>
      </c>
      <c r="S1842">
        <f t="shared" si="171"/>
        <v>75.384615384615387</v>
      </c>
      <c r="T1842" t="str">
        <f t="shared" si="172"/>
        <v>music</v>
      </c>
      <c r="U1842" t="str">
        <f t="shared" si="173"/>
        <v>rock</v>
      </c>
    </row>
    <row r="1843" spans="1:21" ht="29.5" hidden="1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tr">
        <f>Data[[#This Row],[state]]</f>
        <v>successful</v>
      </c>
      <c r="H1843" t="s">
        <v>8224</v>
      </c>
      <c r="I1843" t="s">
        <v>8246</v>
      </c>
      <c r="J1843">
        <v>1400561940</v>
      </c>
      <c r="K1843" s="11">
        <f t="shared" si="168"/>
        <v>41778.957638888889</v>
      </c>
      <c r="L1843">
        <v>1397679445</v>
      </c>
      <c r="M1843" s="11">
        <f t="shared" si="169"/>
        <v>41745.59542824074</v>
      </c>
      <c r="N1843" t="b">
        <v>0</v>
      </c>
      <c r="O1843">
        <v>40</v>
      </c>
      <c r="P1843" t="b">
        <v>1</v>
      </c>
      <c r="Q1843" t="s">
        <v>8276</v>
      </c>
      <c r="R1843" s="10">
        <f t="shared" si="170"/>
        <v>101.75</v>
      </c>
      <c r="S1843">
        <f t="shared" si="171"/>
        <v>50.875</v>
      </c>
      <c r="T1843" t="str">
        <f t="shared" si="172"/>
        <v>music</v>
      </c>
      <c r="U1843" t="str">
        <f t="shared" si="173"/>
        <v>rock</v>
      </c>
    </row>
    <row r="1844" spans="1:21" ht="44.25" hidden="1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tr">
        <f>Data[[#This Row],[state]]</f>
        <v>successful</v>
      </c>
      <c r="H1844" t="s">
        <v>8224</v>
      </c>
      <c r="I1844" t="s">
        <v>8246</v>
      </c>
      <c r="J1844">
        <v>1425275940</v>
      </c>
      <c r="K1844" s="11">
        <f t="shared" si="168"/>
        <v>42064.999305555553</v>
      </c>
      <c r="L1844">
        <v>1422371381</v>
      </c>
      <c r="M1844" s="11">
        <f t="shared" si="169"/>
        <v>42031.381724537037</v>
      </c>
      <c r="N1844" t="b">
        <v>0</v>
      </c>
      <c r="O1844">
        <v>21</v>
      </c>
      <c r="P1844" t="b">
        <v>1</v>
      </c>
      <c r="Q1844" t="s">
        <v>8276</v>
      </c>
      <c r="R1844" s="10">
        <f t="shared" si="170"/>
        <v>125.25</v>
      </c>
      <c r="S1844">
        <f t="shared" si="171"/>
        <v>119.28571428571429</v>
      </c>
      <c r="T1844" t="str">
        <f t="shared" si="172"/>
        <v>music</v>
      </c>
      <c r="U1844" t="str">
        <f t="shared" si="173"/>
        <v>rock</v>
      </c>
    </row>
    <row r="1845" spans="1:21" ht="59" hidden="1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tr">
        <f>Data[[#This Row],[state]]</f>
        <v>successful</v>
      </c>
      <c r="H1845" t="s">
        <v>8224</v>
      </c>
      <c r="I1845" t="s">
        <v>8246</v>
      </c>
      <c r="J1845">
        <v>1298245954</v>
      </c>
      <c r="K1845" s="11">
        <f t="shared" si="168"/>
        <v>40594.744837962964</v>
      </c>
      <c r="L1845">
        <v>1295653954</v>
      </c>
      <c r="M1845" s="11">
        <f t="shared" si="169"/>
        <v>40564.744837962964</v>
      </c>
      <c r="N1845" t="b">
        <v>0</v>
      </c>
      <c r="O1845">
        <v>134</v>
      </c>
      <c r="P1845" t="b">
        <v>1</v>
      </c>
      <c r="Q1845" t="s">
        <v>8276</v>
      </c>
      <c r="R1845" s="10">
        <f t="shared" si="170"/>
        <v>124.0061</v>
      </c>
      <c r="S1845">
        <f t="shared" si="171"/>
        <v>92.541865671641801</v>
      </c>
      <c r="T1845" t="str">
        <f t="shared" si="172"/>
        <v>music</v>
      </c>
      <c r="U1845" t="str">
        <f t="shared" si="173"/>
        <v>rock</v>
      </c>
    </row>
    <row r="1846" spans="1:21" ht="44.25" hidden="1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tr">
        <f>Data[[#This Row],[state]]</f>
        <v>successful</v>
      </c>
      <c r="H1846" t="s">
        <v>8224</v>
      </c>
      <c r="I1846" t="s">
        <v>8246</v>
      </c>
      <c r="J1846">
        <v>1307761200</v>
      </c>
      <c r="K1846" s="11">
        <f t="shared" si="168"/>
        <v>40704.875</v>
      </c>
      <c r="L1846">
        <v>1304464914</v>
      </c>
      <c r="M1846" s="11">
        <f t="shared" si="169"/>
        <v>40666.723541666666</v>
      </c>
      <c r="N1846" t="b">
        <v>0</v>
      </c>
      <c r="O1846">
        <v>20</v>
      </c>
      <c r="P1846" t="b">
        <v>1</v>
      </c>
      <c r="Q1846" t="s">
        <v>8276</v>
      </c>
      <c r="R1846" s="10">
        <f t="shared" si="170"/>
        <v>101.4</v>
      </c>
      <c r="S1846">
        <f t="shared" si="171"/>
        <v>76.05</v>
      </c>
      <c r="T1846" t="str">
        <f t="shared" si="172"/>
        <v>music</v>
      </c>
      <c r="U1846" t="str">
        <f t="shared" si="173"/>
        <v>rock</v>
      </c>
    </row>
    <row r="1847" spans="1:21" ht="88.5" hidden="1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tr">
        <f>Data[[#This Row],[state]]</f>
        <v>successful</v>
      </c>
      <c r="H1847" t="s">
        <v>8224</v>
      </c>
      <c r="I1847" t="s">
        <v>8246</v>
      </c>
      <c r="J1847">
        <v>1466139300</v>
      </c>
      <c r="K1847" s="11">
        <f t="shared" si="168"/>
        <v>42537.954861111109</v>
      </c>
      <c r="L1847">
        <v>1464854398</v>
      </c>
      <c r="M1847" s="11">
        <f t="shared" si="169"/>
        <v>42523.083310185189</v>
      </c>
      <c r="N1847" t="b">
        <v>0</v>
      </c>
      <c r="O1847">
        <v>19</v>
      </c>
      <c r="P1847" t="b">
        <v>1</v>
      </c>
      <c r="Q1847" t="s">
        <v>8276</v>
      </c>
      <c r="R1847" s="10">
        <f t="shared" si="170"/>
        <v>100</v>
      </c>
      <c r="S1847">
        <f t="shared" si="171"/>
        <v>52.631578947368418</v>
      </c>
      <c r="T1847" t="str">
        <f t="shared" si="172"/>
        <v>music</v>
      </c>
      <c r="U1847" t="str">
        <f t="shared" si="173"/>
        <v>rock</v>
      </c>
    </row>
    <row r="1848" spans="1:21" ht="44.25" hidden="1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tr">
        <f>Data[[#This Row],[state]]</f>
        <v>successful</v>
      </c>
      <c r="H1848" t="s">
        <v>8224</v>
      </c>
      <c r="I1848" t="s">
        <v>8246</v>
      </c>
      <c r="J1848">
        <v>1355585777</v>
      </c>
      <c r="K1848" s="11">
        <f t="shared" si="168"/>
        <v>41258.400196759263</v>
      </c>
      <c r="L1848">
        <v>1352993777</v>
      </c>
      <c r="M1848" s="11">
        <f t="shared" si="169"/>
        <v>41228.400196759263</v>
      </c>
      <c r="N1848" t="b">
        <v>0</v>
      </c>
      <c r="O1848">
        <v>209</v>
      </c>
      <c r="P1848" t="b">
        <v>1</v>
      </c>
      <c r="Q1848" t="s">
        <v>8276</v>
      </c>
      <c r="R1848" s="10">
        <f t="shared" si="170"/>
        <v>137.92666666666668</v>
      </c>
      <c r="S1848">
        <f t="shared" si="171"/>
        <v>98.990430622009569</v>
      </c>
      <c r="T1848" t="str">
        <f t="shared" si="172"/>
        <v>music</v>
      </c>
      <c r="U1848" t="str">
        <f t="shared" si="173"/>
        <v>rock</v>
      </c>
    </row>
    <row r="1849" spans="1:21" ht="59" hidden="1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tr">
        <f>Data[[#This Row],[state]]</f>
        <v>successful</v>
      </c>
      <c r="H1849" t="s">
        <v>8224</v>
      </c>
      <c r="I1849" t="s">
        <v>8246</v>
      </c>
      <c r="J1849">
        <v>1429594832</v>
      </c>
      <c r="K1849" s="11">
        <f t="shared" si="168"/>
        <v>42114.986481481479</v>
      </c>
      <c r="L1849">
        <v>1427780432</v>
      </c>
      <c r="M1849" s="11">
        <f t="shared" si="169"/>
        <v>42093.986481481479</v>
      </c>
      <c r="N1849" t="b">
        <v>0</v>
      </c>
      <c r="O1849">
        <v>38</v>
      </c>
      <c r="P1849" t="b">
        <v>1</v>
      </c>
      <c r="Q1849" t="s">
        <v>8276</v>
      </c>
      <c r="R1849" s="10">
        <f t="shared" si="170"/>
        <v>120.88000000000001</v>
      </c>
      <c r="S1849">
        <f t="shared" si="171"/>
        <v>79.526315789473685</v>
      </c>
      <c r="T1849" t="str">
        <f t="shared" si="172"/>
        <v>music</v>
      </c>
      <c r="U1849" t="str">
        <f t="shared" si="173"/>
        <v>rock</v>
      </c>
    </row>
    <row r="1850" spans="1:21" ht="44.25" hidden="1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tr">
        <f>Data[[#This Row],[state]]</f>
        <v>successful</v>
      </c>
      <c r="H1850" t="s">
        <v>8224</v>
      </c>
      <c r="I1850" t="s">
        <v>8246</v>
      </c>
      <c r="J1850">
        <v>1312095540</v>
      </c>
      <c r="K1850" s="11">
        <f t="shared" si="168"/>
        <v>40755.040972222225</v>
      </c>
      <c r="L1850">
        <v>1306608888</v>
      </c>
      <c r="M1850" s="11">
        <f t="shared" si="169"/>
        <v>40691.538055555553</v>
      </c>
      <c r="N1850" t="b">
        <v>0</v>
      </c>
      <c r="O1850">
        <v>24</v>
      </c>
      <c r="P1850" t="b">
        <v>1</v>
      </c>
      <c r="Q1850" t="s">
        <v>8276</v>
      </c>
      <c r="R1850" s="10">
        <f t="shared" si="170"/>
        <v>107.36666666666667</v>
      </c>
      <c r="S1850">
        <f t="shared" si="171"/>
        <v>134.20833333333334</v>
      </c>
      <c r="T1850" t="str">
        <f t="shared" si="172"/>
        <v>music</v>
      </c>
      <c r="U1850" t="str">
        <f t="shared" si="173"/>
        <v>rock</v>
      </c>
    </row>
    <row r="1851" spans="1:21" ht="29.5" hidden="1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tr">
        <f>Data[[#This Row],[state]]</f>
        <v>successful</v>
      </c>
      <c r="H1851" t="s">
        <v>8224</v>
      </c>
      <c r="I1851" t="s">
        <v>8246</v>
      </c>
      <c r="J1851">
        <v>1350505059</v>
      </c>
      <c r="K1851" s="11">
        <f t="shared" si="168"/>
        <v>41199.595590277779</v>
      </c>
      <c r="L1851">
        <v>1347913059</v>
      </c>
      <c r="M1851" s="11">
        <f t="shared" si="169"/>
        <v>41169.595590277779</v>
      </c>
      <c r="N1851" t="b">
        <v>0</v>
      </c>
      <c r="O1851">
        <v>8</v>
      </c>
      <c r="P1851" t="b">
        <v>1</v>
      </c>
      <c r="Q1851" t="s">
        <v>8276</v>
      </c>
      <c r="R1851" s="10">
        <f t="shared" si="170"/>
        <v>100.33333333333334</v>
      </c>
      <c r="S1851">
        <f t="shared" si="171"/>
        <v>37.625</v>
      </c>
      <c r="T1851" t="str">
        <f t="shared" si="172"/>
        <v>music</v>
      </c>
      <c r="U1851" t="str">
        <f t="shared" si="173"/>
        <v>rock</v>
      </c>
    </row>
    <row r="1852" spans="1:21" ht="44.25" hidden="1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tr">
        <f>Data[[#This Row],[state]]</f>
        <v>successful</v>
      </c>
      <c r="H1852" t="s">
        <v>8224</v>
      </c>
      <c r="I1852" t="s">
        <v>8246</v>
      </c>
      <c r="J1852">
        <v>1405033300</v>
      </c>
      <c r="K1852" s="11">
        <f t="shared" si="168"/>
        <v>41830.709490740745</v>
      </c>
      <c r="L1852">
        <v>1402441300</v>
      </c>
      <c r="M1852" s="11">
        <f t="shared" si="169"/>
        <v>41800.709490740745</v>
      </c>
      <c r="N1852" t="b">
        <v>0</v>
      </c>
      <c r="O1852">
        <v>179</v>
      </c>
      <c r="P1852" t="b">
        <v>1</v>
      </c>
      <c r="Q1852" t="s">
        <v>8276</v>
      </c>
      <c r="R1852" s="10">
        <f t="shared" si="170"/>
        <v>101.52222222222223</v>
      </c>
      <c r="S1852">
        <f t="shared" si="171"/>
        <v>51.044692737430168</v>
      </c>
      <c r="T1852" t="str">
        <f t="shared" si="172"/>
        <v>music</v>
      </c>
      <c r="U1852" t="str">
        <f t="shared" si="173"/>
        <v>rock</v>
      </c>
    </row>
    <row r="1853" spans="1:21" ht="44.25" hidden="1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tr">
        <f>Data[[#This Row],[state]]</f>
        <v>successful</v>
      </c>
      <c r="H1853" t="s">
        <v>8224</v>
      </c>
      <c r="I1853" t="s">
        <v>8246</v>
      </c>
      <c r="J1853">
        <v>1406509200</v>
      </c>
      <c r="K1853" s="11">
        <f t="shared" si="168"/>
        <v>41847.791666666664</v>
      </c>
      <c r="L1853">
        <v>1404769538</v>
      </c>
      <c r="M1853" s="11">
        <f t="shared" si="169"/>
        <v>41827.656689814816</v>
      </c>
      <c r="N1853" t="b">
        <v>0</v>
      </c>
      <c r="O1853">
        <v>26</v>
      </c>
      <c r="P1853" t="b">
        <v>1</v>
      </c>
      <c r="Q1853" t="s">
        <v>8276</v>
      </c>
      <c r="R1853" s="10">
        <f t="shared" si="170"/>
        <v>100.07692307692308</v>
      </c>
      <c r="S1853">
        <f t="shared" si="171"/>
        <v>50.03846153846154</v>
      </c>
      <c r="T1853" t="str">
        <f t="shared" si="172"/>
        <v>music</v>
      </c>
      <c r="U1853" t="str">
        <f t="shared" si="173"/>
        <v>rock</v>
      </c>
    </row>
    <row r="1854" spans="1:21" ht="59" hidden="1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tr">
        <f>Data[[#This Row],[state]]</f>
        <v>successful</v>
      </c>
      <c r="H1854" t="s">
        <v>8224</v>
      </c>
      <c r="I1854" t="s">
        <v>8246</v>
      </c>
      <c r="J1854">
        <v>1429920000</v>
      </c>
      <c r="K1854" s="11">
        <f t="shared" si="168"/>
        <v>42118.75</v>
      </c>
      <c r="L1854">
        <v>1426703452</v>
      </c>
      <c r="M1854" s="11">
        <f t="shared" si="169"/>
        <v>42081.52143518519</v>
      </c>
      <c r="N1854" t="b">
        <v>0</v>
      </c>
      <c r="O1854">
        <v>131</v>
      </c>
      <c r="P1854" t="b">
        <v>1</v>
      </c>
      <c r="Q1854" t="s">
        <v>8276</v>
      </c>
      <c r="R1854" s="10">
        <f t="shared" si="170"/>
        <v>116.96666666666667</v>
      </c>
      <c r="S1854">
        <f t="shared" si="171"/>
        <v>133.93129770992365</v>
      </c>
      <c r="T1854" t="str">
        <f t="shared" si="172"/>
        <v>music</v>
      </c>
      <c r="U1854" t="str">
        <f t="shared" si="173"/>
        <v>rock</v>
      </c>
    </row>
    <row r="1855" spans="1:21" ht="44.25" hidden="1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tr">
        <f>Data[[#This Row],[state]]</f>
        <v>successful</v>
      </c>
      <c r="H1855" t="s">
        <v>8224</v>
      </c>
      <c r="I1855" t="s">
        <v>8246</v>
      </c>
      <c r="J1855">
        <v>1352860017</v>
      </c>
      <c r="K1855" s="11">
        <f t="shared" si="168"/>
        <v>41226.852048611108</v>
      </c>
      <c r="L1855">
        <v>1348536417</v>
      </c>
      <c r="M1855" s="11">
        <f t="shared" si="169"/>
        <v>41176.810381944444</v>
      </c>
      <c r="N1855" t="b">
        <v>0</v>
      </c>
      <c r="O1855">
        <v>14</v>
      </c>
      <c r="P1855" t="b">
        <v>1</v>
      </c>
      <c r="Q1855" t="s">
        <v>8276</v>
      </c>
      <c r="R1855" s="10">
        <f t="shared" si="170"/>
        <v>101.875</v>
      </c>
      <c r="S1855">
        <f t="shared" si="171"/>
        <v>58.214285714285715</v>
      </c>
      <c r="T1855" t="str">
        <f t="shared" si="172"/>
        <v>music</v>
      </c>
      <c r="U1855" t="str">
        <f t="shared" si="173"/>
        <v>rock</v>
      </c>
    </row>
    <row r="1856" spans="1:21" ht="44.25" hidden="1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tr">
        <f>Data[[#This Row],[state]]</f>
        <v>successful</v>
      </c>
      <c r="H1856" t="s">
        <v>8224</v>
      </c>
      <c r="I1856" t="s">
        <v>8246</v>
      </c>
      <c r="J1856">
        <v>1369355437</v>
      </c>
      <c r="K1856" s="11">
        <f t="shared" si="168"/>
        <v>41417.771261574075</v>
      </c>
      <c r="L1856">
        <v>1366763437</v>
      </c>
      <c r="M1856" s="11">
        <f t="shared" si="169"/>
        <v>41387.771261574075</v>
      </c>
      <c r="N1856" t="b">
        <v>0</v>
      </c>
      <c r="O1856">
        <v>174</v>
      </c>
      <c r="P1856" t="b">
        <v>1</v>
      </c>
      <c r="Q1856" t="s">
        <v>8276</v>
      </c>
      <c r="R1856" s="10">
        <f t="shared" si="170"/>
        <v>102.12366666666665</v>
      </c>
      <c r="S1856">
        <f t="shared" si="171"/>
        <v>88.037643678160919</v>
      </c>
      <c r="T1856" t="str">
        <f t="shared" si="172"/>
        <v>music</v>
      </c>
      <c r="U1856" t="str">
        <f t="shared" si="173"/>
        <v>rock</v>
      </c>
    </row>
    <row r="1857" spans="1:21" ht="44.25" hidden="1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tr">
        <f>Data[[#This Row],[state]]</f>
        <v>successful</v>
      </c>
      <c r="H1857" t="s">
        <v>8229</v>
      </c>
      <c r="I1857" t="s">
        <v>8251</v>
      </c>
      <c r="J1857">
        <v>1389012940</v>
      </c>
      <c r="K1857" s="11">
        <f t="shared" si="168"/>
        <v>41645.288657407407</v>
      </c>
      <c r="L1857">
        <v>1385124940</v>
      </c>
      <c r="M1857" s="11">
        <f t="shared" si="169"/>
        <v>41600.288657407407</v>
      </c>
      <c r="N1857" t="b">
        <v>0</v>
      </c>
      <c r="O1857">
        <v>191</v>
      </c>
      <c r="P1857" t="b">
        <v>1</v>
      </c>
      <c r="Q1857" t="s">
        <v>8276</v>
      </c>
      <c r="R1857" s="10">
        <f t="shared" si="170"/>
        <v>154.05897142857143</v>
      </c>
      <c r="S1857">
        <f t="shared" si="171"/>
        <v>70.576753926701571</v>
      </c>
      <c r="T1857" t="str">
        <f t="shared" si="172"/>
        <v>music</v>
      </c>
      <c r="U1857" t="str">
        <f t="shared" si="173"/>
        <v>rock</v>
      </c>
    </row>
    <row r="1858" spans="1:21" ht="59" hidden="1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tr">
        <f>Data[[#This Row],[state]]</f>
        <v>successful</v>
      </c>
      <c r="H1858" t="s">
        <v>8224</v>
      </c>
      <c r="I1858" t="s">
        <v>8246</v>
      </c>
      <c r="J1858">
        <v>1405715472</v>
      </c>
      <c r="K1858" s="11">
        <f t="shared" ref="K1858:K1921" si="174">(((J1858/60)/60)/24)+DATE(1970,1,1)+(-6/24)</f>
        <v>41838.604999999996</v>
      </c>
      <c r="L1858">
        <v>1403901072</v>
      </c>
      <c r="M1858" s="11">
        <f t="shared" ref="M1858:M1921" si="175">(((L1858/60)/60)/24)+DATE(1970,1,1)+(-6/24)</f>
        <v>41817.604999999996</v>
      </c>
      <c r="N1858" t="b">
        <v>0</v>
      </c>
      <c r="O1858">
        <v>38</v>
      </c>
      <c r="P1858" t="b">
        <v>1</v>
      </c>
      <c r="Q1858" t="s">
        <v>8276</v>
      </c>
      <c r="R1858" s="10">
        <f t="shared" ref="R1858:R1921" si="176">(E1858/D1858)*100</f>
        <v>101.25</v>
      </c>
      <c r="S1858">
        <f t="shared" si="171"/>
        <v>53.289473684210527</v>
      </c>
      <c r="T1858" t="str">
        <f t="shared" si="172"/>
        <v>music</v>
      </c>
      <c r="U1858" t="str">
        <f t="shared" si="173"/>
        <v>rock</v>
      </c>
    </row>
    <row r="1859" spans="1:21" ht="44.25" hidden="1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tr">
        <f>Data[[#This Row],[state]]</f>
        <v>successful</v>
      </c>
      <c r="H1859" t="s">
        <v>8224</v>
      </c>
      <c r="I1859" t="s">
        <v>8246</v>
      </c>
      <c r="J1859">
        <v>1410546413</v>
      </c>
      <c r="K1859" s="11">
        <f t="shared" si="174"/>
        <v>41894.51866898148</v>
      </c>
      <c r="L1859">
        <v>1407954413</v>
      </c>
      <c r="M1859" s="11">
        <f t="shared" si="175"/>
        <v>41864.51866898148</v>
      </c>
      <c r="N1859" t="b">
        <v>0</v>
      </c>
      <c r="O1859">
        <v>22</v>
      </c>
      <c r="P1859" t="b">
        <v>1</v>
      </c>
      <c r="Q1859" t="s">
        <v>8276</v>
      </c>
      <c r="R1859" s="10">
        <f t="shared" si="176"/>
        <v>100</v>
      </c>
      <c r="S1859">
        <f t="shared" ref="S1859:S1922" si="177">E1859/O1859</f>
        <v>136.36363636363637</v>
      </c>
      <c r="T1859" t="str">
        <f t="shared" ref="T1859:T1922" si="178">LEFT(Q1859,FIND("/",Q1859)-1)</f>
        <v>music</v>
      </c>
      <c r="U1859" t="str">
        <f t="shared" ref="U1859:U1922" si="179">RIGHT(Q1859,LEN(Q1859)-FIND("/",Q1859))</f>
        <v>rock</v>
      </c>
    </row>
    <row r="1860" spans="1:21" ht="59" hidden="1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tr">
        <f>Data[[#This Row],[state]]</f>
        <v>successful</v>
      </c>
      <c r="H1860" t="s">
        <v>8224</v>
      </c>
      <c r="I1860" t="s">
        <v>8246</v>
      </c>
      <c r="J1860">
        <v>1324014521</v>
      </c>
      <c r="K1860" s="11">
        <f t="shared" si="174"/>
        <v>40892.992141203707</v>
      </c>
      <c r="L1860">
        <v>1318826921</v>
      </c>
      <c r="M1860" s="11">
        <f t="shared" si="175"/>
        <v>40832.950474537036</v>
      </c>
      <c r="N1860" t="b">
        <v>0</v>
      </c>
      <c r="O1860">
        <v>149</v>
      </c>
      <c r="P1860" t="b">
        <v>1</v>
      </c>
      <c r="Q1860" t="s">
        <v>8276</v>
      </c>
      <c r="R1860" s="10">
        <f t="shared" si="176"/>
        <v>108.74800874800874</v>
      </c>
      <c r="S1860">
        <f t="shared" si="177"/>
        <v>40.547315436241611</v>
      </c>
      <c r="T1860" t="str">
        <f t="shared" si="178"/>
        <v>music</v>
      </c>
      <c r="U1860" t="str">
        <f t="shared" si="179"/>
        <v>rock</v>
      </c>
    </row>
    <row r="1861" spans="1:21" ht="29.5" hidden="1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tr">
        <f>Data[[#This Row],[state]]</f>
        <v>successful</v>
      </c>
      <c r="H1861" t="s">
        <v>8224</v>
      </c>
      <c r="I1861" t="s">
        <v>8246</v>
      </c>
      <c r="J1861">
        <v>1316716129</v>
      </c>
      <c r="K1861" s="11">
        <f t="shared" si="174"/>
        <v>40808.520011574074</v>
      </c>
      <c r="L1861">
        <v>1314124129</v>
      </c>
      <c r="M1861" s="11">
        <f t="shared" si="175"/>
        <v>40778.520011574074</v>
      </c>
      <c r="N1861" t="b">
        <v>0</v>
      </c>
      <c r="O1861">
        <v>56</v>
      </c>
      <c r="P1861" t="b">
        <v>1</v>
      </c>
      <c r="Q1861" t="s">
        <v>8276</v>
      </c>
      <c r="R1861" s="10">
        <f t="shared" si="176"/>
        <v>131.83333333333334</v>
      </c>
      <c r="S1861">
        <f t="shared" si="177"/>
        <v>70.625</v>
      </c>
      <c r="T1861" t="str">
        <f t="shared" si="178"/>
        <v>music</v>
      </c>
      <c r="U1861" t="str">
        <f t="shared" si="179"/>
        <v>rock</v>
      </c>
    </row>
    <row r="1862" spans="1:21" ht="44.25" hidden="1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tr">
        <f>Data[[#This Row],[state]]</f>
        <v>successful</v>
      </c>
      <c r="H1862" t="s">
        <v>8224</v>
      </c>
      <c r="I1862" t="s">
        <v>8246</v>
      </c>
      <c r="J1862">
        <v>1391706084</v>
      </c>
      <c r="K1862" s="11">
        <f t="shared" si="174"/>
        <v>41676.459305555552</v>
      </c>
      <c r="L1862">
        <v>1389891684</v>
      </c>
      <c r="M1862" s="11">
        <f t="shared" si="175"/>
        <v>41655.459305555552</v>
      </c>
      <c r="N1862" t="b">
        <v>0</v>
      </c>
      <c r="O1862">
        <v>19</v>
      </c>
      <c r="P1862" t="b">
        <v>1</v>
      </c>
      <c r="Q1862" t="s">
        <v>8276</v>
      </c>
      <c r="R1862" s="10">
        <f t="shared" si="176"/>
        <v>133.46666666666667</v>
      </c>
      <c r="S1862">
        <f t="shared" si="177"/>
        <v>52.684210526315788</v>
      </c>
      <c r="T1862" t="str">
        <f t="shared" si="178"/>
        <v>music</v>
      </c>
      <c r="U1862" t="str">
        <f t="shared" si="179"/>
        <v>rock</v>
      </c>
    </row>
    <row r="1863" spans="1:21" ht="44.25" hidden="1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tr">
        <f>Data[[#This Row],[state]]</f>
        <v>failed</v>
      </c>
      <c r="H1863" t="s">
        <v>8225</v>
      </c>
      <c r="I1863" t="s">
        <v>8247</v>
      </c>
      <c r="J1863">
        <v>1422256341</v>
      </c>
      <c r="K1863" s="11">
        <f t="shared" si="174"/>
        <v>42030.050243055557</v>
      </c>
      <c r="L1863">
        <v>1419664341</v>
      </c>
      <c r="M1863" s="11">
        <f t="shared" si="175"/>
        <v>42000.050243055557</v>
      </c>
      <c r="N1863" t="b">
        <v>0</v>
      </c>
      <c r="O1863">
        <v>0</v>
      </c>
      <c r="P1863" t="b">
        <v>0</v>
      </c>
      <c r="Q1863" t="s">
        <v>8283</v>
      </c>
      <c r="R1863" s="10">
        <f t="shared" si="176"/>
        <v>0</v>
      </c>
      <c r="S1863" t="e">
        <f t="shared" si="177"/>
        <v>#DIV/0!</v>
      </c>
      <c r="T1863" t="str">
        <f t="shared" si="178"/>
        <v>games</v>
      </c>
      <c r="U1863" t="str">
        <f t="shared" si="179"/>
        <v>mobile games</v>
      </c>
    </row>
    <row r="1864" spans="1:21" ht="44.25" hidden="1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tr">
        <f>Data[[#This Row],[state]]</f>
        <v>failed</v>
      </c>
      <c r="H1864" t="s">
        <v>8224</v>
      </c>
      <c r="I1864" t="s">
        <v>8246</v>
      </c>
      <c r="J1864">
        <v>1488958200</v>
      </c>
      <c r="K1864" s="11">
        <f t="shared" si="174"/>
        <v>42802.0625</v>
      </c>
      <c r="L1864">
        <v>1484912974</v>
      </c>
      <c r="M1864" s="11">
        <f t="shared" si="175"/>
        <v>42755.242754629624</v>
      </c>
      <c r="N1864" t="b">
        <v>0</v>
      </c>
      <c r="O1864">
        <v>16</v>
      </c>
      <c r="P1864" t="b">
        <v>0</v>
      </c>
      <c r="Q1864" t="s">
        <v>8283</v>
      </c>
      <c r="R1864" s="10">
        <f t="shared" si="176"/>
        <v>8.0833333333333321</v>
      </c>
      <c r="S1864">
        <f t="shared" si="177"/>
        <v>90.9375</v>
      </c>
      <c r="T1864" t="str">
        <f t="shared" si="178"/>
        <v>games</v>
      </c>
      <c r="U1864" t="str">
        <f t="shared" si="179"/>
        <v>mobile games</v>
      </c>
    </row>
    <row r="1865" spans="1:21" ht="44.25" hidden="1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tr">
        <f>Data[[#This Row],[state]]</f>
        <v>failed</v>
      </c>
      <c r="H1865" t="s">
        <v>8224</v>
      </c>
      <c r="I1865" t="s">
        <v>8246</v>
      </c>
      <c r="J1865">
        <v>1402600085</v>
      </c>
      <c r="K1865" s="11">
        <f t="shared" si="174"/>
        <v>41802.547280092593</v>
      </c>
      <c r="L1865">
        <v>1400008085</v>
      </c>
      <c r="M1865" s="11">
        <f t="shared" si="175"/>
        <v>41772.547280092593</v>
      </c>
      <c r="N1865" t="b">
        <v>0</v>
      </c>
      <c r="O1865">
        <v>2</v>
      </c>
      <c r="P1865" t="b">
        <v>0</v>
      </c>
      <c r="Q1865" t="s">
        <v>8283</v>
      </c>
      <c r="R1865" s="10">
        <f t="shared" si="176"/>
        <v>0.4</v>
      </c>
      <c r="S1865">
        <f t="shared" si="177"/>
        <v>5</v>
      </c>
      <c r="T1865" t="str">
        <f t="shared" si="178"/>
        <v>games</v>
      </c>
      <c r="U1865" t="str">
        <f t="shared" si="179"/>
        <v>mobile games</v>
      </c>
    </row>
    <row r="1866" spans="1:21" ht="44.25" hidden="1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tr">
        <f>Data[[#This Row],[state]]</f>
        <v>failed</v>
      </c>
      <c r="H1866" t="s">
        <v>8224</v>
      </c>
      <c r="I1866" t="s">
        <v>8246</v>
      </c>
      <c r="J1866">
        <v>1399223500</v>
      </c>
      <c r="K1866" s="11">
        <f t="shared" si="174"/>
        <v>41763.466435185182</v>
      </c>
      <c r="L1866">
        <v>1396631500</v>
      </c>
      <c r="M1866" s="11">
        <f t="shared" si="175"/>
        <v>41733.466435185182</v>
      </c>
      <c r="N1866" t="b">
        <v>0</v>
      </c>
      <c r="O1866">
        <v>48</v>
      </c>
      <c r="P1866" t="b">
        <v>0</v>
      </c>
      <c r="Q1866" t="s">
        <v>8283</v>
      </c>
      <c r="R1866" s="10">
        <f t="shared" si="176"/>
        <v>42.892307692307689</v>
      </c>
      <c r="S1866">
        <f t="shared" si="177"/>
        <v>58.083333333333336</v>
      </c>
      <c r="T1866" t="str">
        <f t="shared" si="178"/>
        <v>games</v>
      </c>
      <c r="U1866" t="str">
        <f t="shared" si="179"/>
        <v>mobile games</v>
      </c>
    </row>
    <row r="1867" spans="1:21" ht="59" hidden="1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tr">
        <f>Data[[#This Row],[state]]</f>
        <v>failed</v>
      </c>
      <c r="H1867" t="s">
        <v>8225</v>
      </c>
      <c r="I1867" t="s">
        <v>8247</v>
      </c>
      <c r="J1867">
        <v>1478425747</v>
      </c>
      <c r="K1867" s="11">
        <f t="shared" si="174"/>
        <v>42680.159108796302</v>
      </c>
      <c r="L1867">
        <v>1475398147</v>
      </c>
      <c r="M1867" s="11">
        <f t="shared" si="175"/>
        <v>42645.117442129631</v>
      </c>
      <c r="N1867" t="b">
        <v>0</v>
      </c>
      <c r="O1867">
        <v>2</v>
      </c>
      <c r="P1867" t="b">
        <v>0</v>
      </c>
      <c r="Q1867" t="s">
        <v>8283</v>
      </c>
      <c r="R1867" s="10">
        <f t="shared" si="176"/>
        <v>3.6363636363636364E-3</v>
      </c>
      <c r="S1867">
        <f t="shared" si="177"/>
        <v>2</v>
      </c>
      <c r="T1867" t="str">
        <f t="shared" si="178"/>
        <v>games</v>
      </c>
      <c r="U1867" t="str">
        <f t="shared" si="179"/>
        <v>mobile games</v>
      </c>
    </row>
    <row r="1868" spans="1:21" ht="44.25" hidden="1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tr">
        <f>Data[[#This Row],[state]]</f>
        <v>failed</v>
      </c>
      <c r="H1868" t="s">
        <v>8224</v>
      </c>
      <c r="I1868" t="s">
        <v>8246</v>
      </c>
      <c r="J1868">
        <v>1488340800</v>
      </c>
      <c r="K1868" s="11">
        <f t="shared" si="174"/>
        <v>42794.916666666672</v>
      </c>
      <c r="L1868">
        <v>1483768497</v>
      </c>
      <c r="M1868" s="11">
        <f t="shared" si="175"/>
        <v>42741.996493055558</v>
      </c>
      <c r="N1868" t="b">
        <v>0</v>
      </c>
      <c r="O1868">
        <v>2</v>
      </c>
      <c r="P1868" t="b">
        <v>0</v>
      </c>
      <c r="Q1868" t="s">
        <v>8283</v>
      </c>
      <c r="R1868" s="10">
        <f t="shared" si="176"/>
        <v>0.5</v>
      </c>
      <c r="S1868">
        <f t="shared" si="177"/>
        <v>62.5</v>
      </c>
      <c r="T1868" t="str">
        <f t="shared" si="178"/>
        <v>games</v>
      </c>
      <c r="U1868" t="str">
        <f t="shared" si="179"/>
        <v>mobile games</v>
      </c>
    </row>
    <row r="1869" spans="1:21" ht="44.25" hidden="1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tr">
        <f>Data[[#This Row],[state]]</f>
        <v>failed</v>
      </c>
      <c r="H1869" t="s">
        <v>8224</v>
      </c>
      <c r="I1869" t="s">
        <v>8246</v>
      </c>
      <c r="J1869">
        <v>1478383912</v>
      </c>
      <c r="K1869" s="11">
        <f t="shared" si="174"/>
        <v>42679.674907407403</v>
      </c>
      <c r="L1869">
        <v>1475791912</v>
      </c>
      <c r="M1869" s="11">
        <f t="shared" si="175"/>
        <v>42649.674907407403</v>
      </c>
      <c r="N1869" t="b">
        <v>0</v>
      </c>
      <c r="O1869">
        <v>1</v>
      </c>
      <c r="P1869" t="b">
        <v>0</v>
      </c>
      <c r="Q1869" t="s">
        <v>8283</v>
      </c>
      <c r="R1869" s="10">
        <f t="shared" si="176"/>
        <v>0.05</v>
      </c>
      <c r="S1869">
        <f t="shared" si="177"/>
        <v>10</v>
      </c>
      <c r="T1869" t="str">
        <f t="shared" si="178"/>
        <v>games</v>
      </c>
      <c r="U1869" t="str">
        <f t="shared" si="179"/>
        <v>mobile games</v>
      </c>
    </row>
    <row r="1870" spans="1:21" ht="44.25" hidden="1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tr">
        <f>Data[[#This Row],[state]]</f>
        <v>failed</v>
      </c>
      <c r="H1870" t="s">
        <v>8224</v>
      </c>
      <c r="I1870" t="s">
        <v>8246</v>
      </c>
      <c r="J1870">
        <v>1450166340</v>
      </c>
      <c r="K1870" s="11">
        <f t="shared" si="174"/>
        <v>42353.082638888889</v>
      </c>
      <c r="L1870">
        <v>1448044925</v>
      </c>
      <c r="M1870" s="11">
        <f t="shared" si="175"/>
        <v>42328.529224537036</v>
      </c>
      <c r="N1870" t="b">
        <v>0</v>
      </c>
      <c r="O1870">
        <v>17</v>
      </c>
      <c r="P1870" t="b">
        <v>0</v>
      </c>
      <c r="Q1870" t="s">
        <v>8283</v>
      </c>
      <c r="R1870" s="10">
        <f t="shared" si="176"/>
        <v>4.8680000000000003</v>
      </c>
      <c r="S1870">
        <f t="shared" si="177"/>
        <v>71.588235294117652</v>
      </c>
      <c r="T1870" t="str">
        <f t="shared" si="178"/>
        <v>games</v>
      </c>
      <c r="U1870" t="str">
        <f t="shared" si="179"/>
        <v>mobile games</v>
      </c>
    </row>
    <row r="1871" spans="1:21" ht="44.25" hidden="1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tr">
        <f>Data[[#This Row],[state]]</f>
        <v>failed</v>
      </c>
      <c r="H1871" t="s">
        <v>8224</v>
      </c>
      <c r="I1871" t="s">
        <v>8246</v>
      </c>
      <c r="J1871">
        <v>1483488249</v>
      </c>
      <c r="K1871" s="11">
        <f t="shared" si="174"/>
        <v>42738.752881944441</v>
      </c>
      <c r="L1871">
        <v>1480896249</v>
      </c>
      <c r="M1871" s="11">
        <f t="shared" si="175"/>
        <v>42708.752881944441</v>
      </c>
      <c r="N1871" t="b">
        <v>0</v>
      </c>
      <c r="O1871">
        <v>0</v>
      </c>
      <c r="P1871" t="b">
        <v>0</v>
      </c>
      <c r="Q1871" t="s">
        <v>8283</v>
      </c>
      <c r="R1871" s="10">
        <f t="shared" si="176"/>
        <v>0</v>
      </c>
      <c r="S1871" t="e">
        <f t="shared" si="177"/>
        <v>#DIV/0!</v>
      </c>
      <c r="T1871" t="str">
        <f t="shared" si="178"/>
        <v>games</v>
      </c>
      <c r="U1871" t="str">
        <f t="shared" si="179"/>
        <v>mobile games</v>
      </c>
    </row>
    <row r="1872" spans="1:21" ht="44.25" hidden="1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tr">
        <f>Data[[#This Row],[state]]</f>
        <v>failed</v>
      </c>
      <c r="H1872" t="s">
        <v>8224</v>
      </c>
      <c r="I1872" t="s">
        <v>8246</v>
      </c>
      <c r="J1872">
        <v>1454213820</v>
      </c>
      <c r="K1872" s="11">
        <f t="shared" si="174"/>
        <v>42399.928472222222</v>
      </c>
      <c r="L1872">
        <v>1451723535</v>
      </c>
      <c r="M1872" s="11">
        <f t="shared" si="175"/>
        <v>42371.105729166666</v>
      </c>
      <c r="N1872" t="b">
        <v>0</v>
      </c>
      <c r="O1872">
        <v>11</v>
      </c>
      <c r="P1872" t="b">
        <v>0</v>
      </c>
      <c r="Q1872" t="s">
        <v>8283</v>
      </c>
      <c r="R1872" s="10">
        <f t="shared" si="176"/>
        <v>10.314285714285715</v>
      </c>
      <c r="S1872">
        <f t="shared" si="177"/>
        <v>32.81818181818182</v>
      </c>
      <c r="T1872" t="str">
        <f t="shared" si="178"/>
        <v>games</v>
      </c>
      <c r="U1872" t="str">
        <f t="shared" si="179"/>
        <v>mobile games</v>
      </c>
    </row>
    <row r="1873" spans="1:21" ht="59" hidden="1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tr">
        <f>Data[[#This Row],[state]]</f>
        <v>failed</v>
      </c>
      <c r="H1873" t="s">
        <v>8224</v>
      </c>
      <c r="I1873" t="s">
        <v>8246</v>
      </c>
      <c r="J1873">
        <v>1416512901</v>
      </c>
      <c r="K1873" s="11">
        <f t="shared" si="174"/>
        <v>41963.575243055559</v>
      </c>
      <c r="L1873">
        <v>1413053301</v>
      </c>
      <c r="M1873" s="11">
        <f t="shared" si="175"/>
        <v>41923.533576388887</v>
      </c>
      <c r="N1873" t="b">
        <v>0</v>
      </c>
      <c r="O1873">
        <v>95</v>
      </c>
      <c r="P1873" t="b">
        <v>0</v>
      </c>
      <c r="Q1873" t="s">
        <v>8283</v>
      </c>
      <c r="R1873" s="10">
        <f t="shared" si="176"/>
        <v>71.784615384615378</v>
      </c>
      <c r="S1873">
        <f t="shared" si="177"/>
        <v>49.11578947368421</v>
      </c>
      <c r="T1873" t="str">
        <f t="shared" si="178"/>
        <v>games</v>
      </c>
      <c r="U1873" t="str">
        <f t="shared" si="179"/>
        <v>mobile games</v>
      </c>
    </row>
    <row r="1874" spans="1:21" ht="44.25" hidden="1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tr">
        <f>Data[[#This Row],[state]]</f>
        <v>failed</v>
      </c>
      <c r="H1874" t="s">
        <v>8224</v>
      </c>
      <c r="I1874" t="s">
        <v>8246</v>
      </c>
      <c r="J1874">
        <v>1435633602</v>
      </c>
      <c r="K1874" s="11">
        <f t="shared" si="174"/>
        <v>42184.879652777774</v>
      </c>
      <c r="L1874">
        <v>1433041602</v>
      </c>
      <c r="M1874" s="11">
        <f t="shared" si="175"/>
        <v>42154.879652777774</v>
      </c>
      <c r="N1874" t="b">
        <v>0</v>
      </c>
      <c r="O1874">
        <v>13</v>
      </c>
      <c r="P1874" t="b">
        <v>0</v>
      </c>
      <c r="Q1874" t="s">
        <v>8283</v>
      </c>
      <c r="R1874" s="10">
        <f t="shared" si="176"/>
        <v>1.06</v>
      </c>
      <c r="S1874">
        <f t="shared" si="177"/>
        <v>16.307692307692307</v>
      </c>
      <c r="T1874" t="str">
        <f t="shared" si="178"/>
        <v>games</v>
      </c>
      <c r="U1874" t="str">
        <f t="shared" si="179"/>
        <v>mobile games</v>
      </c>
    </row>
    <row r="1875" spans="1:21" ht="44.25" hidden="1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tr">
        <f>Data[[#This Row],[state]]</f>
        <v>failed</v>
      </c>
      <c r="H1875" t="s">
        <v>8229</v>
      </c>
      <c r="I1875" t="s">
        <v>8251</v>
      </c>
      <c r="J1875">
        <v>1436373900</v>
      </c>
      <c r="K1875" s="11">
        <f t="shared" si="174"/>
        <v>42193.447916666672</v>
      </c>
      <c r="L1875">
        <v>1433861210</v>
      </c>
      <c r="M1875" s="11">
        <f t="shared" si="175"/>
        <v>42164.365856481483</v>
      </c>
      <c r="N1875" t="b">
        <v>0</v>
      </c>
      <c r="O1875">
        <v>2</v>
      </c>
      <c r="P1875" t="b">
        <v>0</v>
      </c>
      <c r="Q1875" t="s">
        <v>8283</v>
      </c>
      <c r="R1875" s="10">
        <f t="shared" si="176"/>
        <v>0.44999999999999996</v>
      </c>
      <c r="S1875">
        <f t="shared" si="177"/>
        <v>18</v>
      </c>
      <c r="T1875" t="str">
        <f t="shared" si="178"/>
        <v>games</v>
      </c>
      <c r="U1875" t="str">
        <f t="shared" si="179"/>
        <v>mobile games</v>
      </c>
    </row>
    <row r="1876" spans="1:21" ht="59" hidden="1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tr">
        <f>Data[[#This Row],[state]]</f>
        <v>failed</v>
      </c>
      <c r="H1876" t="s">
        <v>8224</v>
      </c>
      <c r="I1876" t="s">
        <v>8246</v>
      </c>
      <c r="J1876">
        <v>1467155733</v>
      </c>
      <c r="K1876" s="11">
        <f t="shared" si="174"/>
        <v>42549.719131944439</v>
      </c>
      <c r="L1876">
        <v>1465427733</v>
      </c>
      <c r="M1876" s="11">
        <f t="shared" si="175"/>
        <v>42529.719131944439</v>
      </c>
      <c r="N1876" t="b">
        <v>0</v>
      </c>
      <c r="O1876">
        <v>2</v>
      </c>
      <c r="P1876" t="b">
        <v>0</v>
      </c>
      <c r="Q1876" t="s">
        <v>8283</v>
      </c>
      <c r="R1876" s="10">
        <f t="shared" si="176"/>
        <v>1.6250000000000001E-2</v>
      </c>
      <c r="S1876">
        <f t="shared" si="177"/>
        <v>13</v>
      </c>
      <c r="T1876" t="str">
        <f t="shared" si="178"/>
        <v>games</v>
      </c>
      <c r="U1876" t="str">
        <f t="shared" si="179"/>
        <v>mobile games</v>
      </c>
    </row>
    <row r="1877" spans="1:21" ht="44.25" hidden="1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tr">
        <f>Data[[#This Row],[state]]</f>
        <v>failed</v>
      </c>
      <c r="H1877" t="s">
        <v>8224</v>
      </c>
      <c r="I1877" t="s">
        <v>8246</v>
      </c>
      <c r="J1877">
        <v>1470519308</v>
      </c>
      <c r="K1877" s="11">
        <f t="shared" si="174"/>
        <v>42588.649398148147</v>
      </c>
      <c r="L1877">
        <v>1465335308</v>
      </c>
      <c r="M1877" s="11">
        <f t="shared" si="175"/>
        <v>42528.649398148147</v>
      </c>
      <c r="N1877" t="b">
        <v>0</v>
      </c>
      <c r="O1877">
        <v>3</v>
      </c>
      <c r="P1877" t="b">
        <v>0</v>
      </c>
      <c r="Q1877" t="s">
        <v>8283</v>
      </c>
      <c r="R1877" s="10">
        <f t="shared" si="176"/>
        <v>0.51</v>
      </c>
      <c r="S1877">
        <f t="shared" si="177"/>
        <v>17</v>
      </c>
      <c r="T1877" t="str">
        <f t="shared" si="178"/>
        <v>games</v>
      </c>
      <c r="U1877" t="str">
        <f t="shared" si="179"/>
        <v>mobile games</v>
      </c>
    </row>
    <row r="1878" spans="1:21" ht="44.25" hidden="1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tr">
        <f>Data[[#This Row],[state]]</f>
        <v>failed</v>
      </c>
      <c r="H1878" t="s">
        <v>8226</v>
      </c>
      <c r="I1878" t="s">
        <v>8248</v>
      </c>
      <c r="J1878">
        <v>1402901405</v>
      </c>
      <c r="K1878" s="11">
        <f t="shared" si="174"/>
        <v>41806.034780092588</v>
      </c>
      <c r="L1878">
        <v>1400309405</v>
      </c>
      <c r="M1878" s="11">
        <f t="shared" si="175"/>
        <v>41776.034780092588</v>
      </c>
      <c r="N1878" t="b">
        <v>0</v>
      </c>
      <c r="O1878">
        <v>0</v>
      </c>
      <c r="P1878" t="b">
        <v>0</v>
      </c>
      <c r="Q1878" t="s">
        <v>8283</v>
      </c>
      <c r="R1878" s="10">
        <f t="shared" si="176"/>
        <v>0</v>
      </c>
      <c r="S1878" t="e">
        <f t="shared" si="177"/>
        <v>#DIV/0!</v>
      </c>
      <c r="T1878" t="str">
        <f t="shared" si="178"/>
        <v>games</v>
      </c>
      <c r="U1878" t="str">
        <f t="shared" si="179"/>
        <v>mobile games</v>
      </c>
    </row>
    <row r="1879" spans="1:21" ht="44.25" hidden="1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tr">
        <f>Data[[#This Row],[state]]</f>
        <v>failed</v>
      </c>
      <c r="H1879" t="s">
        <v>8224</v>
      </c>
      <c r="I1879" t="s">
        <v>8246</v>
      </c>
      <c r="J1879">
        <v>1425170525</v>
      </c>
      <c r="K1879" s="11">
        <f t="shared" si="174"/>
        <v>42063.779224537036</v>
      </c>
      <c r="L1879">
        <v>1422664925</v>
      </c>
      <c r="M1879" s="11">
        <f t="shared" si="175"/>
        <v>42034.779224537036</v>
      </c>
      <c r="N1879" t="b">
        <v>0</v>
      </c>
      <c r="O1879">
        <v>0</v>
      </c>
      <c r="P1879" t="b">
        <v>0</v>
      </c>
      <c r="Q1879" t="s">
        <v>8283</v>
      </c>
      <c r="R1879" s="10">
        <f t="shared" si="176"/>
        <v>0</v>
      </c>
      <c r="S1879" t="e">
        <f t="shared" si="177"/>
        <v>#DIV/0!</v>
      </c>
      <c r="T1879" t="str">
        <f t="shared" si="178"/>
        <v>games</v>
      </c>
      <c r="U1879" t="str">
        <f t="shared" si="179"/>
        <v>mobile games</v>
      </c>
    </row>
    <row r="1880" spans="1:21" ht="59" hidden="1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tr">
        <f>Data[[#This Row],[state]]</f>
        <v>failed</v>
      </c>
      <c r="H1880" t="s">
        <v>8226</v>
      </c>
      <c r="I1880" t="s">
        <v>8248</v>
      </c>
      <c r="J1880">
        <v>1402618355</v>
      </c>
      <c r="K1880" s="11">
        <f t="shared" si="174"/>
        <v>41802.758738425924</v>
      </c>
      <c r="L1880">
        <v>1400026355</v>
      </c>
      <c r="M1880" s="11">
        <f t="shared" si="175"/>
        <v>41772.758738425924</v>
      </c>
      <c r="N1880" t="b">
        <v>0</v>
      </c>
      <c r="O1880">
        <v>0</v>
      </c>
      <c r="P1880" t="b">
        <v>0</v>
      </c>
      <c r="Q1880" t="s">
        <v>8283</v>
      </c>
      <c r="R1880" s="10">
        <f t="shared" si="176"/>
        <v>0</v>
      </c>
      <c r="S1880" t="e">
        <f t="shared" si="177"/>
        <v>#DIV/0!</v>
      </c>
      <c r="T1880" t="str">
        <f t="shared" si="178"/>
        <v>games</v>
      </c>
      <c r="U1880" t="str">
        <f t="shared" si="179"/>
        <v>mobile games</v>
      </c>
    </row>
    <row r="1881" spans="1:21" ht="44.25" hidden="1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tr">
        <f>Data[[#This Row],[state]]</f>
        <v>failed</v>
      </c>
      <c r="H1881" t="s">
        <v>8227</v>
      </c>
      <c r="I1881" t="s">
        <v>8249</v>
      </c>
      <c r="J1881">
        <v>1457966129</v>
      </c>
      <c r="K1881" s="11">
        <f t="shared" si="174"/>
        <v>42443.357974537037</v>
      </c>
      <c r="L1881">
        <v>1455377729</v>
      </c>
      <c r="M1881" s="11">
        <f t="shared" si="175"/>
        <v>42413.399641203709</v>
      </c>
      <c r="N1881" t="b">
        <v>0</v>
      </c>
      <c r="O1881">
        <v>2</v>
      </c>
      <c r="P1881" t="b">
        <v>0</v>
      </c>
      <c r="Q1881" t="s">
        <v>8283</v>
      </c>
      <c r="R1881" s="10">
        <f t="shared" si="176"/>
        <v>0.12</v>
      </c>
      <c r="S1881">
        <f t="shared" si="177"/>
        <v>3</v>
      </c>
      <c r="T1881" t="str">
        <f t="shared" si="178"/>
        <v>games</v>
      </c>
      <c r="U1881" t="str">
        <f t="shared" si="179"/>
        <v>mobile games</v>
      </c>
    </row>
    <row r="1882" spans="1:21" ht="29.5" hidden="1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tr">
        <f>Data[[#This Row],[state]]</f>
        <v>failed</v>
      </c>
      <c r="H1882" t="s">
        <v>8225</v>
      </c>
      <c r="I1882" t="s">
        <v>8247</v>
      </c>
      <c r="J1882">
        <v>1459341380</v>
      </c>
      <c r="K1882" s="11">
        <f t="shared" si="174"/>
        <v>42459.275231481486</v>
      </c>
      <c r="L1882">
        <v>1456839380</v>
      </c>
      <c r="M1882" s="11">
        <f t="shared" si="175"/>
        <v>42430.316898148143</v>
      </c>
      <c r="N1882" t="b">
        <v>0</v>
      </c>
      <c r="O1882">
        <v>24</v>
      </c>
      <c r="P1882" t="b">
        <v>0</v>
      </c>
      <c r="Q1882" t="s">
        <v>8283</v>
      </c>
      <c r="R1882" s="10">
        <f t="shared" si="176"/>
        <v>20.080000000000002</v>
      </c>
      <c r="S1882">
        <f t="shared" si="177"/>
        <v>41.833333333333336</v>
      </c>
      <c r="T1882" t="str">
        <f t="shared" si="178"/>
        <v>games</v>
      </c>
      <c r="U1882" t="str">
        <f t="shared" si="179"/>
        <v>mobile games</v>
      </c>
    </row>
    <row r="1883" spans="1:21" ht="44.25" hidden="1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tr">
        <f>Data[[#This Row],[state]]</f>
        <v>successful</v>
      </c>
      <c r="H1883" t="s">
        <v>8224</v>
      </c>
      <c r="I1883" t="s">
        <v>8246</v>
      </c>
      <c r="J1883">
        <v>1425955189</v>
      </c>
      <c r="K1883" s="11">
        <f t="shared" si="174"/>
        <v>42072.860983796301</v>
      </c>
      <c r="L1883">
        <v>1423366789</v>
      </c>
      <c r="M1883" s="11">
        <f t="shared" si="175"/>
        <v>42042.902650462958</v>
      </c>
      <c r="N1883" t="b">
        <v>0</v>
      </c>
      <c r="O1883">
        <v>70</v>
      </c>
      <c r="P1883" t="b">
        <v>1</v>
      </c>
      <c r="Q1883" t="s">
        <v>8279</v>
      </c>
      <c r="R1883" s="10">
        <f t="shared" si="176"/>
        <v>172.68449999999999</v>
      </c>
      <c r="S1883">
        <f t="shared" si="177"/>
        <v>49.338428571428572</v>
      </c>
      <c r="T1883" t="str">
        <f t="shared" si="178"/>
        <v>music</v>
      </c>
      <c r="U1883" t="str">
        <f t="shared" si="179"/>
        <v>indie rock</v>
      </c>
    </row>
    <row r="1884" spans="1:21" ht="59" hidden="1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tr">
        <f>Data[[#This Row],[state]]</f>
        <v>successful</v>
      </c>
      <c r="H1884" t="s">
        <v>8224</v>
      </c>
      <c r="I1884" t="s">
        <v>8246</v>
      </c>
      <c r="J1884">
        <v>1341964080</v>
      </c>
      <c r="K1884" s="11">
        <f t="shared" si="174"/>
        <v>41100.741666666669</v>
      </c>
      <c r="L1884">
        <v>1339109212</v>
      </c>
      <c r="M1884" s="11">
        <f t="shared" si="175"/>
        <v>41067.699212962965</v>
      </c>
      <c r="N1884" t="b">
        <v>0</v>
      </c>
      <c r="O1884">
        <v>81</v>
      </c>
      <c r="P1884" t="b">
        <v>1</v>
      </c>
      <c r="Q1884" t="s">
        <v>8279</v>
      </c>
      <c r="R1884" s="10">
        <f t="shared" si="176"/>
        <v>100.8955223880597</v>
      </c>
      <c r="S1884">
        <f t="shared" si="177"/>
        <v>41.728395061728392</v>
      </c>
      <c r="T1884" t="str">
        <f t="shared" si="178"/>
        <v>music</v>
      </c>
      <c r="U1884" t="str">
        <f t="shared" si="179"/>
        <v>indie rock</v>
      </c>
    </row>
    <row r="1885" spans="1:21" ht="44.25" hidden="1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tr">
        <f>Data[[#This Row],[state]]</f>
        <v>successful</v>
      </c>
      <c r="H1885" t="s">
        <v>8224</v>
      </c>
      <c r="I1885" t="s">
        <v>8246</v>
      </c>
      <c r="J1885">
        <v>1333921508</v>
      </c>
      <c r="K1885" s="11">
        <f t="shared" si="174"/>
        <v>41007.656342592592</v>
      </c>
      <c r="L1885">
        <v>1331333108</v>
      </c>
      <c r="M1885" s="11">
        <f t="shared" si="175"/>
        <v>40977.698009259257</v>
      </c>
      <c r="N1885" t="b">
        <v>0</v>
      </c>
      <c r="O1885">
        <v>32</v>
      </c>
      <c r="P1885" t="b">
        <v>1</v>
      </c>
      <c r="Q1885" t="s">
        <v>8279</v>
      </c>
      <c r="R1885" s="10">
        <f t="shared" si="176"/>
        <v>104.8048048048048</v>
      </c>
      <c r="S1885">
        <f t="shared" si="177"/>
        <v>32.71875</v>
      </c>
      <c r="T1885" t="str">
        <f t="shared" si="178"/>
        <v>music</v>
      </c>
      <c r="U1885" t="str">
        <f t="shared" si="179"/>
        <v>indie rock</v>
      </c>
    </row>
    <row r="1886" spans="1:21" ht="44.25" hidden="1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tr">
        <f>Data[[#This Row],[state]]</f>
        <v>successful</v>
      </c>
      <c r="H1886" t="s">
        <v>8224</v>
      </c>
      <c r="I1886" t="s">
        <v>8246</v>
      </c>
      <c r="J1886">
        <v>1354017600</v>
      </c>
      <c r="K1886" s="11">
        <f t="shared" si="174"/>
        <v>41240.25</v>
      </c>
      <c r="L1886">
        <v>1350967535</v>
      </c>
      <c r="M1886" s="11">
        <f t="shared" si="175"/>
        <v>41204.948321759257</v>
      </c>
      <c r="N1886" t="b">
        <v>0</v>
      </c>
      <c r="O1886">
        <v>26</v>
      </c>
      <c r="P1886" t="b">
        <v>1</v>
      </c>
      <c r="Q1886" t="s">
        <v>8279</v>
      </c>
      <c r="R1886" s="10">
        <f t="shared" si="176"/>
        <v>135.1</v>
      </c>
      <c r="S1886">
        <f t="shared" si="177"/>
        <v>51.96153846153846</v>
      </c>
      <c r="T1886" t="str">
        <f t="shared" si="178"/>
        <v>music</v>
      </c>
      <c r="U1886" t="str">
        <f t="shared" si="179"/>
        <v>indie rock</v>
      </c>
    </row>
    <row r="1887" spans="1:21" ht="44.25" hidden="1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tr">
        <f>Data[[#This Row],[state]]</f>
        <v>successful</v>
      </c>
      <c r="H1887" t="s">
        <v>8224</v>
      </c>
      <c r="I1887" t="s">
        <v>8246</v>
      </c>
      <c r="J1887">
        <v>1344636000</v>
      </c>
      <c r="K1887" s="11">
        <f t="shared" si="174"/>
        <v>41131.666666666664</v>
      </c>
      <c r="L1887">
        <v>1341800110</v>
      </c>
      <c r="M1887" s="11">
        <f t="shared" si="175"/>
        <v>41098.843865740739</v>
      </c>
      <c r="N1887" t="b">
        <v>0</v>
      </c>
      <c r="O1887">
        <v>105</v>
      </c>
      <c r="P1887" t="b">
        <v>1</v>
      </c>
      <c r="Q1887" t="s">
        <v>8279</v>
      </c>
      <c r="R1887" s="10">
        <f t="shared" si="176"/>
        <v>116.32786885245903</v>
      </c>
      <c r="S1887">
        <f t="shared" si="177"/>
        <v>50.685714285714283</v>
      </c>
      <c r="T1887" t="str">
        <f t="shared" si="178"/>
        <v>music</v>
      </c>
      <c r="U1887" t="str">
        <f t="shared" si="179"/>
        <v>indie rock</v>
      </c>
    </row>
    <row r="1888" spans="1:21" ht="44.25" hidden="1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tr">
        <f>Data[[#This Row],[state]]</f>
        <v>successful</v>
      </c>
      <c r="H1888" t="s">
        <v>8224</v>
      </c>
      <c r="I1888" t="s">
        <v>8246</v>
      </c>
      <c r="J1888">
        <v>1415832338</v>
      </c>
      <c r="K1888" s="11">
        <f t="shared" si="174"/>
        <v>41955.69835648148</v>
      </c>
      <c r="L1888">
        <v>1413236738</v>
      </c>
      <c r="M1888" s="11">
        <f t="shared" si="175"/>
        <v>41925.656689814816</v>
      </c>
      <c r="N1888" t="b">
        <v>0</v>
      </c>
      <c r="O1888">
        <v>29</v>
      </c>
      <c r="P1888" t="b">
        <v>1</v>
      </c>
      <c r="Q1888" t="s">
        <v>8279</v>
      </c>
      <c r="R1888" s="10">
        <f t="shared" si="176"/>
        <v>102.08333333333333</v>
      </c>
      <c r="S1888">
        <f t="shared" si="177"/>
        <v>42.241379310344826</v>
      </c>
      <c r="T1888" t="str">
        <f t="shared" si="178"/>
        <v>music</v>
      </c>
      <c r="U1888" t="str">
        <f t="shared" si="179"/>
        <v>indie rock</v>
      </c>
    </row>
    <row r="1889" spans="1:21" ht="44.25" hidden="1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tr">
        <f>Data[[#This Row],[state]]</f>
        <v>successful</v>
      </c>
      <c r="H1889" t="s">
        <v>8227</v>
      </c>
      <c r="I1889" t="s">
        <v>8249</v>
      </c>
      <c r="J1889">
        <v>1449178200</v>
      </c>
      <c r="K1889" s="11">
        <f t="shared" si="174"/>
        <v>42341.645833333328</v>
      </c>
      <c r="L1889">
        <v>1447614732</v>
      </c>
      <c r="M1889" s="11">
        <f t="shared" si="175"/>
        <v>42323.550138888888</v>
      </c>
      <c r="N1889" t="b">
        <v>0</v>
      </c>
      <c r="O1889">
        <v>8</v>
      </c>
      <c r="P1889" t="b">
        <v>1</v>
      </c>
      <c r="Q1889" t="s">
        <v>8279</v>
      </c>
      <c r="R1889" s="10">
        <f t="shared" si="176"/>
        <v>111.16666666666666</v>
      </c>
      <c r="S1889">
        <f t="shared" si="177"/>
        <v>416.875</v>
      </c>
      <c r="T1889" t="str">
        <f t="shared" si="178"/>
        <v>music</v>
      </c>
      <c r="U1889" t="str">
        <f t="shared" si="179"/>
        <v>indie rock</v>
      </c>
    </row>
    <row r="1890" spans="1:21" ht="59" hidden="1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tr">
        <f>Data[[#This Row],[state]]</f>
        <v>successful</v>
      </c>
      <c r="H1890" t="s">
        <v>8224</v>
      </c>
      <c r="I1890" t="s">
        <v>8246</v>
      </c>
      <c r="J1890">
        <v>1275368340</v>
      </c>
      <c r="K1890" s="11">
        <f t="shared" si="174"/>
        <v>40329.957638888889</v>
      </c>
      <c r="L1890">
        <v>1272692732</v>
      </c>
      <c r="M1890" s="11">
        <f t="shared" si="175"/>
        <v>40298.989953703705</v>
      </c>
      <c r="N1890" t="b">
        <v>0</v>
      </c>
      <c r="O1890">
        <v>89</v>
      </c>
      <c r="P1890" t="b">
        <v>1</v>
      </c>
      <c r="Q1890" t="s">
        <v>8279</v>
      </c>
      <c r="R1890" s="10">
        <f t="shared" si="176"/>
        <v>166.08</v>
      </c>
      <c r="S1890">
        <f t="shared" si="177"/>
        <v>46.651685393258425</v>
      </c>
      <c r="T1890" t="str">
        <f t="shared" si="178"/>
        <v>music</v>
      </c>
      <c r="U1890" t="str">
        <f t="shared" si="179"/>
        <v>indie rock</v>
      </c>
    </row>
    <row r="1891" spans="1:21" ht="44.25" hidden="1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tr">
        <f>Data[[#This Row],[state]]</f>
        <v>successful</v>
      </c>
      <c r="H1891" t="s">
        <v>8224</v>
      </c>
      <c r="I1891" t="s">
        <v>8246</v>
      </c>
      <c r="J1891">
        <v>1363024946</v>
      </c>
      <c r="K1891" s="11">
        <f t="shared" si="174"/>
        <v>41344.501689814817</v>
      </c>
      <c r="L1891">
        <v>1359140546</v>
      </c>
      <c r="M1891" s="11">
        <f t="shared" si="175"/>
        <v>41299.543356481481</v>
      </c>
      <c r="N1891" t="b">
        <v>0</v>
      </c>
      <c r="O1891">
        <v>44</v>
      </c>
      <c r="P1891" t="b">
        <v>1</v>
      </c>
      <c r="Q1891" t="s">
        <v>8279</v>
      </c>
      <c r="R1891" s="10">
        <f t="shared" si="176"/>
        <v>106.60000000000001</v>
      </c>
      <c r="S1891">
        <f t="shared" si="177"/>
        <v>48.454545454545453</v>
      </c>
      <c r="T1891" t="str">
        <f t="shared" si="178"/>
        <v>music</v>
      </c>
      <c r="U1891" t="str">
        <f t="shared" si="179"/>
        <v>indie rock</v>
      </c>
    </row>
    <row r="1892" spans="1:21" ht="44.25" hidden="1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tr">
        <f>Data[[#This Row],[state]]</f>
        <v>successful</v>
      </c>
      <c r="H1892" t="s">
        <v>8224</v>
      </c>
      <c r="I1892" t="s">
        <v>8246</v>
      </c>
      <c r="J1892">
        <v>1355597528</v>
      </c>
      <c r="K1892" s="11">
        <f t="shared" si="174"/>
        <v>41258.536203703705</v>
      </c>
      <c r="L1892">
        <v>1353005528</v>
      </c>
      <c r="M1892" s="11">
        <f t="shared" si="175"/>
        <v>41228.536203703705</v>
      </c>
      <c r="N1892" t="b">
        <v>0</v>
      </c>
      <c r="O1892">
        <v>246</v>
      </c>
      <c r="P1892" t="b">
        <v>1</v>
      </c>
      <c r="Q1892" t="s">
        <v>8279</v>
      </c>
      <c r="R1892" s="10">
        <f t="shared" si="176"/>
        <v>144.58441666666667</v>
      </c>
      <c r="S1892">
        <f t="shared" si="177"/>
        <v>70.5289837398374</v>
      </c>
      <c r="T1892" t="str">
        <f t="shared" si="178"/>
        <v>music</v>
      </c>
      <c r="U1892" t="str">
        <f t="shared" si="179"/>
        <v>indie rock</v>
      </c>
    </row>
    <row r="1893" spans="1:21" ht="59" hidden="1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tr">
        <f>Data[[#This Row],[state]]</f>
        <v>successful</v>
      </c>
      <c r="H1893" t="s">
        <v>8224</v>
      </c>
      <c r="I1893" t="s">
        <v>8246</v>
      </c>
      <c r="J1893">
        <v>1279778400</v>
      </c>
      <c r="K1893" s="11">
        <f t="shared" si="174"/>
        <v>40381</v>
      </c>
      <c r="L1893">
        <v>1275851354</v>
      </c>
      <c r="M1893" s="11">
        <f t="shared" si="175"/>
        <v>40335.548078703701</v>
      </c>
      <c r="N1893" t="b">
        <v>0</v>
      </c>
      <c r="O1893">
        <v>120</v>
      </c>
      <c r="P1893" t="b">
        <v>1</v>
      </c>
      <c r="Q1893" t="s">
        <v>8279</v>
      </c>
      <c r="R1893" s="10">
        <f t="shared" si="176"/>
        <v>105.55000000000001</v>
      </c>
      <c r="S1893">
        <f t="shared" si="177"/>
        <v>87.958333333333329</v>
      </c>
      <c r="T1893" t="str">
        <f t="shared" si="178"/>
        <v>music</v>
      </c>
      <c r="U1893" t="str">
        <f t="shared" si="179"/>
        <v>indie rock</v>
      </c>
    </row>
    <row r="1894" spans="1:21" ht="44.25" hidden="1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tr">
        <f>Data[[#This Row],[state]]</f>
        <v>successful</v>
      </c>
      <c r="H1894" t="s">
        <v>8224</v>
      </c>
      <c r="I1894" t="s">
        <v>8246</v>
      </c>
      <c r="J1894">
        <v>1307459881</v>
      </c>
      <c r="K1894" s="11">
        <f t="shared" si="174"/>
        <v>40701.387511574074</v>
      </c>
      <c r="L1894">
        <v>1304867881</v>
      </c>
      <c r="M1894" s="11">
        <f t="shared" si="175"/>
        <v>40671.387511574074</v>
      </c>
      <c r="N1894" t="b">
        <v>0</v>
      </c>
      <c r="O1894">
        <v>26</v>
      </c>
      <c r="P1894" t="b">
        <v>1</v>
      </c>
      <c r="Q1894" t="s">
        <v>8279</v>
      </c>
      <c r="R1894" s="10">
        <f t="shared" si="176"/>
        <v>136.60000000000002</v>
      </c>
      <c r="S1894">
        <f t="shared" si="177"/>
        <v>26.26923076923077</v>
      </c>
      <c r="T1894" t="str">
        <f t="shared" si="178"/>
        <v>music</v>
      </c>
      <c r="U1894" t="str">
        <f t="shared" si="179"/>
        <v>indie rock</v>
      </c>
    </row>
    <row r="1895" spans="1:21" ht="44.25" hidden="1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tr">
        <f>Data[[#This Row],[state]]</f>
        <v>successful</v>
      </c>
      <c r="H1895" t="s">
        <v>8224</v>
      </c>
      <c r="I1895" t="s">
        <v>8246</v>
      </c>
      <c r="J1895">
        <v>1302926340</v>
      </c>
      <c r="K1895" s="11">
        <f t="shared" si="174"/>
        <v>40648.915972222225</v>
      </c>
      <c r="L1895">
        <v>1301524585</v>
      </c>
      <c r="M1895" s="11">
        <f t="shared" si="175"/>
        <v>40632.69195601852</v>
      </c>
      <c r="N1895" t="b">
        <v>0</v>
      </c>
      <c r="O1895">
        <v>45</v>
      </c>
      <c r="P1895" t="b">
        <v>1</v>
      </c>
      <c r="Q1895" t="s">
        <v>8279</v>
      </c>
      <c r="R1895" s="10">
        <f t="shared" si="176"/>
        <v>104</v>
      </c>
      <c r="S1895">
        <f t="shared" si="177"/>
        <v>57.777777777777779</v>
      </c>
      <c r="T1895" t="str">
        <f t="shared" si="178"/>
        <v>music</v>
      </c>
      <c r="U1895" t="str">
        <f t="shared" si="179"/>
        <v>indie rock</v>
      </c>
    </row>
    <row r="1896" spans="1:21" ht="29.5" hidden="1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tr">
        <f>Data[[#This Row],[state]]</f>
        <v>successful</v>
      </c>
      <c r="H1896" t="s">
        <v>8224</v>
      </c>
      <c r="I1896" t="s">
        <v>8246</v>
      </c>
      <c r="J1896">
        <v>1329082983</v>
      </c>
      <c r="K1896" s="11">
        <f t="shared" si="174"/>
        <v>40951.654895833337</v>
      </c>
      <c r="L1896">
        <v>1326404583</v>
      </c>
      <c r="M1896" s="11">
        <f t="shared" si="175"/>
        <v>40920.654895833337</v>
      </c>
      <c r="N1896" t="b">
        <v>0</v>
      </c>
      <c r="O1896">
        <v>20</v>
      </c>
      <c r="P1896" t="b">
        <v>1</v>
      </c>
      <c r="Q1896" t="s">
        <v>8279</v>
      </c>
      <c r="R1896" s="10">
        <f t="shared" si="176"/>
        <v>114.5</v>
      </c>
      <c r="S1896">
        <f t="shared" si="177"/>
        <v>57.25</v>
      </c>
      <c r="T1896" t="str">
        <f t="shared" si="178"/>
        <v>music</v>
      </c>
      <c r="U1896" t="str">
        <f t="shared" si="179"/>
        <v>indie rock</v>
      </c>
    </row>
    <row r="1897" spans="1:21" ht="59" hidden="1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tr">
        <f>Data[[#This Row],[state]]</f>
        <v>successful</v>
      </c>
      <c r="H1897" t="s">
        <v>8224</v>
      </c>
      <c r="I1897" t="s">
        <v>8246</v>
      </c>
      <c r="J1897">
        <v>1445363722</v>
      </c>
      <c r="K1897" s="11">
        <f t="shared" si="174"/>
        <v>42297.496782407412</v>
      </c>
      <c r="L1897">
        <v>1442771722</v>
      </c>
      <c r="M1897" s="11">
        <f t="shared" si="175"/>
        <v>42267.496782407412</v>
      </c>
      <c r="N1897" t="b">
        <v>0</v>
      </c>
      <c r="O1897">
        <v>47</v>
      </c>
      <c r="P1897" t="b">
        <v>1</v>
      </c>
      <c r="Q1897" t="s">
        <v>8279</v>
      </c>
      <c r="R1897" s="10">
        <f t="shared" si="176"/>
        <v>101.71957671957672</v>
      </c>
      <c r="S1897">
        <f t="shared" si="177"/>
        <v>196.34042553191489</v>
      </c>
      <c r="T1897" t="str">
        <f t="shared" si="178"/>
        <v>music</v>
      </c>
      <c r="U1897" t="str">
        <f t="shared" si="179"/>
        <v>indie rock</v>
      </c>
    </row>
    <row r="1898" spans="1:21" ht="44.25" hidden="1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tr">
        <f>Data[[#This Row],[state]]</f>
        <v>successful</v>
      </c>
      <c r="H1898" t="s">
        <v>8224</v>
      </c>
      <c r="I1898" t="s">
        <v>8246</v>
      </c>
      <c r="J1898">
        <v>1334250165</v>
      </c>
      <c r="K1898" s="11">
        <f t="shared" si="174"/>
        <v>41011.460243055553</v>
      </c>
      <c r="L1898">
        <v>1331658165</v>
      </c>
      <c r="M1898" s="11">
        <f t="shared" si="175"/>
        <v>40981.460243055553</v>
      </c>
      <c r="N1898" t="b">
        <v>0</v>
      </c>
      <c r="O1898">
        <v>13</v>
      </c>
      <c r="P1898" t="b">
        <v>1</v>
      </c>
      <c r="Q1898" t="s">
        <v>8279</v>
      </c>
      <c r="R1898" s="10">
        <f t="shared" si="176"/>
        <v>123.94678492239468</v>
      </c>
      <c r="S1898">
        <f t="shared" si="177"/>
        <v>43</v>
      </c>
      <c r="T1898" t="str">
        <f t="shared" si="178"/>
        <v>music</v>
      </c>
      <c r="U1898" t="str">
        <f t="shared" si="179"/>
        <v>indie rock</v>
      </c>
    </row>
    <row r="1899" spans="1:21" ht="44.25" hidden="1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tr">
        <f>Data[[#This Row],[state]]</f>
        <v>successful</v>
      </c>
      <c r="H1899" t="s">
        <v>8224</v>
      </c>
      <c r="I1899" t="s">
        <v>8246</v>
      </c>
      <c r="J1899">
        <v>1393966800</v>
      </c>
      <c r="K1899" s="11">
        <f t="shared" si="174"/>
        <v>41702.625</v>
      </c>
      <c r="L1899">
        <v>1392040806</v>
      </c>
      <c r="M1899" s="11">
        <f t="shared" si="175"/>
        <v>41680.333402777782</v>
      </c>
      <c r="N1899" t="b">
        <v>0</v>
      </c>
      <c r="O1899">
        <v>183</v>
      </c>
      <c r="P1899" t="b">
        <v>1</v>
      </c>
      <c r="Q1899" t="s">
        <v>8279</v>
      </c>
      <c r="R1899" s="10">
        <f t="shared" si="176"/>
        <v>102.45669291338582</v>
      </c>
      <c r="S1899">
        <f t="shared" si="177"/>
        <v>35.551912568306008</v>
      </c>
      <c r="T1899" t="str">
        <f t="shared" si="178"/>
        <v>music</v>
      </c>
      <c r="U1899" t="str">
        <f t="shared" si="179"/>
        <v>indie rock</v>
      </c>
    </row>
    <row r="1900" spans="1:21" ht="44.25" hidden="1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tr">
        <f>Data[[#This Row],[state]]</f>
        <v>successful</v>
      </c>
      <c r="H1900" t="s">
        <v>8224</v>
      </c>
      <c r="I1900" t="s">
        <v>8246</v>
      </c>
      <c r="J1900">
        <v>1454349600</v>
      </c>
      <c r="K1900" s="11">
        <f t="shared" si="174"/>
        <v>42401.5</v>
      </c>
      <c r="L1900">
        <v>1451277473</v>
      </c>
      <c r="M1900" s="11">
        <f t="shared" si="175"/>
        <v>42365.942974537036</v>
      </c>
      <c r="N1900" t="b">
        <v>0</v>
      </c>
      <c r="O1900">
        <v>21</v>
      </c>
      <c r="P1900" t="b">
        <v>1</v>
      </c>
      <c r="Q1900" t="s">
        <v>8279</v>
      </c>
      <c r="R1900" s="10">
        <f t="shared" si="176"/>
        <v>144.5</v>
      </c>
      <c r="S1900">
        <f t="shared" si="177"/>
        <v>68.80952380952381</v>
      </c>
      <c r="T1900" t="str">
        <f t="shared" si="178"/>
        <v>music</v>
      </c>
      <c r="U1900" t="str">
        <f t="shared" si="179"/>
        <v>indie rock</v>
      </c>
    </row>
    <row r="1901" spans="1:21" ht="44.25" hidden="1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tr">
        <f>Data[[#This Row],[state]]</f>
        <v>successful</v>
      </c>
      <c r="H1901" t="s">
        <v>8224</v>
      </c>
      <c r="I1901" t="s">
        <v>8246</v>
      </c>
      <c r="J1901">
        <v>1427319366</v>
      </c>
      <c r="K1901" s="11">
        <f t="shared" si="174"/>
        <v>42088.65006944444</v>
      </c>
      <c r="L1901">
        <v>1424730966</v>
      </c>
      <c r="M1901" s="11">
        <f t="shared" si="175"/>
        <v>42058.691736111112</v>
      </c>
      <c r="N1901" t="b">
        <v>0</v>
      </c>
      <c r="O1901">
        <v>42</v>
      </c>
      <c r="P1901" t="b">
        <v>1</v>
      </c>
      <c r="Q1901" t="s">
        <v>8279</v>
      </c>
      <c r="R1901" s="10">
        <f t="shared" si="176"/>
        <v>133.33333333333331</v>
      </c>
      <c r="S1901">
        <f t="shared" si="177"/>
        <v>28.571428571428573</v>
      </c>
      <c r="T1901" t="str">
        <f t="shared" si="178"/>
        <v>music</v>
      </c>
      <c r="U1901" t="str">
        <f t="shared" si="179"/>
        <v>indie rock</v>
      </c>
    </row>
    <row r="1902" spans="1:21" ht="44.25" hidden="1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tr">
        <f>Data[[#This Row],[state]]</f>
        <v>successful</v>
      </c>
      <c r="H1902" t="s">
        <v>8224</v>
      </c>
      <c r="I1902" t="s">
        <v>8246</v>
      </c>
      <c r="J1902">
        <v>1349517540</v>
      </c>
      <c r="K1902" s="11">
        <f t="shared" si="174"/>
        <v>41188.165972222225</v>
      </c>
      <c r="L1902">
        <v>1347137731</v>
      </c>
      <c r="M1902" s="11">
        <f t="shared" si="175"/>
        <v>41160.621886574074</v>
      </c>
      <c r="N1902" t="b">
        <v>0</v>
      </c>
      <c r="O1902">
        <v>54</v>
      </c>
      <c r="P1902" t="b">
        <v>1</v>
      </c>
      <c r="Q1902" t="s">
        <v>8279</v>
      </c>
      <c r="R1902" s="10">
        <f t="shared" si="176"/>
        <v>109.3644</v>
      </c>
      <c r="S1902">
        <f t="shared" si="177"/>
        <v>50.631666666666668</v>
      </c>
      <c r="T1902" t="str">
        <f t="shared" si="178"/>
        <v>music</v>
      </c>
      <c r="U1902" t="str">
        <f t="shared" si="179"/>
        <v>indie rock</v>
      </c>
    </row>
    <row r="1903" spans="1:21" ht="44.25" hidden="1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tr">
        <f>Data[[#This Row],[state]]</f>
        <v>failed</v>
      </c>
      <c r="H1903" t="s">
        <v>8225</v>
      </c>
      <c r="I1903" t="s">
        <v>8247</v>
      </c>
      <c r="J1903">
        <v>1432299600</v>
      </c>
      <c r="K1903" s="11">
        <f t="shared" si="174"/>
        <v>42146.291666666672</v>
      </c>
      <c r="L1903">
        <v>1429707729</v>
      </c>
      <c r="M1903" s="11">
        <f t="shared" si="175"/>
        <v>42116.29315972222</v>
      </c>
      <c r="N1903" t="b">
        <v>0</v>
      </c>
      <c r="O1903">
        <v>25</v>
      </c>
      <c r="P1903" t="b">
        <v>0</v>
      </c>
      <c r="Q1903" t="s">
        <v>8294</v>
      </c>
      <c r="R1903" s="10">
        <f t="shared" si="176"/>
        <v>2.6969696969696968</v>
      </c>
      <c r="S1903">
        <f t="shared" si="177"/>
        <v>106.8</v>
      </c>
      <c r="T1903" t="str">
        <f t="shared" si="178"/>
        <v>technology</v>
      </c>
      <c r="U1903" t="str">
        <f t="shared" si="179"/>
        <v>gadgets</v>
      </c>
    </row>
    <row r="1904" spans="1:21" ht="44.25" hidden="1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tr">
        <f>Data[[#This Row],[state]]</f>
        <v>failed</v>
      </c>
      <c r="H1904" t="s">
        <v>8233</v>
      </c>
      <c r="I1904" t="s">
        <v>8249</v>
      </c>
      <c r="J1904">
        <v>1425495447</v>
      </c>
      <c r="K1904" s="11">
        <f t="shared" si="174"/>
        <v>42067.539895833332</v>
      </c>
      <c r="L1904">
        <v>1422903447</v>
      </c>
      <c r="M1904" s="11">
        <f t="shared" si="175"/>
        <v>42037.539895833332</v>
      </c>
      <c r="N1904" t="b">
        <v>0</v>
      </c>
      <c r="O1904">
        <v>3</v>
      </c>
      <c r="P1904" t="b">
        <v>0</v>
      </c>
      <c r="Q1904" t="s">
        <v>8294</v>
      </c>
      <c r="R1904" s="10">
        <f t="shared" si="176"/>
        <v>1.2</v>
      </c>
      <c r="S1904">
        <f t="shared" si="177"/>
        <v>4</v>
      </c>
      <c r="T1904" t="str">
        <f t="shared" si="178"/>
        <v>technology</v>
      </c>
      <c r="U1904" t="str">
        <f t="shared" si="179"/>
        <v>gadgets</v>
      </c>
    </row>
    <row r="1905" spans="1:21" ht="44.25" hidden="1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tr">
        <f>Data[[#This Row],[state]]</f>
        <v>failed</v>
      </c>
      <c r="H1905" t="s">
        <v>8224</v>
      </c>
      <c r="I1905" t="s">
        <v>8246</v>
      </c>
      <c r="J1905">
        <v>1485541791</v>
      </c>
      <c r="K1905" s="11">
        <f t="shared" si="174"/>
        <v>42762.520729166667</v>
      </c>
      <c r="L1905">
        <v>1480357791</v>
      </c>
      <c r="M1905" s="11">
        <f t="shared" si="175"/>
        <v>42702.520729166667</v>
      </c>
      <c r="N1905" t="b">
        <v>0</v>
      </c>
      <c r="O1905">
        <v>41</v>
      </c>
      <c r="P1905" t="b">
        <v>0</v>
      </c>
      <c r="Q1905" t="s">
        <v>8294</v>
      </c>
      <c r="R1905" s="10">
        <f t="shared" si="176"/>
        <v>46.6</v>
      </c>
      <c r="S1905">
        <f t="shared" si="177"/>
        <v>34.097560975609753</v>
      </c>
      <c r="T1905" t="str">
        <f t="shared" si="178"/>
        <v>technology</v>
      </c>
      <c r="U1905" t="str">
        <f t="shared" si="179"/>
        <v>gadgets</v>
      </c>
    </row>
    <row r="1906" spans="1:21" ht="44.25" hidden="1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tr">
        <f>Data[[#This Row],[state]]</f>
        <v>failed</v>
      </c>
      <c r="H1906" t="s">
        <v>8224</v>
      </c>
      <c r="I1906" t="s">
        <v>8246</v>
      </c>
      <c r="J1906">
        <v>1451752021</v>
      </c>
      <c r="K1906" s="11">
        <f t="shared" si="174"/>
        <v>42371.435428240744</v>
      </c>
      <c r="L1906">
        <v>1447864021</v>
      </c>
      <c r="M1906" s="11">
        <f t="shared" si="175"/>
        <v>42326.435428240744</v>
      </c>
      <c r="N1906" t="b">
        <v>0</v>
      </c>
      <c r="O1906">
        <v>2</v>
      </c>
      <c r="P1906" t="b">
        <v>0</v>
      </c>
      <c r="Q1906" t="s">
        <v>8294</v>
      </c>
      <c r="R1906" s="10">
        <f t="shared" si="176"/>
        <v>0.1</v>
      </c>
      <c r="S1906">
        <f t="shared" si="177"/>
        <v>25</v>
      </c>
      <c r="T1906" t="str">
        <f t="shared" si="178"/>
        <v>technology</v>
      </c>
      <c r="U1906" t="str">
        <f t="shared" si="179"/>
        <v>gadgets</v>
      </c>
    </row>
    <row r="1907" spans="1:21" ht="59" hidden="1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tr">
        <f>Data[[#This Row],[state]]</f>
        <v>failed</v>
      </c>
      <c r="H1907" t="s">
        <v>8224</v>
      </c>
      <c r="I1907" t="s">
        <v>8246</v>
      </c>
      <c r="J1907">
        <v>1410127994</v>
      </c>
      <c r="K1907" s="11">
        <f t="shared" si="174"/>
        <v>41889.675856481481</v>
      </c>
      <c r="L1907">
        <v>1407535994</v>
      </c>
      <c r="M1907" s="11">
        <f t="shared" si="175"/>
        <v>41859.675856481481</v>
      </c>
      <c r="N1907" t="b">
        <v>0</v>
      </c>
      <c r="O1907">
        <v>4</v>
      </c>
      <c r="P1907" t="b">
        <v>0</v>
      </c>
      <c r="Q1907" t="s">
        <v>8294</v>
      </c>
      <c r="R1907" s="10">
        <f t="shared" si="176"/>
        <v>0.16800000000000001</v>
      </c>
      <c r="S1907">
        <f t="shared" si="177"/>
        <v>10.5</v>
      </c>
      <c r="T1907" t="str">
        <f t="shared" si="178"/>
        <v>technology</v>
      </c>
      <c r="U1907" t="str">
        <f t="shared" si="179"/>
        <v>gadgets</v>
      </c>
    </row>
    <row r="1908" spans="1:21" ht="44.25" hidden="1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tr">
        <f>Data[[#This Row],[state]]</f>
        <v>failed</v>
      </c>
      <c r="H1908" t="s">
        <v>8224</v>
      </c>
      <c r="I1908" t="s">
        <v>8246</v>
      </c>
      <c r="J1908">
        <v>1466697983</v>
      </c>
      <c r="K1908" s="11">
        <f t="shared" si="174"/>
        <v>42544.421099537038</v>
      </c>
      <c r="L1908">
        <v>1464105983</v>
      </c>
      <c r="M1908" s="11">
        <f t="shared" si="175"/>
        <v>42514.421099537038</v>
      </c>
      <c r="N1908" t="b">
        <v>0</v>
      </c>
      <c r="O1908">
        <v>99</v>
      </c>
      <c r="P1908" t="b">
        <v>0</v>
      </c>
      <c r="Q1908" t="s">
        <v>8294</v>
      </c>
      <c r="R1908" s="10">
        <f t="shared" si="176"/>
        <v>42.76</v>
      </c>
      <c r="S1908">
        <f t="shared" si="177"/>
        <v>215.95959595959596</v>
      </c>
      <c r="T1908" t="str">
        <f t="shared" si="178"/>
        <v>technology</v>
      </c>
      <c r="U1908" t="str">
        <f t="shared" si="179"/>
        <v>gadgets</v>
      </c>
    </row>
    <row r="1909" spans="1:21" ht="44.25" hidden="1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tr">
        <f>Data[[#This Row],[state]]</f>
        <v>failed</v>
      </c>
      <c r="H1909" t="s">
        <v>8224</v>
      </c>
      <c r="I1909" t="s">
        <v>8246</v>
      </c>
      <c r="J1909">
        <v>1400853925</v>
      </c>
      <c r="K1909" s="11">
        <f t="shared" si="174"/>
        <v>41782.337094907409</v>
      </c>
      <c r="L1909">
        <v>1399557925</v>
      </c>
      <c r="M1909" s="11">
        <f t="shared" si="175"/>
        <v>41767.337094907409</v>
      </c>
      <c r="N1909" t="b">
        <v>0</v>
      </c>
      <c r="O1909">
        <v>4</v>
      </c>
      <c r="P1909" t="b">
        <v>0</v>
      </c>
      <c r="Q1909" t="s">
        <v>8294</v>
      </c>
      <c r="R1909" s="10">
        <f t="shared" si="176"/>
        <v>0.28333333333333333</v>
      </c>
      <c r="S1909">
        <f t="shared" si="177"/>
        <v>21.25</v>
      </c>
      <c r="T1909" t="str">
        <f t="shared" si="178"/>
        <v>technology</v>
      </c>
      <c r="U1909" t="str">
        <f t="shared" si="179"/>
        <v>gadgets</v>
      </c>
    </row>
    <row r="1910" spans="1:21" ht="44.25" hidden="1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tr">
        <f>Data[[#This Row],[state]]</f>
        <v>failed</v>
      </c>
      <c r="H1910" t="s">
        <v>8224</v>
      </c>
      <c r="I1910" t="s">
        <v>8246</v>
      </c>
      <c r="J1910">
        <v>1483048900</v>
      </c>
      <c r="K1910" s="11">
        <f t="shared" si="174"/>
        <v>42733.667824074073</v>
      </c>
      <c r="L1910">
        <v>1480456900</v>
      </c>
      <c r="M1910" s="11">
        <f t="shared" si="175"/>
        <v>42703.667824074073</v>
      </c>
      <c r="N1910" t="b">
        <v>0</v>
      </c>
      <c r="O1910">
        <v>4</v>
      </c>
      <c r="P1910" t="b">
        <v>0</v>
      </c>
      <c r="Q1910" t="s">
        <v>8294</v>
      </c>
      <c r="R1910" s="10">
        <f t="shared" si="176"/>
        <v>1.7319999999999998</v>
      </c>
      <c r="S1910">
        <f t="shared" si="177"/>
        <v>108.25</v>
      </c>
      <c r="T1910" t="str">
        <f t="shared" si="178"/>
        <v>technology</v>
      </c>
      <c r="U1910" t="str">
        <f t="shared" si="179"/>
        <v>gadgets</v>
      </c>
    </row>
    <row r="1911" spans="1:21" ht="44.25" hidden="1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tr">
        <f>Data[[#This Row],[state]]</f>
        <v>failed</v>
      </c>
      <c r="H1911" t="s">
        <v>8224</v>
      </c>
      <c r="I1911" t="s">
        <v>8246</v>
      </c>
      <c r="J1911">
        <v>1414059479</v>
      </c>
      <c r="K1911" s="11">
        <f t="shared" si="174"/>
        <v>41935.179155092592</v>
      </c>
      <c r="L1911">
        <v>1411467479</v>
      </c>
      <c r="M1911" s="11">
        <f t="shared" si="175"/>
        <v>41905.179155092592</v>
      </c>
      <c r="N1911" t="b">
        <v>0</v>
      </c>
      <c r="O1911">
        <v>38</v>
      </c>
      <c r="P1911" t="b">
        <v>0</v>
      </c>
      <c r="Q1911" t="s">
        <v>8294</v>
      </c>
      <c r="R1911" s="10">
        <f t="shared" si="176"/>
        <v>14.111428571428572</v>
      </c>
      <c r="S1911">
        <f t="shared" si="177"/>
        <v>129.97368421052633</v>
      </c>
      <c r="T1911" t="str">
        <f t="shared" si="178"/>
        <v>technology</v>
      </c>
      <c r="U1911" t="str">
        <f t="shared" si="179"/>
        <v>gadgets</v>
      </c>
    </row>
    <row r="1912" spans="1:21" ht="44.25" hidden="1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tr">
        <f>Data[[#This Row],[state]]</f>
        <v>failed</v>
      </c>
      <c r="H1912" t="s">
        <v>8233</v>
      </c>
      <c r="I1912" t="s">
        <v>8249</v>
      </c>
      <c r="J1912">
        <v>1446331500</v>
      </c>
      <c r="K1912" s="11">
        <f t="shared" si="174"/>
        <v>42308.697916666672</v>
      </c>
      <c r="L1912">
        <v>1442531217</v>
      </c>
      <c r="M1912" s="11">
        <f t="shared" si="175"/>
        <v>42264.713159722218</v>
      </c>
      <c r="N1912" t="b">
        <v>0</v>
      </c>
      <c r="O1912">
        <v>285</v>
      </c>
      <c r="P1912" t="b">
        <v>0</v>
      </c>
      <c r="Q1912" t="s">
        <v>8294</v>
      </c>
      <c r="R1912" s="10">
        <f t="shared" si="176"/>
        <v>39.395294117647055</v>
      </c>
      <c r="S1912">
        <f t="shared" si="177"/>
        <v>117.49473684210527</v>
      </c>
      <c r="T1912" t="str">
        <f t="shared" si="178"/>
        <v>technology</v>
      </c>
      <c r="U1912" t="str">
        <f t="shared" si="179"/>
        <v>gadgets</v>
      </c>
    </row>
    <row r="1913" spans="1:21" ht="59" hidden="1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tr">
        <f>Data[[#This Row],[state]]</f>
        <v>failed</v>
      </c>
      <c r="H1913" t="s">
        <v>8228</v>
      </c>
      <c r="I1913" t="s">
        <v>8250</v>
      </c>
      <c r="J1913">
        <v>1407545334</v>
      </c>
      <c r="K1913" s="11">
        <f t="shared" si="174"/>
        <v>41859.783958333333</v>
      </c>
      <c r="L1913">
        <v>1404953334</v>
      </c>
      <c r="M1913" s="11">
        <f t="shared" si="175"/>
        <v>41829.783958333333</v>
      </c>
      <c r="N1913" t="b">
        <v>0</v>
      </c>
      <c r="O1913">
        <v>1</v>
      </c>
      <c r="P1913" t="b">
        <v>0</v>
      </c>
      <c r="Q1913" t="s">
        <v>8294</v>
      </c>
      <c r="R1913" s="10">
        <f t="shared" si="176"/>
        <v>2.3529411764705882E-2</v>
      </c>
      <c r="S1913">
        <f t="shared" si="177"/>
        <v>10</v>
      </c>
      <c r="T1913" t="str">
        <f t="shared" si="178"/>
        <v>technology</v>
      </c>
      <c r="U1913" t="str">
        <f t="shared" si="179"/>
        <v>gadgets</v>
      </c>
    </row>
    <row r="1914" spans="1:21" ht="44.25" hidden="1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tr">
        <f>Data[[#This Row],[state]]</f>
        <v>failed</v>
      </c>
      <c r="H1914" t="s">
        <v>8224</v>
      </c>
      <c r="I1914" t="s">
        <v>8246</v>
      </c>
      <c r="J1914">
        <v>1433395560</v>
      </c>
      <c r="K1914" s="11">
        <f t="shared" si="174"/>
        <v>42158.976388888885</v>
      </c>
      <c r="L1914">
        <v>1430803560</v>
      </c>
      <c r="M1914" s="11">
        <f t="shared" si="175"/>
        <v>42128.976388888885</v>
      </c>
      <c r="N1914" t="b">
        <v>0</v>
      </c>
      <c r="O1914">
        <v>42</v>
      </c>
      <c r="P1914" t="b">
        <v>0</v>
      </c>
      <c r="Q1914" t="s">
        <v>8294</v>
      </c>
      <c r="R1914" s="10">
        <f t="shared" si="176"/>
        <v>59.3</v>
      </c>
      <c r="S1914">
        <f t="shared" si="177"/>
        <v>70.595238095238102</v>
      </c>
      <c r="T1914" t="str">
        <f t="shared" si="178"/>
        <v>technology</v>
      </c>
      <c r="U1914" t="str">
        <f t="shared" si="179"/>
        <v>gadgets</v>
      </c>
    </row>
    <row r="1915" spans="1:21" ht="29.5" hidden="1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tr">
        <f>Data[[#This Row],[state]]</f>
        <v>failed</v>
      </c>
      <c r="H1915" t="s">
        <v>8225</v>
      </c>
      <c r="I1915" t="s">
        <v>8247</v>
      </c>
      <c r="J1915">
        <v>1412770578</v>
      </c>
      <c r="K1915" s="11">
        <f t="shared" si="174"/>
        <v>41920.261319444442</v>
      </c>
      <c r="L1915">
        <v>1410178578</v>
      </c>
      <c r="M1915" s="11">
        <f t="shared" si="175"/>
        <v>41890.261319444442</v>
      </c>
      <c r="N1915" t="b">
        <v>0</v>
      </c>
      <c r="O1915">
        <v>26</v>
      </c>
      <c r="P1915" t="b">
        <v>0</v>
      </c>
      <c r="Q1915" t="s">
        <v>8294</v>
      </c>
      <c r="R1915" s="10">
        <f t="shared" si="176"/>
        <v>1.3270833333333334</v>
      </c>
      <c r="S1915">
        <f t="shared" si="177"/>
        <v>24.5</v>
      </c>
      <c r="T1915" t="str">
        <f t="shared" si="178"/>
        <v>technology</v>
      </c>
      <c r="U1915" t="str">
        <f t="shared" si="179"/>
        <v>gadgets</v>
      </c>
    </row>
    <row r="1916" spans="1:21" ht="44.25" hidden="1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tr">
        <f>Data[[#This Row],[state]]</f>
        <v>failed</v>
      </c>
      <c r="H1916" t="s">
        <v>8224</v>
      </c>
      <c r="I1916" t="s">
        <v>8246</v>
      </c>
      <c r="J1916">
        <v>1414814340</v>
      </c>
      <c r="K1916" s="11">
        <f t="shared" si="174"/>
        <v>41943.915972222225</v>
      </c>
      <c r="L1916">
        <v>1413519073</v>
      </c>
      <c r="M1916" s="11">
        <f t="shared" si="175"/>
        <v>41928.924456018518</v>
      </c>
      <c r="N1916" t="b">
        <v>0</v>
      </c>
      <c r="O1916">
        <v>2</v>
      </c>
      <c r="P1916" t="b">
        <v>0</v>
      </c>
      <c r="Q1916" t="s">
        <v>8294</v>
      </c>
      <c r="R1916" s="10">
        <f t="shared" si="176"/>
        <v>9.0090090090090094</v>
      </c>
      <c r="S1916">
        <f t="shared" si="177"/>
        <v>30</v>
      </c>
      <c r="T1916" t="str">
        <f t="shared" si="178"/>
        <v>technology</v>
      </c>
      <c r="U1916" t="str">
        <f t="shared" si="179"/>
        <v>gadgets</v>
      </c>
    </row>
    <row r="1917" spans="1:21" ht="44.25" hidden="1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tr">
        <f>Data[[#This Row],[state]]</f>
        <v>failed</v>
      </c>
      <c r="H1917" t="s">
        <v>8224</v>
      </c>
      <c r="I1917" t="s">
        <v>8246</v>
      </c>
      <c r="J1917">
        <v>1409620222</v>
      </c>
      <c r="K1917" s="11">
        <f t="shared" si="174"/>
        <v>41883.79886574074</v>
      </c>
      <c r="L1917">
        <v>1407892222</v>
      </c>
      <c r="M1917" s="11">
        <f t="shared" si="175"/>
        <v>41863.79886574074</v>
      </c>
      <c r="N1917" t="b">
        <v>0</v>
      </c>
      <c r="O1917">
        <v>4</v>
      </c>
      <c r="P1917" t="b">
        <v>0</v>
      </c>
      <c r="Q1917" t="s">
        <v>8294</v>
      </c>
      <c r="R1917" s="10">
        <f t="shared" si="176"/>
        <v>1.6</v>
      </c>
      <c r="S1917">
        <f t="shared" si="177"/>
        <v>2</v>
      </c>
      <c r="T1917" t="str">
        <f t="shared" si="178"/>
        <v>technology</v>
      </c>
      <c r="U1917" t="str">
        <f t="shared" si="179"/>
        <v>gadgets</v>
      </c>
    </row>
    <row r="1918" spans="1:21" ht="29.5" hidden="1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tr">
        <f>Data[[#This Row],[state]]</f>
        <v>failed</v>
      </c>
      <c r="H1918" t="s">
        <v>8224</v>
      </c>
      <c r="I1918" t="s">
        <v>8246</v>
      </c>
      <c r="J1918">
        <v>1478542375</v>
      </c>
      <c r="K1918" s="11">
        <f t="shared" si="174"/>
        <v>42681.508969907409</v>
      </c>
      <c r="L1918">
        <v>1476378775</v>
      </c>
      <c r="M1918" s="11">
        <f t="shared" si="175"/>
        <v>42656.467303240745</v>
      </c>
      <c r="N1918" t="b">
        <v>0</v>
      </c>
      <c r="O1918">
        <v>6</v>
      </c>
      <c r="P1918" t="b">
        <v>0</v>
      </c>
      <c r="Q1918" t="s">
        <v>8294</v>
      </c>
      <c r="R1918" s="10">
        <f t="shared" si="176"/>
        <v>0.51</v>
      </c>
      <c r="S1918">
        <f t="shared" si="177"/>
        <v>17</v>
      </c>
      <c r="T1918" t="str">
        <f t="shared" si="178"/>
        <v>technology</v>
      </c>
      <c r="U1918" t="str">
        <f t="shared" si="179"/>
        <v>gadgets</v>
      </c>
    </row>
    <row r="1919" spans="1:21" ht="29.5" hidden="1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tr">
        <f>Data[[#This Row],[state]]</f>
        <v>failed</v>
      </c>
      <c r="H1919" t="s">
        <v>8231</v>
      </c>
      <c r="I1919" t="s">
        <v>8252</v>
      </c>
      <c r="J1919">
        <v>1486708133</v>
      </c>
      <c r="K1919" s="11">
        <f t="shared" si="174"/>
        <v>42776.020057870366</v>
      </c>
      <c r="L1919">
        <v>1484116133</v>
      </c>
      <c r="M1919" s="11">
        <f t="shared" si="175"/>
        <v>42746.020057870366</v>
      </c>
      <c r="N1919" t="b">
        <v>0</v>
      </c>
      <c r="O1919">
        <v>70</v>
      </c>
      <c r="P1919" t="b">
        <v>0</v>
      </c>
      <c r="Q1919" t="s">
        <v>8294</v>
      </c>
      <c r="R1919" s="10">
        <f t="shared" si="176"/>
        <v>52.570512820512818</v>
      </c>
      <c r="S1919">
        <f t="shared" si="177"/>
        <v>2928.9285714285716</v>
      </c>
      <c r="T1919" t="str">
        <f t="shared" si="178"/>
        <v>technology</v>
      </c>
      <c r="U1919" t="str">
        <f t="shared" si="179"/>
        <v>gadgets</v>
      </c>
    </row>
    <row r="1920" spans="1:21" ht="44.25" hidden="1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tr">
        <f>Data[[#This Row],[state]]</f>
        <v>failed</v>
      </c>
      <c r="H1920" t="s">
        <v>8224</v>
      </c>
      <c r="I1920" t="s">
        <v>8246</v>
      </c>
      <c r="J1920">
        <v>1407869851</v>
      </c>
      <c r="K1920" s="11">
        <f t="shared" si="174"/>
        <v>41863.539942129632</v>
      </c>
      <c r="L1920">
        <v>1404845851</v>
      </c>
      <c r="M1920" s="11">
        <f t="shared" si="175"/>
        <v>41828.539942129632</v>
      </c>
      <c r="N1920" t="b">
        <v>0</v>
      </c>
      <c r="O1920">
        <v>9</v>
      </c>
      <c r="P1920" t="b">
        <v>0</v>
      </c>
      <c r="Q1920" t="s">
        <v>8294</v>
      </c>
      <c r="R1920" s="10">
        <f t="shared" si="176"/>
        <v>1.04</v>
      </c>
      <c r="S1920">
        <f t="shared" si="177"/>
        <v>28.888888888888889</v>
      </c>
      <c r="T1920" t="str">
        <f t="shared" si="178"/>
        <v>technology</v>
      </c>
      <c r="U1920" t="str">
        <f t="shared" si="179"/>
        <v>gadgets</v>
      </c>
    </row>
    <row r="1921" spans="1:21" ht="44.25" hidden="1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tr">
        <f>Data[[#This Row],[state]]</f>
        <v>failed</v>
      </c>
      <c r="H1921" t="s">
        <v>8224</v>
      </c>
      <c r="I1921" t="s">
        <v>8246</v>
      </c>
      <c r="J1921">
        <v>1432069249</v>
      </c>
      <c r="K1921" s="11">
        <f t="shared" si="174"/>
        <v>42143.625567129624</v>
      </c>
      <c r="L1921">
        <v>1429477249</v>
      </c>
      <c r="M1921" s="11">
        <f t="shared" si="175"/>
        <v>42113.625567129624</v>
      </c>
      <c r="N1921" t="b">
        <v>0</v>
      </c>
      <c r="O1921">
        <v>8</v>
      </c>
      <c r="P1921" t="b">
        <v>0</v>
      </c>
      <c r="Q1921" t="s">
        <v>8294</v>
      </c>
      <c r="R1921" s="10">
        <f t="shared" si="176"/>
        <v>47.4</v>
      </c>
      <c r="S1921">
        <f t="shared" si="177"/>
        <v>29.625</v>
      </c>
      <c r="T1921" t="str">
        <f t="shared" si="178"/>
        <v>technology</v>
      </c>
      <c r="U1921" t="str">
        <f t="shared" si="179"/>
        <v>gadgets</v>
      </c>
    </row>
    <row r="1922" spans="1:21" ht="44.25" hidden="1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tr">
        <f>Data[[#This Row],[state]]</f>
        <v>failed</v>
      </c>
      <c r="H1922" t="s">
        <v>8225</v>
      </c>
      <c r="I1922" t="s">
        <v>8247</v>
      </c>
      <c r="J1922">
        <v>1445468400</v>
      </c>
      <c r="K1922" s="11">
        <f t="shared" ref="K1922:K1985" si="180">(((J1922/60)/60)/24)+DATE(1970,1,1)+(-6/24)</f>
        <v>42298.708333333328</v>
      </c>
      <c r="L1922">
        <v>1443042061</v>
      </c>
      <c r="M1922" s="11">
        <f t="shared" ref="M1922:M1985" si="181">(((L1922/60)/60)/24)+DATE(1970,1,1)+(-6/24)</f>
        <v>42270.625706018516</v>
      </c>
      <c r="N1922" t="b">
        <v>0</v>
      </c>
      <c r="O1922">
        <v>105</v>
      </c>
      <c r="P1922" t="b">
        <v>0</v>
      </c>
      <c r="Q1922" t="s">
        <v>8294</v>
      </c>
      <c r="R1922" s="10">
        <f t="shared" ref="R1922:R1985" si="182">(E1922/D1922)*100</f>
        <v>43.03</v>
      </c>
      <c r="S1922">
        <f t="shared" si="177"/>
        <v>40.980952380952381</v>
      </c>
      <c r="T1922" t="str">
        <f t="shared" si="178"/>
        <v>technology</v>
      </c>
      <c r="U1922" t="str">
        <f t="shared" si="179"/>
        <v>gadgets</v>
      </c>
    </row>
    <row r="1923" spans="1:21" ht="29.5" hidden="1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tr">
        <f>Data[[#This Row],[state]]</f>
        <v>successful</v>
      </c>
      <c r="H1923" t="s">
        <v>8224</v>
      </c>
      <c r="I1923" t="s">
        <v>8246</v>
      </c>
      <c r="J1923">
        <v>1342243143</v>
      </c>
      <c r="K1923" s="11">
        <f t="shared" si="180"/>
        <v>41103.971562500003</v>
      </c>
      <c r="L1923">
        <v>1339651143</v>
      </c>
      <c r="M1923" s="11">
        <f t="shared" si="181"/>
        <v>41073.971562500003</v>
      </c>
      <c r="N1923" t="b">
        <v>0</v>
      </c>
      <c r="O1923">
        <v>38</v>
      </c>
      <c r="P1923" t="b">
        <v>1</v>
      </c>
      <c r="Q1923" t="s">
        <v>8279</v>
      </c>
      <c r="R1923" s="10">
        <f t="shared" si="182"/>
        <v>136.80000000000001</v>
      </c>
      <c r="S1923">
        <f t="shared" ref="S1923:S1986" si="183">E1923/O1923</f>
        <v>54</v>
      </c>
      <c r="T1923" t="str">
        <f t="shared" ref="T1923:T1986" si="184">LEFT(Q1923,FIND("/",Q1923)-1)</f>
        <v>music</v>
      </c>
      <c r="U1923" t="str">
        <f t="shared" ref="U1923:U1986" si="185">RIGHT(Q1923,LEN(Q1923)-FIND("/",Q1923))</f>
        <v>indie rock</v>
      </c>
    </row>
    <row r="1924" spans="1:21" ht="44.25" hidden="1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tr">
        <f>Data[[#This Row],[state]]</f>
        <v>successful</v>
      </c>
      <c r="H1924" t="s">
        <v>8224</v>
      </c>
      <c r="I1924" t="s">
        <v>8246</v>
      </c>
      <c r="J1924">
        <v>1386828507</v>
      </c>
      <c r="K1924" s="11">
        <f t="shared" si="180"/>
        <v>41620.005868055552</v>
      </c>
      <c r="L1924">
        <v>1384236507</v>
      </c>
      <c r="M1924" s="11">
        <f t="shared" si="181"/>
        <v>41590.005868055552</v>
      </c>
      <c r="N1924" t="b">
        <v>0</v>
      </c>
      <c r="O1924">
        <v>64</v>
      </c>
      <c r="P1924" t="b">
        <v>1</v>
      </c>
      <c r="Q1924" t="s">
        <v>8279</v>
      </c>
      <c r="R1924" s="10">
        <f t="shared" si="182"/>
        <v>115.55</v>
      </c>
      <c r="S1924">
        <f t="shared" si="183"/>
        <v>36.109375</v>
      </c>
      <c r="T1924" t="str">
        <f t="shared" si="184"/>
        <v>music</v>
      </c>
      <c r="U1924" t="str">
        <f t="shared" si="185"/>
        <v>indie rock</v>
      </c>
    </row>
    <row r="1925" spans="1:21" ht="44.25" hidden="1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tr">
        <f>Data[[#This Row],[state]]</f>
        <v>successful</v>
      </c>
      <c r="H1925" t="s">
        <v>8224</v>
      </c>
      <c r="I1925" t="s">
        <v>8246</v>
      </c>
      <c r="J1925">
        <v>1317099540</v>
      </c>
      <c r="K1925" s="11">
        <f t="shared" si="180"/>
        <v>40812.957638888889</v>
      </c>
      <c r="L1925">
        <v>1313612532</v>
      </c>
      <c r="M1925" s="11">
        <f t="shared" si="181"/>
        <v>40772.598749999997</v>
      </c>
      <c r="N1925" t="b">
        <v>0</v>
      </c>
      <c r="O1925">
        <v>13</v>
      </c>
      <c r="P1925" t="b">
        <v>1</v>
      </c>
      <c r="Q1925" t="s">
        <v>8279</v>
      </c>
      <c r="R1925" s="10">
        <f t="shared" si="182"/>
        <v>240.79999999999998</v>
      </c>
      <c r="S1925">
        <f t="shared" si="183"/>
        <v>23.153846153846153</v>
      </c>
      <c r="T1925" t="str">
        <f t="shared" si="184"/>
        <v>music</v>
      </c>
      <c r="U1925" t="str">
        <f t="shared" si="185"/>
        <v>indie rock</v>
      </c>
    </row>
    <row r="1926" spans="1:21" ht="59" hidden="1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tr">
        <f>Data[[#This Row],[state]]</f>
        <v>successful</v>
      </c>
      <c r="H1926" t="s">
        <v>8224</v>
      </c>
      <c r="I1926" t="s">
        <v>8246</v>
      </c>
      <c r="J1926">
        <v>1389814380</v>
      </c>
      <c r="K1926" s="11">
        <f t="shared" si="180"/>
        <v>41654.564583333333</v>
      </c>
      <c r="L1926">
        <v>1387390555</v>
      </c>
      <c r="M1926" s="11">
        <f t="shared" si="181"/>
        <v>41626.511053240742</v>
      </c>
      <c r="N1926" t="b">
        <v>0</v>
      </c>
      <c r="O1926">
        <v>33</v>
      </c>
      <c r="P1926" t="b">
        <v>1</v>
      </c>
      <c r="Q1926" t="s">
        <v>8279</v>
      </c>
      <c r="R1926" s="10">
        <f t="shared" si="182"/>
        <v>114.39999999999999</v>
      </c>
      <c r="S1926">
        <f t="shared" si="183"/>
        <v>104</v>
      </c>
      <c r="T1926" t="str">
        <f t="shared" si="184"/>
        <v>music</v>
      </c>
      <c r="U1926" t="str">
        <f t="shared" si="185"/>
        <v>indie rock</v>
      </c>
    </row>
    <row r="1927" spans="1:21" ht="44.25" hidden="1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tr">
        <f>Data[[#This Row],[state]]</f>
        <v>successful</v>
      </c>
      <c r="H1927" t="s">
        <v>8224</v>
      </c>
      <c r="I1927" t="s">
        <v>8246</v>
      </c>
      <c r="J1927">
        <v>1381449600</v>
      </c>
      <c r="K1927" s="11">
        <f t="shared" si="180"/>
        <v>41557.75</v>
      </c>
      <c r="L1927">
        <v>1379540288</v>
      </c>
      <c r="M1927" s="11">
        <f t="shared" si="181"/>
        <v>41535.65148148148</v>
      </c>
      <c r="N1927" t="b">
        <v>0</v>
      </c>
      <c r="O1927">
        <v>52</v>
      </c>
      <c r="P1927" t="b">
        <v>1</v>
      </c>
      <c r="Q1927" t="s">
        <v>8279</v>
      </c>
      <c r="R1927" s="10">
        <f t="shared" si="182"/>
        <v>110.33333333333333</v>
      </c>
      <c r="S1927">
        <f t="shared" si="183"/>
        <v>31.826923076923077</v>
      </c>
      <c r="T1927" t="str">
        <f t="shared" si="184"/>
        <v>music</v>
      </c>
      <c r="U1927" t="str">
        <f t="shared" si="185"/>
        <v>indie rock</v>
      </c>
    </row>
    <row r="1928" spans="1:21" ht="59" hidden="1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tr">
        <f>Data[[#This Row],[state]]</f>
        <v>successful</v>
      </c>
      <c r="H1928" t="s">
        <v>8224</v>
      </c>
      <c r="I1928" t="s">
        <v>8246</v>
      </c>
      <c r="J1928">
        <v>1288657560</v>
      </c>
      <c r="K1928" s="11">
        <f t="shared" si="180"/>
        <v>40483.768055555556</v>
      </c>
      <c r="L1928">
        <v>1286319256</v>
      </c>
      <c r="M1928" s="11">
        <f t="shared" si="181"/>
        <v>40456.704351851848</v>
      </c>
      <c r="N1928" t="b">
        <v>0</v>
      </c>
      <c r="O1928">
        <v>107</v>
      </c>
      <c r="P1928" t="b">
        <v>1</v>
      </c>
      <c r="Q1928" t="s">
        <v>8279</v>
      </c>
      <c r="R1928" s="10">
        <f t="shared" si="182"/>
        <v>195.37933333333334</v>
      </c>
      <c r="S1928">
        <f t="shared" si="183"/>
        <v>27.3896261682243</v>
      </c>
      <c r="T1928" t="str">
        <f t="shared" si="184"/>
        <v>music</v>
      </c>
      <c r="U1928" t="str">
        <f t="shared" si="185"/>
        <v>indie rock</v>
      </c>
    </row>
    <row r="1929" spans="1:21" hidden="1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tr">
        <f>Data[[#This Row],[state]]</f>
        <v>successful</v>
      </c>
      <c r="H1929" t="s">
        <v>8224</v>
      </c>
      <c r="I1929" t="s">
        <v>8246</v>
      </c>
      <c r="J1929">
        <v>1331182740</v>
      </c>
      <c r="K1929" s="11">
        <f t="shared" si="180"/>
        <v>40975.957638888889</v>
      </c>
      <c r="L1929">
        <v>1329856839</v>
      </c>
      <c r="M1929" s="11">
        <f t="shared" si="181"/>
        <v>40960.611562500002</v>
      </c>
      <c r="N1929" t="b">
        <v>0</v>
      </c>
      <c r="O1929">
        <v>11</v>
      </c>
      <c r="P1929" t="b">
        <v>1</v>
      </c>
      <c r="Q1929" t="s">
        <v>8279</v>
      </c>
      <c r="R1929" s="10">
        <f t="shared" si="182"/>
        <v>103.33333333333334</v>
      </c>
      <c r="S1929">
        <f t="shared" si="183"/>
        <v>56.363636363636367</v>
      </c>
      <c r="T1929" t="str">
        <f t="shared" si="184"/>
        <v>music</v>
      </c>
      <c r="U1929" t="str">
        <f t="shared" si="185"/>
        <v>indie rock</v>
      </c>
    </row>
    <row r="1930" spans="1:21" ht="29.5" hidden="1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tr">
        <f>Data[[#This Row],[state]]</f>
        <v>successful</v>
      </c>
      <c r="H1930" t="s">
        <v>8224</v>
      </c>
      <c r="I1930" t="s">
        <v>8246</v>
      </c>
      <c r="J1930">
        <v>1367940794</v>
      </c>
      <c r="K1930" s="11">
        <f t="shared" si="180"/>
        <v>41401.398078703707</v>
      </c>
      <c r="L1930">
        <v>1365348794</v>
      </c>
      <c r="M1930" s="11">
        <f t="shared" si="181"/>
        <v>41371.398078703707</v>
      </c>
      <c r="N1930" t="b">
        <v>0</v>
      </c>
      <c r="O1930">
        <v>34</v>
      </c>
      <c r="P1930" t="b">
        <v>1</v>
      </c>
      <c r="Q1930" t="s">
        <v>8279</v>
      </c>
      <c r="R1930" s="10">
        <f t="shared" si="182"/>
        <v>103.1372549019608</v>
      </c>
      <c r="S1930">
        <f t="shared" si="183"/>
        <v>77.352941176470594</v>
      </c>
      <c r="T1930" t="str">
        <f t="shared" si="184"/>
        <v>music</v>
      </c>
      <c r="U1930" t="str">
        <f t="shared" si="185"/>
        <v>indie rock</v>
      </c>
    </row>
    <row r="1931" spans="1:21" ht="44.25" hidden="1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tr">
        <f>Data[[#This Row],[state]]</f>
        <v>successful</v>
      </c>
      <c r="H1931" t="s">
        <v>8224</v>
      </c>
      <c r="I1931" t="s">
        <v>8246</v>
      </c>
      <c r="J1931">
        <v>1309825866</v>
      </c>
      <c r="K1931" s="11">
        <f t="shared" si="180"/>
        <v>40728.771597222221</v>
      </c>
      <c r="L1931">
        <v>1306197066</v>
      </c>
      <c r="M1931" s="11">
        <f t="shared" si="181"/>
        <v>40686.771597222221</v>
      </c>
      <c r="N1931" t="b">
        <v>0</v>
      </c>
      <c r="O1931">
        <v>75</v>
      </c>
      <c r="P1931" t="b">
        <v>1</v>
      </c>
      <c r="Q1931" t="s">
        <v>8279</v>
      </c>
      <c r="R1931" s="10">
        <f t="shared" si="182"/>
        <v>100.3125</v>
      </c>
      <c r="S1931">
        <f t="shared" si="183"/>
        <v>42.8</v>
      </c>
      <c r="T1931" t="str">
        <f t="shared" si="184"/>
        <v>music</v>
      </c>
      <c r="U1931" t="str">
        <f t="shared" si="185"/>
        <v>indie rock</v>
      </c>
    </row>
    <row r="1932" spans="1:21" ht="29.5" hidden="1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tr">
        <f>Data[[#This Row],[state]]</f>
        <v>successful</v>
      </c>
      <c r="H1932" t="s">
        <v>8224</v>
      </c>
      <c r="I1932" t="s">
        <v>8246</v>
      </c>
      <c r="J1932">
        <v>1373203482</v>
      </c>
      <c r="K1932" s="11">
        <f t="shared" si="180"/>
        <v>41462.308819444443</v>
      </c>
      <c r="L1932">
        <v>1368019482</v>
      </c>
      <c r="M1932" s="11">
        <f t="shared" si="181"/>
        <v>41402.308819444443</v>
      </c>
      <c r="N1932" t="b">
        <v>0</v>
      </c>
      <c r="O1932">
        <v>26</v>
      </c>
      <c r="P1932" t="b">
        <v>1</v>
      </c>
      <c r="Q1932" t="s">
        <v>8279</v>
      </c>
      <c r="R1932" s="10">
        <f t="shared" si="182"/>
        <v>127</v>
      </c>
      <c r="S1932">
        <f t="shared" si="183"/>
        <v>48.846153846153847</v>
      </c>
      <c r="T1932" t="str">
        <f t="shared" si="184"/>
        <v>music</v>
      </c>
      <c r="U1932" t="str">
        <f t="shared" si="185"/>
        <v>indie rock</v>
      </c>
    </row>
    <row r="1933" spans="1:21" ht="44.25" hidden="1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tr">
        <f>Data[[#This Row],[state]]</f>
        <v>successful</v>
      </c>
      <c r="H1933" t="s">
        <v>8224</v>
      </c>
      <c r="I1933" t="s">
        <v>8246</v>
      </c>
      <c r="J1933">
        <v>1337657400</v>
      </c>
      <c r="K1933" s="11">
        <f t="shared" si="180"/>
        <v>41050.895833333336</v>
      </c>
      <c r="L1933">
        <v>1336512309</v>
      </c>
      <c r="M1933" s="11">
        <f t="shared" si="181"/>
        <v>41037.642465277779</v>
      </c>
      <c r="N1933" t="b">
        <v>0</v>
      </c>
      <c r="O1933">
        <v>50</v>
      </c>
      <c r="P1933" t="b">
        <v>1</v>
      </c>
      <c r="Q1933" t="s">
        <v>8279</v>
      </c>
      <c r="R1933" s="10">
        <f t="shared" si="182"/>
        <v>120.601</v>
      </c>
      <c r="S1933">
        <f t="shared" si="183"/>
        <v>48.240400000000001</v>
      </c>
      <c r="T1933" t="str">
        <f t="shared" si="184"/>
        <v>music</v>
      </c>
      <c r="U1933" t="str">
        <f t="shared" si="185"/>
        <v>indie rock</v>
      </c>
    </row>
    <row r="1934" spans="1:21" ht="59" hidden="1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tr">
        <f>Data[[#This Row],[state]]</f>
        <v>successful</v>
      </c>
      <c r="H1934" t="s">
        <v>8224</v>
      </c>
      <c r="I1934" t="s">
        <v>8246</v>
      </c>
      <c r="J1934">
        <v>1327433173</v>
      </c>
      <c r="K1934" s="11">
        <f t="shared" si="180"/>
        <v>40932.559872685182</v>
      </c>
      <c r="L1934">
        <v>1325618773</v>
      </c>
      <c r="M1934" s="11">
        <f t="shared" si="181"/>
        <v>40911.559872685182</v>
      </c>
      <c r="N1934" t="b">
        <v>0</v>
      </c>
      <c r="O1934">
        <v>80</v>
      </c>
      <c r="P1934" t="b">
        <v>1</v>
      </c>
      <c r="Q1934" t="s">
        <v>8279</v>
      </c>
      <c r="R1934" s="10">
        <f t="shared" si="182"/>
        <v>106.99047619047619</v>
      </c>
      <c r="S1934">
        <f t="shared" si="183"/>
        <v>70.212500000000006</v>
      </c>
      <c r="T1934" t="str">
        <f t="shared" si="184"/>
        <v>music</v>
      </c>
      <c r="U1934" t="str">
        <f t="shared" si="185"/>
        <v>indie rock</v>
      </c>
    </row>
    <row r="1935" spans="1:21" ht="44.25" hidden="1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tr">
        <f>Data[[#This Row],[state]]</f>
        <v>successful</v>
      </c>
      <c r="H1935" t="s">
        <v>8224</v>
      </c>
      <c r="I1935" t="s">
        <v>8246</v>
      </c>
      <c r="J1935">
        <v>1411787307</v>
      </c>
      <c r="K1935" s="11">
        <f t="shared" si="180"/>
        <v>41908.880868055552</v>
      </c>
      <c r="L1935">
        <v>1409195307</v>
      </c>
      <c r="M1935" s="11">
        <f t="shared" si="181"/>
        <v>41878.880868055552</v>
      </c>
      <c r="N1935" t="b">
        <v>0</v>
      </c>
      <c r="O1935">
        <v>110</v>
      </c>
      <c r="P1935" t="b">
        <v>1</v>
      </c>
      <c r="Q1935" t="s">
        <v>8279</v>
      </c>
      <c r="R1935" s="10">
        <f t="shared" si="182"/>
        <v>172.43333333333334</v>
      </c>
      <c r="S1935">
        <f t="shared" si="183"/>
        <v>94.054545454545448</v>
      </c>
      <c r="T1935" t="str">
        <f t="shared" si="184"/>
        <v>music</v>
      </c>
      <c r="U1935" t="str">
        <f t="shared" si="185"/>
        <v>indie rock</v>
      </c>
    </row>
    <row r="1936" spans="1:21" ht="44.25" hidden="1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tr">
        <f>Data[[#This Row],[state]]</f>
        <v>successful</v>
      </c>
      <c r="H1936" t="s">
        <v>8224</v>
      </c>
      <c r="I1936" t="s">
        <v>8246</v>
      </c>
      <c r="J1936">
        <v>1324789200</v>
      </c>
      <c r="K1936" s="11">
        <f t="shared" si="180"/>
        <v>40901.958333333336</v>
      </c>
      <c r="L1936">
        <v>1321649321</v>
      </c>
      <c r="M1936" s="11">
        <f t="shared" si="181"/>
        <v>40865.617141203707</v>
      </c>
      <c r="N1936" t="b">
        <v>0</v>
      </c>
      <c r="O1936">
        <v>77</v>
      </c>
      <c r="P1936" t="b">
        <v>1</v>
      </c>
      <c r="Q1936" t="s">
        <v>8279</v>
      </c>
      <c r="R1936" s="10">
        <f t="shared" si="182"/>
        <v>123.61999999999999</v>
      </c>
      <c r="S1936">
        <f t="shared" si="183"/>
        <v>80.272727272727266</v>
      </c>
      <c r="T1936" t="str">
        <f t="shared" si="184"/>
        <v>music</v>
      </c>
      <c r="U1936" t="str">
        <f t="shared" si="185"/>
        <v>indie rock</v>
      </c>
    </row>
    <row r="1937" spans="1:21" ht="44.25" hidden="1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tr">
        <f>Data[[#This Row],[state]]</f>
        <v>successful</v>
      </c>
      <c r="H1937" t="s">
        <v>8224</v>
      </c>
      <c r="I1937" t="s">
        <v>8246</v>
      </c>
      <c r="J1937">
        <v>1403326740</v>
      </c>
      <c r="K1937" s="11">
        <f t="shared" si="180"/>
        <v>41810.957638888889</v>
      </c>
      <c r="L1937">
        <v>1400106171</v>
      </c>
      <c r="M1937" s="11">
        <f t="shared" si="181"/>
        <v>41773.682534722226</v>
      </c>
      <c r="N1937" t="b">
        <v>0</v>
      </c>
      <c r="O1937">
        <v>50</v>
      </c>
      <c r="P1937" t="b">
        <v>1</v>
      </c>
      <c r="Q1937" t="s">
        <v>8279</v>
      </c>
      <c r="R1937" s="10">
        <f t="shared" si="182"/>
        <v>108.4</v>
      </c>
      <c r="S1937">
        <f t="shared" si="183"/>
        <v>54.2</v>
      </c>
      <c r="T1937" t="str">
        <f t="shared" si="184"/>
        <v>music</v>
      </c>
      <c r="U1937" t="str">
        <f t="shared" si="185"/>
        <v>indie rock</v>
      </c>
    </row>
    <row r="1938" spans="1:21" ht="44.25" hidden="1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tr">
        <f>Data[[#This Row],[state]]</f>
        <v>successful</v>
      </c>
      <c r="H1938" t="s">
        <v>8224</v>
      </c>
      <c r="I1938" t="s">
        <v>8246</v>
      </c>
      <c r="J1938">
        <v>1323151140</v>
      </c>
      <c r="K1938" s="11">
        <f t="shared" si="180"/>
        <v>40882.999305555553</v>
      </c>
      <c r="L1938">
        <v>1320528070</v>
      </c>
      <c r="M1938" s="11">
        <f t="shared" si="181"/>
        <v>40852.639699074076</v>
      </c>
      <c r="N1938" t="b">
        <v>0</v>
      </c>
      <c r="O1938">
        <v>145</v>
      </c>
      <c r="P1938" t="b">
        <v>1</v>
      </c>
      <c r="Q1938" t="s">
        <v>8279</v>
      </c>
      <c r="R1938" s="10">
        <f t="shared" si="182"/>
        <v>116.52013333333333</v>
      </c>
      <c r="S1938">
        <f t="shared" si="183"/>
        <v>60.26903448275862</v>
      </c>
      <c r="T1938" t="str">
        <f t="shared" si="184"/>
        <v>music</v>
      </c>
      <c r="U1938" t="str">
        <f t="shared" si="185"/>
        <v>indie rock</v>
      </c>
    </row>
    <row r="1939" spans="1:21" ht="44.25" hidden="1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tr">
        <f>Data[[#This Row],[state]]</f>
        <v>successful</v>
      </c>
      <c r="H1939" t="s">
        <v>8224</v>
      </c>
      <c r="I1939" t="s">
        <v>8246</v>
      </c>
      <c r="J1939">
        <v>1339732740</v>
      </c>
      <c r="K1939" s="11">
        <f t="shared" si="180"/>
        <v>41074.915972222225</v>
      </c>
      <c r="L1939">
        <v>1338346281</v>
      </c>
      <c r="M1939" s="11">
        <f t="shared" si="181"/>
        <v>41058.868993055556</v>
      </c>
      <c r="N1939" t="b">
        <v>0</v>
      </c>
      <c r="O1939">
        <v>29</v>
      </c>
      <c r="P1939" t="b">
        <v>1</v>
      </c>
      <c r="Q1939" t="s">
        <v>8279</v>
      </c>
      <c r="R1939" s="10">
        <f t="shared" si="182"/>
        <v>187.245</v>
      </c>
      <c r="S1939">
        <f t="shared" si="183"/>
        <v>38.740344827586206</v>
      </c>
      <c r="T1939" t="str">
        <f t="shared" si="184"/>
        <v>music</v>
      </c>
      <c r="U1939" t="str">
        <f t="shared" si="185"/>
        <v>indie rock</v>
      </c>
    </row>
    <row r="1940" spans="1:21" ht="44.25" hidden="1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tr">
        <f>Data[[#This Row],[state]]</f>
        <v>successful</v>
      </c>
      <c r="H1940" t="s">
        <v>8224</v>
      </c>
      <c r="I1940" t="s">
        <v>8246</v>
      </c>
      <c r="J1940">
        <v>1372741200</v>
      </c>
      <c r="K1940" s="11">
        <f t="shared" si="180"/>
        <v>41456.958333333336</v>
      </c>
      <c r="L1940">
        <v>1370067231</v>
      </c>
      <c r="M1940" s="11">
        <f t="shared" si="181"/>
        <v>41426.009618055556</v>
      </c>
      <c r="N1940" t="b">
        <v>0</v>
      </c>
      <c r="O1940">
        <v>114</v>
      </c>
      <c r="P1940" t="b">
        <v>1</v>
      </c>
      <c r="Q1940" t="s">
        <v>8279</v>
      </c>
      <c r="R1940" s="10">
        <f t="shared" si="182"/>
        <v>115.93333333333334</v>
      </c>
      <c r="S1940">
        <f t="shared" si="183"/>
        <v>152.54385964912279</v>
      </c>
      <c r="T1940" t="str">
        <f t="shared" si="184"/>
        <v>music</v>
      </c>
      <c r="U1940" t="str">
        <f t="shared" si="185"/>
        <v>indie rock</v>
      </c>
    </row>
    <row r="1941" spans="1:21" ht="59" hidden="1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tr">
        <f>Data[[#This Row],[state]]</f>
        <v>successful</v>
      </c>
      <c r="H1941" t="s">
        <v>8224</v>
      </c>
      <c r="I1941" t="s">
        <v>8246</v>
      </c>
      <c r="J1941">
        <v>1362955108</v>
      </c>
      <c r="K1941" s="11">
        <f t="shared" si="180"/>
        <v>41343.693379629629</v>
      </c>
      <c r="L1941">
        <v>1360366708</v>
      </c>
      <c r="M1941" s="11">
        <f t="shared" si="181"/>
        <v>41313.735046296293</v>
      </c>
      <c r="N1941" t="b">
        <v>0</v>
      </c>
      <c r="O1941">
        <v>96</v>
      </c>
      <c r="P1941" t="b">
        <v>1</v>
      </c>
      <c r="Q1941" t="s">
        <v>8279</v>
      </c>
      <c r="R1941" s="10">
        <f t="shared" si="182"/>
        <v>110.7</v>
      </c>
      <c r="S1941">
        <f t="shared" si="183"/>
        <v>115.3125</v>
      </c>
      <c r="T1941" t="str">
        <f t="shared" si="184"/>
        <v>music</v>
      </c>
      <c r="U1941" t="str">
        <f t="shared" si="185"/>
        <v>indie rock</v>
      </c>
    </row>
    <row r="1942" spans="1:21" ht="44.25" hidden="1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tr">
        <f>Data[[#This Row],[state]]</f>
        <v>successful</v>
      </c>
      <c r="H1942" t="s">
        <v>8224</v>
      </c>
      <c r="I1942" t="s">
        <v>8246</v>
      </c>
      <c r="J1942">
        <v>1308110340</v>
      </c>
      <c r="K1942" s="11">
        <f t="shared" si="180"/>
        <v>40708.915972222225</v>
      </c>
      <c r="L1942">
        <v>1304770233</v>
      </c>
      <c r="M1942" s="11">
        <f t="shared" si="181"/>
        <v>40670.257326388892</v>
      </c>
      <c r="N1942" t="b">
        <v>0</v>
      </c>
      <c r="O1942">
        <v>31</v>
      </c>
      <c r="P1942" t="b">
        <v>1</v>
      </c>
      <c r="Q1942" t="s">
        <v>8279</v>
      </c>
      <c r="R1942" s="10">
        <f t="shared" si="182"/>
        <v>170.92307692307693</v>
      </c>
      <c r="S1942">
        <f t="shared" si="183"/>
        <v>35.838709677419352</v>
      </c>
      <c r="T1942" t="str">
        <f t="shared" si="184"/>
        <v>music</v>
      </c>
      <c r="U1942" t="str">
        <f t="shared" si="185"/>
        <v>indie rock</v>
      </c>
    </row>
    <row r="1943" spans="1:21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tr">
        <f>Data[[#This Row],[state]]</f>
        <v>successful</v>
      </c>
      <c r="H1943" t="s">
        <v>8224</v>
      </c>
      <c r="I1943" t="s">
        <v>8246</v>
      </c>
      <c r="J1943">
        <v>1400137131</v>
      </c>
      <c r="K1943" s="11">
        <f t="shared" si="180"/>
        <v>41774.040868055556</v>
      </c>
      <c r="L1943">
        <v>1397545131</v>
      </c>
      <c r="M1943" s="11">
        <f t="shared" si="181"/>
        <v>41744.040868055556</v>
      </c>
      <c r="N1943" t="b">
        <v>1</v>
      </c>
      <c r="O1943">
        <v>4883</v>
      </c>
      <c r="P1943" t="b">
        <v>1</v>
      </c>
      <c r="Q1943" t="s">
        <v>8295</v>
      </c>
      <c r="R1943" s="10">
        <f t="shared" si="182"/>
        <v>126.11835600000001</v>
      </c>
      <c r="S1943">
        <f t="shared" si="183"/>
        <v>64.570118779438872</v>
      </c>
      <c r="T1943" t="str">
        <f t="shared" si="184"/>
        <v>technology</v>
      </c>
      <c r="U1943" t="str">
        <f t="shared" si="185"/>
        <v>hardware</v>
      </c>
    </row>
    <row r="1944" spans="1:21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tr">
        <f>Data[[#This Row],[state]]</f>
        <v>successful</v>
      </c>
      <c r="H1944" t="s">
        <v>8224</v>
      </c>
      <c r="I1944" t="s">
        <v>8246</v>
      </c>
      <c r="J1944">
        <v>1309809140</v>
      </c>
      <c r="K1944" s="11">
        <f t="shared" si="180"/>
        <v>40728.578009259261</v>
      </c>
      <c r="L1944">
        <v>1302033140</v>
      </c>
      <c r="M1944" s="11">
        <f t="shared" si="181"/>
        <v>40638.578009259261</v>
      </c>
      <c r="N1944" t="b">
        <v>1</v>
      </c>
      <c r="O1944">
        <v>95</v>
      </c>
      <c r="P1944" t="b">
        <v>1</v>
      </c>
      <c r="Q1944" t="s">
        <v>8295</v>
      </c>
      <c r="R1944" s="10">
        <f t="shared" si="182"/>
        <v>138.44033333333334</v>
      </c>
      <c r="S1944">
        <f t="shared" si="183"/>
        <v>87.436000000000007</v>
      </c>
      <c r="T1944" t="str">
        <f t="shared" si="184"/>
        <v>technology</v>
      </c>
      <c r="U1944" t="str">
        <f t="shared" si="185"/>
        <v>hardware</v>
      </c>
    </row>
    <row r="1945" spans="1:21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tr">
        <f>Data[[#This Row],[state]]</f>
        <v>successful</v>
      </c>
      <c r="H1945" t="s">
        <v>8224</v>
      </c>
      <c r="I1945" t="s">
        <v>8246</v>
      </c>
      <c r="J1945">
        <v>1470896916</v>
      </c>
      <c r="K1945" s="11">
        <f t="shared" si="180"/>
        <v>42593.019861111112</v>
      </c>
      <c r="L1945">
        <v>1467008916</v>
      </c>
      <c r="M1945" s="11">
        <f t="shared" si="181"/>
        <v>42548.019861111112</v>
      </c>
      <c r="N1945" t="b">
        <v>1</v>
      </c>
      <c r="O1945">
        <v>2478</v>
      </c>
      <c r="P1945" t="b">
        <v>1</v>
      </c>
      <c r="Q1945" t="s">
        <v>8295</v>
      </c>
      <c r="R1945" s="10">
        <f t="shared" si="182"/>
        <v>1705.2499999999998</v>
      </c>
      <c r="S1945">
        <f t="shared" si="183"/>
        <v>68.815577078288939</v>
      </c>
      <c r="T1945" t="str">
        <f t="shared" si="184"/>
        <v>technology</v>
      </c>
      <c r="U1945" t="str">
        <f t="shared" si="185"/>
        <v>hardware</v>
      </c>
    </row>
    <row r="1946" spans="1:21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tr">
        <f>Data[[#This Row],[state]]</f>
        <v>successful</v>
      </c>
      <c r="H1946" t="s">
        <v>8224</v>
      </c>
      <c r="I1946" t="s">
        <v>8246</v>
      </c>
      <c r="J1946">
        <v>1398952890</v>
      </c>
      <c r="K1946" s="11">
        <f t="shared" si="180"/>
        <v>41760.334374999999</v>
      </c>
      <c r="L1946">
        <v>1396360890</v>
      </c>
      <c r="M1946" s="11">
        <f t="shared" si="181"/>
        <v>41730.334374999999</v>
      </c>
      <c r="N1946" t="b">
        <v>1</v>
      </c>
      <c r="O1946">
        <v>1789</v>
      </c>
      <c r="P1946" t="b">
        <v>1</v>
      </c>
      <c r="Q1946" t="s">
        <v>8295</v>
      </c>
      <c r="R1946" s="10">
        <f t="shared" si="182"/>
        <v>788.05550000000005</v>
      </c>
      <c r="S1946">
        <f t="shared" si="183"/>
        <v>176.200223588597</v>
      </c>
      <c r="T1946" t="str">
        <f t="shared" si="184"/>
        <v>technology</v>
      </c>
      <c r="U1946" t="str">
        <f t="shared" si="185"/>
        <v>hardware</v>
      </c>
    </row>
    <row r="1947" spans="1:21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tr">
        <f>Data[[#This Row],[state]]</f>
        <v>successful</v>
      </c>
      <c r="H1947" t="s">
        <v>8227</v>
      </c>
      <c r="I1947" t="s">
        <v>8249</v>
      </c>
      <c r="J1947">
        <v>1436680958</v>
      </c>
      <c r="K1947" s="11">
        <f t="shared" si="180"/>
        <v>42197.001828703709</v>
      </c>
      <c r="L1947">
        <v>1433224958</v>
      </c>
      <c r="M1947" s="11">
        <f t="shared" si="181"/>
        <v>42157.001828703709</v>
      </c>
      <c r="N1947" t="b">
        <v>1</v>
      </c>
      <c r="O1947">
        <v>680</v>
      </c>
      <c r="P1947" t="b">
        <v>1</v>
      </c>
      <c r="Q1947" t="s">
        <v>8295</v>
      </c>
      <c r="R1947" s="10">
        <f t="shared" si="182"/>
        <v>348.01799999999997</v>
      </c>
      <c r="S1947">
        <f t="shared" si="183"/>
        <v>511.79117647058825</v>
      </c>
      <c r="T1947" t="str">
        <f t="shared" si="184"/>
        <v>technology</v>
      </c>
      <c r="U1947" t="str">
        <f t="shared" si="185"/>
        <v>hardware</v>
      </c>
    </row>
    <row r="1948" spans="1:21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tr">
        <f>Data[[#This Row],[state]]</f>
        <v>successful</v>
      </c>
      <c r="H1948" t="s">
        <v>8224</v>
      </c>
      <c r="I1948" t="s">
        <v>8246</v>
      </c>
      <c r="J1948">
        <v>1397961361</v>
      </c>
      <c r="K1948" s="11">
        <f t="shared" si="180"/>
        <v>41748.858344907407</v>
      </c>
      <c r="L1948">
        <v>1392780961</v>
      </c>
      <c r="M1948" s="11">
        <f t="shared" si="181"/>
        <v>41688.900011574071</v>
      </c>
      <c r="N1948" t="b">
        <v>1</v>
      </c>
      <c r="O1948">
        <v>70</v>
      </c>
      <c r="P1948" t="b">
        <v>1</v>
      </c>
      <c r="Q1948" t="s">
        <v>8295</v>
      </c>
      <c r="R1948" s="10">
        <f t="shared" si="182"/>
        <v>149.74666666666667</v>
      </c>
      <c r="S1948">
        <f t="shared" si="183"/>
        <v>160.44285714285715</v>
      </c>
      <c r="T1948" t="str">
        <f t="shared" si="184"/>
        <v>technology</v>
      </c>
      <c r="U1948" t="str">
        <f t="shared" si="185"/>
        <v>hardware</v>
      </c>
    </row>
    <row r="1949" spans="1:21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tr">
        <f>Data[[#This Row],[state]]</f>
        <v>successful</v>
      </c>
      <c r="H1949" t="s">
        <v>8224</v>
      </c>
      <c r="I1949" t="s">
        <v>8246</v>
      </c>
      <c r="J1949">
        <v>1258955940</v>
      </c>
      <c r="K1949" s="11">
        <f t="shared" si="180"/>
        <v>40139.999305555553</v>
      </c>
      <c r="L1949">
        <v>1255730520</v>
      </c>
      <c r="M1949" s="11">
        <f t="shared" si="181"/>
        <v>40102.668055555558</v>
      </c>
      <c r="N1949" t="b">
        <v>1</v>
      </c>
      <c r="O1949">
        <v>23</v>
      </c>
      <c r="P1949" t="b">
        <v>1</v>
      </c>
      <c r="Q1949" t="s">
        <v>8295</v>
      </c>
      <c r="R1949" s="10">
        <f t="shared" si="182"/>
        <v>100.63375000000001</v>
      </c>
      <c r="S1949">
        <f t="shared" si="183"/>
        <v>35.003043478260871</v>
      </c>
      <c r="T1949" t="str">
        <f t="shared" si="184"/>
        <v>technology</v>
      </c>
      <c r="U1949" t="str">
        <f t="shared" si="185"/>
        <v>hardware</v>
      </c>
    </row>
    <row r="1950" spans="1:21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tr">
        <f>Data[[#This Row],[state]]</f>
        <v>successful</v>
      </c>
      <c r="H1950" t="s">
        <v>8224</v>
      </c>
      <c r="I1950" t="s">
        <v>8246</v>
      </c>
      <c r="J1950">
        <v>1465232520</v>
      </c>
      <c r="K1950" s="11">
        <f t="shared" si="180"/>
        <v>42527.459722222222</v>
      </c>
      <c r="L1950">
        <v>1460557809</v>
      </c>
      <c r="M1950" s="11">
        <f t="shared" si="181"/>
        <v>42473.354270833333</v>
      </c>
      <c r="N1950" t="b">
        <v>1</v>
      </c>
      <c r="O1950">
        <v>4245</v>
      </c>
      <c r="P1950" t="b">
        <v>1</v>
      </c>
      <c r="Q1950" t="s">
        <v>8295</v>
      </c>
      <c r="R1950" s="10">
        <f t="shared" si="182"/>
        <v>800.21100000000001</v>
      </c>
      <c r="S1950">
        <f t="shared" si="183"/>
        <v>188.50671378091872</v>
      </c>
      <c r="T1950" t="str">
        <f t="shared" si="184"/>
        <v>technology</v>
      </c>
      <c r="U1950" t="str">
        <f t="shared" si="185"/>
        <v>hardware</v>
      </c>
    </row>
    <row r="1951" spans="1:21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tr">
        <f>Data[[#This Row],[state]]</f>
        <v>successful</v>
      </c>
      <c r="H1951" t="s">
        <v>8225</v>
      </c>
      <c r="I1951" t="s">
        <v>8247</v>
      </c>
      <c r="J1951">
        <v>1404986951</v>
      </c>
      <c r="K1951" s="11">
        <f t="shared" si="180"/>
        <v>41830.173043981478</v>
      </c>
      <c r="L1951">
        <v>1402394951</v>
      </c>
      <c r="M1951" s="11">
        <f t="shared" si="181"/>
        <v>41800.173043981478</v>
      </c>
      <c r="N1951" t="b">
        <v>1</v>
      </c>
      <c r="O1951">
        <v>943</v>
      </c>
      <c r="P1951" t="b">
        <v>1</v>
      </c>
      <c r="Q1951" t="s">
        <v>8295</v>
      </c>
      <c r="R1951" s="10">
        <f t="shared" si="182"/>
        <v>106.00260000000002</v>
      </c>
      <c r="S1951">
        <f t="shared" si="183"/>
        <v>56.204984093319197</v>
      </c>
      <c r="T1951" t="str">
        <f t="shared" si="184"/>
        <v>technology</v>
      </c>
      <c r="U1951" t="str">
        <f t="shared" si="185"/>
        <v>hardware</v>
      </c>
    </row>
    <row r="1952" spans="1:21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tr">
        <f>Data[[#This Row],[state]]</f>
        <v>successful</v>
      </c>
      <c r="H1952" t="s">
        <v>8224</v>
      </c>
      <c r="I1952" t="s">
        <v>8246</v>
      </c>
      <c r="J1952">
        <v>1303446073</v>
      </c>
      <c r="K1952" s="11">
        <f t="shared" si="180"/>
        <v>40654.931400462963</v>
      </c>
      <c r="L1952">
        <v>1300767673</v>
      </c>
      <c r="M1952" s="11">
        <f t="shared" si="181"/>
        <v>40623.931400462963</v>
      </c>
      <c r="N1952" t="b">
        <v>1</v>
      </c>
      <c r="O1952">
        <v>1876</v>
      </c>
      <c r="P1952" t="b">
        <v>1</v>
      </c>
      <c r="Q1952" t="s">
        <v>8295</v>
      </c>
      <c r="R1952" s="10">
        <f t="shared" si="182"/>
        <v>200.51866666666669</v>
      </c>
      <c r="S1952">
        <f t="shared" si="183"/>
        <v>51.3054157782516</v>
      </c>
      <c r="T1952" t="str">
        <f t="shared" si="184"/>
        <v>technology</v>
      </c>
      <c r="U1952" t="str">
        <f t="shared" si="185"/>
        <v>hardware</v>
      </c>
    </row>
    <row r="1953" spans="1:21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tr">
        <f>Data[[#This Row],[state]]</f>
        <v>successful</v>
      </c>
      <c r="H1953" t="s">
        <v>8224</v>
      </c>
      <c r="I1953" t="s">
        <v>8246</v>
      </c>
      <c r="J1953">
        <v>1478516737</v>
      </c>
      <c r="K1953" s="11">
        <f t="shared" si="180"/>
        <v>42681.212233796294</v>
      </c>
      <c r="L1953">
        <v>1475921137</v>
      </c>
      <c r="M1953" s="11">
        <f t="shared" si="181"/>
        <v>42651.170567129629</v>
      </c>
      <c r="N1953" t="b">
        <v>1</v>
      </c>
      <c r="O1953">
        <v>834</v>
      </c>
      <c r="P1953" t="b">
        <v>1</v>
      </c>
      <c r="Q1953" t="s">
        <v>8295</v>
      </c>
      <c r="R1953" s="10">
        <f t="shared" si="182"/>
        <v>212.44399999999999</v>
      </c>
      <c r="S1953">
        <f t="shared" si="183"/>
        <v>127.36450839328538</v>
      </c>
      <c r="T1953" t="str">
        <f t="shared" si="184"/>
        <v>technology</v>
      </c>
      <c r="U1953" t="str">
        <f t="shared" si="185"/>
        <v>hardware</v>
      </c>
    </row>
    <row r="1954" spans="1:21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tr">
        <f>Data[[#This Row],[state]]</f>
        <v>successful</v>
      </c>
      <c r="H1954" t="s">
        <v>8229</v>
      </c>
      <c r="I1954" t="s">
        <v>8251</v>
      </c>
      <c r="J1954">
        <v>1381934015</v>
      </c>
      <c r="K1954" s="11">
        <f t="shared" si="180"/>
        <v>41563.35665509259</v>
      </c>
      <c r="L1954">
        <v>1378737215</v>
      </c>
      <c r="M1954" s="11">
        <f t="shared" si="181"/>
        <v>41526.35665509259</v>
      </c>
      <c r="N1954" t="b">
        <v>1</v>
      </c>
      <c r="O1954">
        <v>682</v>
      </c>
      <c r="P1954" t="b">
        <v>1</v>
      </c>
      <c r="Q1954" t="s">
        <v>8295</v>
      </c>
      <c r="R1954" s="10">
        <f t="shared" si="182"/>
        <v>198.47237142857145</v>
      </c>
      <c r="S1954">
        <f t="shared" si="183"/>
        <v>101.85532258064516</v>
      </c>
      <c r="T1954" t="str">
        <f t="shared" si="184"/>
        <v>technology</v>
      </c>
      <c r="U1954" t="str">
        <f t="shared" si="185"/>
        <v>hardware</v>
      </c>
    </row>
    <row r="1955" spans="1:21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tr">
        <f>Data[[#This Row],[state]]</f>
        <v>successful</v>
      </c>
      <c r="H1955" t="s">
        <v>8224</v>
      </c>
      <c r="I1955" t="s">
        <v>8246</v>
      </c>
      <c r="J1955">
        <v>1330657200</v>
      </c>
      <c r="K1955" s="11">
        <f t="shared" si="180"/>
        <v>40969.875</v>
      </c>
      <c r="L1955">
        <v>1328158065</v>
      </c>
      <c r="M1955" s="11">
        <f t="shared" si="181"/>
        <v>40940.949826388889</v>
      </c>
      <c r="N1955" t="b">
        <v>1</v>
      </c>
      <c r="O1955">
        <v>147</v>
      </c>
      <c r="P1955" t="b">
        <v>1</v>
      </c>
      <c r="Q1955" t="s">
        <v>8295</v>
      </c>
      <c r="R1955" s="10">
        <f t="shared" si="182"/>
        <v>225.94666666666666</v>
      </c>
      <c r="S1955">
        <f t="shared" si="183"/>
        <v>230.55782312925169</v>
      </c>
      <c r="T1955" t="str">
        <f t="shared" si="184"/>
        <v>technology</v>
      </c>
      <c r="U1955" t="str">
        <f t="shared" si="185"/>
        <v>hardware</v>
      </c>
    </row>
    <row r="1956" spans="1:21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tr">
        <f>Data[[#This Row],[state]]</f>
        <v>successful</v>
      </c>
      <c r="H1956" t="s">
        <v>8224</v>
      </c>
      <c r="I1956" t="s">
        <v>8246</v>
      </c>
      <c r="J1956">
        <v>1457758800</v>
      </c>
      <c r="K1956" s="11">
        <f t="shared" si="180"/>
        <v>42440.958333333328</v>
      </c>
      <c r="L1956">
        <v>1453730176</v>
      </c>
      <c r="M1956" s="11">
        <f t="shared" si="181"/>
        <v>42394.330740740741</v>
      </c>
      <c r="N1956" t="b">
        <v>1</v>
      </c>
      <c r="O1956">
        <v>415</v>
      </c>
      <c r="P1956" t="b">
        <v>1</v>
      </c>
      <c r="Q1956" t="s">
        <v>8295</v>
      </c>
      <c r="R1956" s="10">
        <f t="shared" si="182"/>
        <v>698.94800000000009</v>
      </c>
      <c r="S1956">
        <f t="shared" si="183"/>
        <v>842.10602409638557</v>
      </c>
      <c r="T1956" t="str">
        <f t="shared" si="184"/>
        <v>technology</v>
      </c>
      <c r="U1956" t="str">
        <f t="shared" si="185"/>
        <v>hardware</v>
      </c>
    </row>
    <row r="1957" spans="1:21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tr">
        <f>Data[[#This Row],[state]]</f>
        <v>successful</v>
      </c>
      <c r="H1957" t="s">
        <v>8224</v>
      </c>
      <c r="I1957" t="s">
        <v>8246</v>
      </c>
      <c r="J1957">
        <v>1337799600</v>
      </c>
      <c r="K1957" s="11">
        <f t="shared" si="180"/>
        <v>41052.541666666664</v>
      </c>
      <c r="L1957">
        <v>1334989881</v>
      </c>
      <c r="M1957" s="11">
        <f t="shared" si="181"/>
        <v>41020.021770833337</v>
      </c>
      <c r="N1957" t="b">
        <v>1</v>
      </c>
      <c r="O1957">
        <v>290</v>
      </c>
      <c r="P1957" t="b">
        <v>1</v>
      </c>
      <c r="Q1957" t="s">
        <v>8295</v>
      </c>
      <c r="R1957" s="10">
        <f t="shared" si="182"/>
        <v>398.59528571428569</v>
      </c>
      <c r="S1957">
        <f t="shared" si="183"/>
        <v>577.27593103448271</v>
      </c>
      <c r="T1957" t="str">
        <f t="shared" si="184"/>
        <v>technology</v>
      </c>
      <c r="U1957" t="str">
        <f t="shared" si="185"/>
        <v>hardware</v>
      </c>
    </row>
    <row r="1958" spans="1:21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tr">
        <f>Data[[#This Row],[state]]</f>
        <v>successful</v>
      </c>
      <c r="H1958" t="s">
        <v>8224</v>
      </c>
      <c r="I1958" t="s">
        <v>8246</v>
      </c>
      <c r="J1958">
        <v>1429391405</v>
      </c>
      <c r="K1958" s="11">
        <f t="shared" si="180"/>
        <v>42112.632002314815</v>
      </c>
      <c r="L1958">
        <v>1425507005</v>
      </c>
      <c r="M1958" s="11">
        <f t="shared" si="181"/>
        <v>42067.673668981486</v>
      </c>
      <c r="N1958" t="b">
        <v>1</v>
      </c>
      <c r="O1958">
        <v>365</v>
      </c>
      <c r="P1958" t="b">
        <v>1</v>
      </c>
      <c r="Q1958" t="s">
        <v>8295</v>
      </c>
      <c r="R1958" s="10">
        <f t="shared" si="182"/>
        <v>294.0333333333333</v>
      </c>
      <c r="S1958">
        <f t="shared" si="183"/>
        <v>483.34246575342468</v>
      </c>
      <c r="T1958" t="str">
        <f t="shared" si="184"/>
        <v>technology</v>
      </c>
      <c r="U1958" t="str">
        <f t="shared" si="185"/>
        <v>hardware</v>
      </c>
    </row>
    <row r="1959" spans="1:21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tr">
        <f>Data[[#This Row],[state]]</f>
        <v>successful</v>
      </c>
      <c r="H1959" t="s">
        <v>8224</v>
      </c>
      <c r="I1959" t="s">
        <v>8246</v>
      </c>
      <c r="J1959">
        <v>1351304513</v>
      </c>
      <c r="K1959" s="11">
        <f t="shared" si="180"/>
        <v>41208.848530092589</v>
      </c>
      <c r="L1959">
        <v>1348712513</v>
      </c>
      <c r="M1959" s="11">
        <f t="shared" si="181"/>
        <v>41178.848530092589</v>
      </c>
      <c r="N1959" t="b">
        <v>1</v>
      </c>
      <c r="O1959">
        <v>660</v>
      </c>
      <c r="P1959" t="b">
        <v>1</v>
      </c>
      <c r="Q1959" t="s">
        <v>8295</v>
      </c>
      <c r="R1959" s="10">
        <f t="shared" si="182"/>
        <v>167.50470000000001</v>
      </c>
      <c r="S1959">
        <f t="shared" si="183"/>
        <v>76.138500000000008</v>
      </c>
      <c r="T1959" t="str">
        <f t="shared" si="184"/>
        <v>technology</v>
      </c>
      <c r="U1959" t="str">
        <f t="shared" si="185"/>
        <v>hardware</v>
      </c>
    </row>
    <row r="1960" spans="1:21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tr">
        <f>Data[[#This Row],[state]]</f>
        <v>successful</v>
      </c>
      <c r="H1960" t="s">
        <v>8224</v>
      </c>
      <c r="I1960" t="s">
        <v>8246</v>
      </c>
      <c r="J1960">
        <v>1364078561</v>
      </c>
      <c r="K1960" s="11">
        <f t="shared" si="180"/>
        <v>41356.69630787037</v>
      </c>
      <c r="L1960">
        <v>1361490161</v>
      </c>
      <c r="M1960" s="11">
        <f t="shared" si="181"/>
        <v>41326.737974537034</v>
      </c>
      <c r="N1960" t="b">
        <v>1</v>
      </c>
      <c r="O1960">
        <v>1356</v>
      </c>
      <c r="P1960" t="b">
        <v>1</v>
      </c>
      <c r="Q1960" t="s">
        <v>8295</v>
      </c>
      <c r="R1960" s="10">
        <f t="shared" si="182"/>
        <v>1435.5717142857143</v>
      </c>
      <c r="S1960">
        <f t="shared" si="183"/>
        <v>74.107684365781708</v>
      </c>
      <c r="T1960" t="str">
        <f t="shared" si="184"/>
        <v>technology</v>
      </c>
      <c r="U1960" t="str">
        <f t="shared" si="185"/>
        <v>hardware</v>
      </c>
    </row>
    <row r="1961" spans="1:21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tr">
        <f>Data[[#This Row],[state]]</f>
        <v>successful</v>
      </c>
      <c r="H1961" t="s">
        <v>8224</v>
      </c>
      <c r="I1961" t="s">
        <v>8246</v>
      </c>
      <c r="J1961">
        <v>1412121600</v>
      </c>
      <c r="K1961" s="11">
        <f t="shared" si="180"/>
        <v>41912.75</v>
      </c>
      <c r="L1961">
        <v>1408565860</v>
      </c>
      <c r="M1961" s="11">
        <f t="shared" si="181"/>
        <v>41871.595601851855</v>
      </c>
      <c r="N1961" t="b">
        <v>1</v>
      </c>
      <c r="O1961">
        <v>424</v>
      </c>
      <c r="P1961" t="b">
        <v>1</v>
      </c>
      <c r="Q1961" t="s">
        <v>8295</v>
      </c>
      <c r="R1961" s="10">
        <f t="shared" si="182"/>
        <v>156.73439999999999</v>
      </c>
      <c r="S1961">
        <f t="shared" si="183"/>
        <v>36.965660377358489</v>
      </c>
      <c r="T1961" t="str">
        <f t="shared" si="184"/>
        <v>technology</v>
      </c>
      <c r="U1961" t="str">
        <f t="shared" si="185"/>
        <v>hardware</v>
      </c>
    </row>
    <row r="1962" spans="1:21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tr">
        <f>Data[[#This Row],[state]]</f>
        <v>successful</v>
      </c>
      <c r="H1962" t="s">
        <v>8235</v>
      </c>
      <c r="I1962" t="s">
        <v>8255</v>
      </c>
      <c r="J1962">
        <v>1419151341</v>
      </c>
      <c r="K1962" s="11">
        <f t="shared" si="180"/>
        <v>41994.112743055557</v>
      </c>
      <c r="L1962">
        <v>1416559341</v>
      </c>
      <c r="M1962" s="11">
        <f t="shared" si="181"/>
        <v>41964.112743055557</v>
      </c>
      <c r="N1962" t="b">
        <v>1</v>
      </c>
      <c r="O1962">
        <v>33</v>
      </c>
      <c r="P1962" t="b">
        <v>1</v>
      </c>
      <c r="Q1962" t="s">
        <v>8295</v>
      </c>
      <c r="R1962" s="10">
        <f t="shared" si="182"/>
        <v>117.90285714285716</v>
      </c>
      <c r="S1962">
        <f t="shared" si="183"/>
        <v>2500.969696969697</v>
      </c>
      <c r="T1962" t="str">
        <f t="shared" si="184"/>
        <v>technology</v>
      </c>
      <c r="U1962" t="str">
        <f t="shared" si="185"/>
        <v>hardware</v>
      </c>
    </row>
    <row r="1963" spans="1:21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tr">
        <f>Data[[#This Row],[state]]</f>
        <v>successful</v>
      </c>
      <c r="H1963" t="s">
        <v>8224</v>
      </c>
      <c r="I1963" t="s">
        <v>8246</v>
      </c>
      <c r="J1963">
        <v>1349495940</v>
      </c>
      <c r="K1963" s="11">
        <f t="shared" si="180"/>
        <v>41187.915972222225</v>
      </c>
      <c r="L1963">
        <v>1346042417</v>
      </c>
      <c r="M1963" s="11">
        <f t="shared" si="181"/>
        <v>41147.944641203707</v>
      </c>
      <c r="N1963" t="b">
        <v>1</v>
      </c>
      <c r="O1963">
        <v>1633</v>
      </c>
      <c r="P1963" t="b">
        <v>1</v>
      </c>
      <c r="Q1963" t="s">
        <v>8295</v>
      </c>
      <c r="R1963" s="10">
        <f t="shared" si="182"/>
        <v>1105.3811999999998</v>
      </c>
      <c r="S1963">
        <f t="shared" si="183"/>
        <v>67.690214329454989</v>
      </c>
      <c r="T1963" t="str">
        <f t="shared" si="184"/>
        <v>technology</v>
      </c>
      <c r="U1963" t="str">
        <f t="shared" si="185"/>
        <v>hardware</v>
      </c>
    </row>
    <row r="1964" spans="1:21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tr">
        <f>Data[[#This Row],[state]]</f>
        <v>successful</v>
      </c>
      <c r="H1964" t="s">
        <v>8224</v>
      </c>
      <c r="I1964" t="s">
        <v>8246</v>
      </c>
      <c r="J1964">
        <v>1400006636</v>
      </c>
      <c r="K1964" s="11">
        <f t="shared" si="180"/>
        <v>41772.530509259261</v>
      </c>
      <c r="L1964">
        <v>1397414636</v>
      </c>
      <c r="M1964" s="11">
        <f t="shared" si="181"/>
        <v>41742.530509259261</v>
      </c>
      <c r="N1964" t="b">
        <v>1</v>
      </c>
      <c r="O1964">
        <v>306</v>
      </c>
      <c r="P1964" t="b">
        <v>1</v>
      </c>
      <c r="Q1964" t="s">
        <v>8295</v>
      </c>
      <c r="R1964" s="10">
        <f t="shared" si="182"/>
        <v>192.92499999999998</v>
      </c>
      <c r="S1964">
        <f t="shared" si="183"/>
        <v>63.04738562091503</v>
      </c>
      <c r="T1964" t="str">
        <f t="shared" si="184"/>
        <v>technology</v>
      </c>
      <c r="U1964" t="str">
        <f t="shared" si="185"/>
        <v>hardware</v>
      </c>
    </row>
    <row r="1965" spans="1:21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tr">
        <f>Data[[#This Row],[state]]</f>
        <v>successful</v>
      </c>
      <c r="H1965" t="s">
        <v>8225</v>
      </c>
      <c r="I1965" t="s">
        <v>8247</v>
      </c>
      <c r="J1965">
        <v>1410862734</v>
      </c>
      <c r="K1965" s="11">
        <f t="shared" si="180"/>
        <v>41898.179791666669</v>
      </c>
      <c r="L1965">
        <v>1407838734</v>
      </c>
      <c r="M1965" s="11">
        <f t="shared" si="181"/>
        <v>41863.179791666669</v>
      </c>
      <c r="N1965" t="b">
        <v>1</v>
      </c>
      <c r="O1965">
        <v>205</v>
      </c>
      <c r="P1965" t="b">
        <v>1</v>
      </c>
      <c r="Q1965" t="s">
        <v>8295</v>
      </c>
      <c r="R1965" s="10">
        <f t="shared" si="182"/>
        <v>126.8842105263158</v>
      </c>
      <c r="S1965">
        <f t="shared" si="183"/>
        <v>117.6</v>
      </c>
      <c r="T1965" t="str">
        <f t="shared" si="184"/>
        <v>technology</v>
      </c>
      <c r="U1965" t="str">
        <f t="shared" si="185"/>
        <v>hardware</v>
      </c>
    </row>
    <row r="1966" spans="1:21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tr">
        <f>Data[[#This Row],[state]]</f>
        <v>successful</v>
      </c>
      <c r="H1966" t="s">
        <v>8237</v>
      </c>
      <c r="I1966" t="s">
        <v>8249</v>
      </c>
      <c r="J1966">
        <v>1461306772</v>
      </c>
      <c r="K1966" s="11">
        <f t="shared" si="180"/>
        <v>42482.022824074069</v>
      </c>
      <c r="L1966">
        <v>1458714772</v>
      </c>
      <c r="M1966" s="11">
        <f t="shared" si="181"/>
        <v>42452.022824074069</v>
      </c>
      <c r="N1966" t="b">
        <v>1</v>
      </c>
      <c r="O1966">
        <v>1281</v>
      </c>
      <c r="P1966" t="b">
        <v>1</v>
      </c>
      <c r="Q1966" t="s">
        <v>8295</v>
      </c>
      <c r="R1966" s="10">
        <f t="shared" si="182"/>
        <v>259.57748878923763</v>
      </c>
      <c r="S1966">
        <f t="shared" si="183"/>
        <v>180.75185011709601</v>
      </c>
      <c r="T1966" t="str">
        <f t="shared" si="184"/>
        <v>technology</v>
      </c>
      <c r="U1966" t="str">
        <f t="shared" si="185"/>
        <v>hardware</v>
      </c>
    </row>
    <row r="1967" spans="1:21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tr">
        <f>Data[[#This Row],[state]]</f>
        <v>successful</v>
      </c>
      <c r="H1967" t="s">
        <v>8224</v>
      </c>
      <c r="I1967" t="s">
        <v>8246</v>
      </c>
      <c r="J1967">
        <v>1326330000</v>
      </c>
      <c r="K1967" s="11">
        <f t="shared" si="180"/>
        <v>40919.791666666664</v>
      </c>
      <c r="L1967">
        <v>1324433310</v>
      </c>
      <c r="M1967" s="11">
        <f t="shared" si="181"/>
        <v>40897.839236111111</v>
      </c>
      <c r="N1967" t="b">
        <v>1</v>
      </c>
      <c r="O1967">
        <v>103</v>
      </c>
      <c r="P1967" t="b">
        <v>1</v>
      </c>
      <c r="Q1967" t="s">
        <v>8295</v>
      </c>
      <c r="R1967" s="10">
        <f t="shared" si="182"/>
        <v>262.27999999999997</v>
      </c>
      <c r="S1967">
        <f t="shared" si="183"/>
        <v>127.32038834951456</v>
      </c>
      <c r="T1967" t="str">
        <f t="shared" si="184"/>
        <v>technology</v>
      </c>
      <c r="U1967" t="str">
        <f t="shared" si="185"/>
        <v>hardware</v>
      </c>
    </row>
    <row r="1968" spans="1:21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tr">
        <f>Data[[#This Row],[state]]</f>
        <v>successful</v>
      </c>
      <c r="H1968" t="s">
        <v>8224</v>
      </c>
      <c r="I1968" t="s">
        <v>8246</v>
      </c>
      <c r="J1968">
        <v>1408021098</v>
      </c>
      <c r="K1968" s="11">
        <f t="shared" si="180"/>
        <v>41865.290486111109</v>
      </c>
      <c r="L1968">
        <v>1405429098</v>
      </c>
      <c r="M1968" s="11">
        <f t="shared" si="181"/>
        <v>41835.290486111109</v>
      </c>
      <c r="N1968" t="b">
        <v>1</v>
      </c>
      <c r="O1968">
        <v>1513</v>
      </c>
      <c r="P1968" t="b">
        <v>1</v>
      </c>
      <c r="Q1968" t="s">
        <v>8295</v>
      </c>
      <c r="R1968" s="10">
        <f t="shared" si="182"/>
        <v>206.74309000000002</v>
      </c>
      <c r="S1968">
        <f t="shared" si="183"/>
        <v>136.6444745538665</v>
      </c>
      <c r="T1968" t="str">
        <f t="shared" si="184"/>
        <v>technology</v>
      </c>
      <c r="U1968" t="str">
        <f t="shared" si="185"/>
        <v>hardware</v>
      </c>
    </row>
    <row r="1969" spans="1:21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tr">
        <f>Data[[#This Row],[state]]</f>
        <v>successful</v>
      </c>
      <c r="H1969" t="s">
        <v>8224</v>
      </c>
      <c r="I1969" t="s">
        <v>8246</v>
      </c>
      <c r="J1969">
        <v>1398959729</v>
      </c>
      <c r="K1969" s="11">
        <f t="shared" si="180"/>
        <v>41760.413530092592</v>
      </c>
      <c r="L1969">
        <v>1396367729</v>
      </c>
      <c r="M1969" s="11">
        <f t="shared" si="181"/>
        <v>41730.413530092592</v>
      </c>
      <c r="N1969" t="b">
        <v>1</v>
      </c>
      <c r="O1969">
        <v>405</v>
      </c>
      <c r="P1969" t="b">
        <v>1</v>
      </c>
      <c r="Q1969" t="s">
        <v>8295</v>
      </c>
      <c r="R1969" s="10">
        <f t="shared" si="182"/>
        <v>370.13</v>
      </c>
      <c r="S1969">
        <f t="shared" si="183"/>
        <v>182.78024691358024</v>
      </c>
      <c r="T1969" t="str">
        <f t="shared" si="184"/>
        <v>technology</v>
      </c>
      <c r="U1969" t="str">
        <f t="shared" si="185"/>
        <v>hardware</v>
      </c>
    </row>
    <row r="1970" spans="1:21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tr">
        <f>Data[[#This Row],[state]]</f>
        <v>successful</v>
      </c>
      <c r="H1970" t="s">
        <v>8224</v>
      </c>
      <c r="I1970" t="s">
        <v>8246</v>
      </c>
      <c r="J1970">
        <v>1480777515</v>
      </c>
      <c r="K1970" s="11">
        <f t="shared" si="180"/>
        <v>42707.378645833334</v>
      </c>
      <c r="L1970">
        <v>1478095515</v>
      </c>
      <c r="M1970" s="11">
        <f t="shared" si="181"/>
        <v>42676.336979166663</v>
      </c>
      <c r="N1970" t="b">
        <v>1</v>
      </c>
      <c r="O1970">
        <v>510</v>
      </c>
      <c r="P1970" t="b">
        <v>1</v>
      </c>
      <c r="Q1970" t="s">
        <v>8295</v>
      </c>
      <c r="R1970" s="10">
        <f t="shared" si="182"/>
        <v>284.96600000000001</v>
      </c>
      <c r="S1970">
        <f t="shared" si="183"/>
        <v>279.37843137254902</v>
      </c>
      <c r="T1970" t="str">
        <f t="shared" si="184"/>
        <v>technology</v>
      </c>
      <c r="U1970" t="str">
        <f t="shared" si="185"/>
        <v>hardware</v>
      </c>
    </row>
    <row r="1971" spans="1:21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tr">
        <f>Data[[#This Row],[state]]</f>
        <v>successful</v>
      </c>
      <c r="H1971" t="s">
        <v>8225</v>
      </c>
      <c r="I1971" t="s">
        <v>8247</v>
      </c>
      <c r="J1971">
        <v>1470423668</v>
      </c>
      <c r="K1971" s="11">
        <f t="shared" si="180"/>
        <v>42587.542453703703</v>
      </c>
      <c r="L1971">
        <v>1467831668</v>
      </c>
      <c r="M1971" s="11">
        <f t="shared" si="181"/>
        <v>42557.542453703703</v>
      </c>
      <c r="N1971" t="b">
        <v>1</v>
      </c>
      <c r="O1971">
        <v>1887</v>
      </c>
      <c r="P1971" t="b">
        <v>1</v>
      </c>
      <c r="Q1971" t="s">
        <v>8295</v>
      </c>
      <c r="R1971" s="10">
        <f t="shared" si="182"/>
        <v>579.08000000000004</v>
      </c>
      <c r="S1971">
        <f t="shared" si="183"/>
        <v>61.375728669846318</v>
      </c>
      <c r="T1971" t="str">
        <f t="shared" si="184"/>
        <v>technology</v>
      </c>
      <c r="U1971" t="str">
        <f t="shared" si="185"/>
        <v>hardware</v>
      </c>
    </row>
    <row r="1972" spans="1:21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tr">
        <f>Data[[#This Row],[state]]</f>
        <v>successful</v>
      </c>
      <c r="H1972" t="s">
        <v>8224</v>
      </c>
      <c r="I1972" t="s">
        <v>8246</v>
      </c>
      <c r="J1972">
        <v>1366429101</v>
      </c>
      <c r="K1972" s="11">
        <f t="shared" si="180"/>
        <v>41383.901631944449</v>
      </c>
      <c r="L1972">
        <v>1361248701</v>
      </c>
      <c r="M1972" s="11">
        <f t="shared" si="181"/>
        <v>41323.943298611113</v>
      </c>
      <c r="N1972" t="b">
        <v>1</v>
      </c>
      <c r="O1972">
        <v>701</v>
      </c>
      <c r="P1972" t="b">
        <v>1</v>
      </c>
      <c r="Q1972" t="s">
        <v>8295</v>
      </c>
      <c r="R1972" s="10">
        <f t="shared" si="182"/>
        <v>1131.8</v>
      </c>
      <c r="S1972">
        <f t="shared" si="183"/>
        <v>80.727532097004286</v>
      </c>
      <c r="T1972" t="str">
        <f t="shared" si="184"/>
        <v>technology</v>
      </c>
      <c r="U1972" t="str">
        <f t="shared" si="185"/>
        <v>hardware</v>
      </c>
    </row>
    <row r="1973" spans="1:21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tr">
        <f>Data[[#This Row],[state]]</f>
        <v>successful</v>
      </c>
      <c r="H1973" t="s">
        <v>8224</v>
      </c>
      <c r="I1973" t="s">
        <v>8246</v>
      </c>
      <c r="J1973">
        <v>1384488000</v>
      </c>
      <c r="K1973" s="11">
        <f t="shared" si="180"/>
        <v>41592.916666666664</v>
      </c>
      <c r="L1973">
        <v>1381752061</v>
      </c>
      <c r="M1973" s="11">
        <f t="shared" si="181"/>
        <v>41561.250706018516</v>
      </c>
      <c r="N1973" t="b">
        <v>1</v>
      </c>
      <c r="O1973">
        <v>3863</v>
      </c>
      <c r="P1973" t="b">
        <v>1</v>
      </c>
      <c r="Q1973" t="s">
        <v>8295</v>
      </c>
      <c r="R1973" s="10">
        <f t="shared" si="182"/>
        <v>263.02771750000005</v>
      </c>
      <c r="S1973">
        <f t="shared" si="183"/>
        <v>272.35590732591254</v>
      </c>
      <c r="T1973" t="str">
        <f t="shared" si="184"/>
        <v>technology</v>
      </c>
      <c r="U1973" t="str">
        <f t="shared" si="185"/>
        <v>hardware</v>
      </c>
    </row>
    <row r="1974" spans="1:21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tr">
        <f>Data[[#This Row],[state]]</f>
        <v>successful</v>
      </c>
      <c r="H1974" t="s">
        <v>8224</v>
      </c>
      <c r="I1974" t="s">
        <v>8246</v>
      </c>
      <c r="J1974">
        <v>1353201444</v>
      </c>
      <c r="K1974" s="11">
        <f t="shared" si="180"/>
        <v>41230.803749999999</v>
      </c>
      <c r="L1974">
        <v>1350605844</v>
      </c>
      <c r="M1974" s="11">
        <f t="shared" si="181"/>
        <v>41200.762083333335</v>
      </c>
      <c r="N1974" t="b">
        <v>1</v>
      </c>
      <c r="O1974">
        <v>238</v>
      </c>
      <c r="P1974" t="b">
        <v>1</v>
      </c>
      <c r="Q1974" t="s">
        <v>8295</v>
      </c>
      <c r="R1974" s="10">
        <f t="shared" si="182"/>
        <v>674.48</v>
      </c>
      <c r="S1974">
        <f t="shared" si="183"/>
        <v>70.848739495798313</v>
      </c>
      <c r="T1974" t="str">
        <f t="shared" si="184"/>
        <v>technology</v>
      </c>
      <c r="U1974" t="str">
        <f t="shared" si="185"/>
        <v>hardware</v>
      </c>
    </row>
    <row r="1975" spans="1:21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tr">
        <f>Data[[#This Row],[state]]</f>
        <v>successful</v>
      </c>
      <c r="H1975" t="s">
        <v>8224</v>
      </c>
      <c r="I1975" t="s">
        <v>8246</v>
      </c>
      <c r="J1975">
        <v>1470466800</v>
      </c>
      <c r="K1975" s="11">
        <f t="shared" si="180"/>
        <v>42588.041666666672</v>
      </c>
      <c r="L1975">
        <v>1467134464</v>
      </c>
      <c r="M1975" s="11">
        <f t="shared" si="181"/>
        <v>42549.472962962958</v>
      </c>
      <c r="N1975" t="b">
        <v>1</v>
      </c>
      <c r="O1975">
        <v>2051</v>
      </c>
      <c r="P1975" t="b">
        <v>1</v>
      </c>
      <c r="Q1975" t="s">
        <v>8295</v>
      </c>
      <c r="R1975" s="10">
        <f t="shared" si="182"/>
        <v>256.83081313131316</v>
      </c>
      <c r="S1975">
        <f t="shared" si="183"/>
        <v>247.94003412969283</v>
      </c>
      <c r="T1975" t="str">
        <f t="shared" si="184"/>
        <v>technology</v>
      </c>
      <c r="U1975" t="str">
        <f t="shared" si="185"/>
        <v>hardware</v>
      </c>
    </row>
    <row r="1976" spans="1:21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tr">
        <f>Data[[#This Row],[state]]</f>
        <v>successful</v>
      </c>
      <c r="H1976" t="s">
        <v>8225</v>
      </c>
      <c r="I1976" t="s">
        <v>8247</v>
      </c>
      <c r="J1976">
        <v>1376899269</v>
      </c>
      <c r="K1976" s="11">
        <f t="shared" si="180"/>
        <v>41505.084131944444</v>
      </c>
      <c r="L1976">
        <v>1371715269</v>
      </c>
      <c r="M1976" s="11">
        <f t="shared" si="181"/>
        <v>41445.084131944444</v>
      </c>
      <c r="N1976" t="b">
        <v>1</v>
      </c>
      <c r="O1976">
        <v>402</v>
      </c>
      <c r="P1976" t="b">
        <v>1</v>
      </c>
      <c r="Q1976" t="s">
        <v>8295</v>
      </c>
      <c r="R1976" s="10">
        <f t="shared" si="182"/>
        <v>375.49599999999998</v>
      </c>
      <c r="S1976">
        <f t="shared" si="183"/>
        <v>186.81393034825871</v>
      </c>
      <c r="T1976" t="str">
        <f t="shared" si="184"/>
        <v>technology</v>
      </c>
      <c r="U1976" t="str">
        <f t="shared" si="185"/>
        <v>hardware</v>
      </c>
    </row>
    <row r="1977" spans="1:21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tr">
        <f>Data[[#This Row],[state]]</f>
        <v>successful</v>
      </c>
      <c r="H1977" t="s">
        <v>8224</v>
      </c>
      <c r="I1977" t="s">
        <v>8246</v>
      </c>
      <c r="J1977">
        <v>1362938851</v>
      </c>
      <c r="K1977" s="11">
        <f t="shared" si="180"/>
        <v>41343.505219907405</v>
      </c>
      <c r="L1977">
        <v>1360346851</v>
      </c>
      <c r="M1977" s="11">
        <f t="shared" si="181"/>
        <v>41313.505219907405</v>
      </c>
      <c r="N1977" t="b">
        <v>1</v>
      </c>
      <c r="O1977">
        <v>253</v>
      </c>
      <c r="P1977" t="b">
        <v>1</v>
      </c>
      <c r="Q1977" t="s">
        <v>8295</v>
      </c>
      <c r="R1977" s="10">
        <f t="shared" si="182"/>
        <v>208.70837499999996</v>
      </c>
      <c r="S1977">
        <f t="shared" si="183"/>
        <v>131.98948616600788</v>
      </c>
      <c r="T1977" t="str">
        <f t="shared" si="184"/>
        <v>technology</v>
      </c>
      <c r="U1977" t="str">
        <f t="shared" si="185"/>
        <v>hardware</v>
      </c>
    </row>
    <row r="1978" spans="1:21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tr">
        <f>Data[[#This Row],[state]]</f>
        <v>successful</v>
      </c>
      <c r="H1978" t="s">
        <v>8225</v>
      </c>
      <c r="I1978" t="s">
        <v>8247</v>
      </c>
      <c r="J1978">
        <v>1373751325</v>
      </c>
      <c r="K1978" s="11">
        <f t="shared" si="180"/>
        <v>41468.649594907409</v>
      </c>
      <c r="L1978">
        <v>1371159325</v>
      </c>
      <c r="M1978" s="11">
        <f t="shared" si="181"/>
        <v>41438.649594907409</v>
      </c>
      <c r="N1978" t="b">
        <v>1</v>
      </c>
      <c r="O1978">
        <v>473</v>
      </c>
      <c r="P1978" t="b">
        <v>1</v>
      </c>
      <c r="Q1978" t="s">
        <v>8295</v>
      </c>
      <c r="R1978" s="10">
        <f t="shared" si="182"/>
        <v>346.6</v>
      </c>
      <c r="S1978">
        <f t="shared" si="183"/>
        <v>29.310782241014799</v>
      </c>
      <c r="T1978" t="str">
        <f t="shared" si="184"/>
        <v>technology</v>
      </c>
      <c r="U1978" t="str">
        <f t="shared" si="185"/>
        <v>hardware</v>
      </c>
    </row>
    <row r="1979" spans="1:21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tr">
        <f>Data[[#This Row],[state]]</f>
        <v>successful</v>
      </c>
      <c r="H1979" t="s">
        <v>8224</v>
      </c>
      <c r="I1979" t="s">
        <v>8246</v>
      </c>
      <c r="J1979">
        <v>1450511940</v>
      </c>
      <c r="K1979" s="11">
        <f t="shared" si="180"/>
        <v>42357.082638888889</v>
      </c>
      <c r="L1979">
        <v>1446527540</v>
      </c>
      <c r="M1979" s="11">
        <f t="shared" si="181"/>
        <v>42310.966898148152</v>
      </c>
      <c r="N1979" t="b">
        <v>1</v>
      </c>
      <c r="O1979">
        <v>821</v>
      </c>
      <c r="P1979" t="b">
        <v>1</v>
      </c>
      <c r="Q1979" t="s">
        <v>8295</v>
      </c>
      <c r="R1979" s="10">
        <f t="shared" si="182"/>
        <v>402.33</v>
      </c>
      <c r="S1979">
        <f t="shared" si="183"/>
        <v>245.02436053593178</v>
      </c>
      <c r="T1979" t="str">
        <f t="shared" si="184"/>
        <v>technology</v>
      </c>
      <c r="U1979" t="str">
        <f t="shared" si="185"/>
        <v>hardware</v>
      </c>
    </row>
    <row r="1980" spans="1:21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tr">
        <f>Data[[#This Row],[state]]</f>
        <v>successful</v>
      </c>
      <c r="H1980" t="s">
        <v>8224</v>
      </c>
      <c r="I1980" t="s">
        <v>8246</v>
      </c>
      <c r="J1980">
        <v>1339484400</v>
      </c>
      <c r="K1980" s="11">
        <f t="shared" si="180"/>
        <v>41072.041666666664</v>
      </c>
      <c r="L1980">
        <v>1336627492</v>
      </c>
      <c r="M1980" s="11">
        <f t="shared" si="181"/>
        <v>41038.975601851853</v>
      </c>
      <c r="N1980" t="b">
        <v>1</v>
      </c>
      <c r="O1980">
        <v>388</v>
      </c>
      <c r="P1980" t="b">
        <v>1</v>
      </c>
      <c r="Q1980" t="s">
        <v>8295</v>
      </c>
      <c r="R1980" s="10">
        <f t="shared" si="182"/>
        <v>1026.8451399999999</v>
      </c>
      <c r="S1980">
        <f t="shared" si="183"/>
        <v>1323.2540463917526</v>
      </c>
      <c r="T1980" t="str">
        <f t="shared" si="184"/>
        <v>technology</v>
      </c>
      <c r="U1980" t="str">
        <f t="shared" si="185"/>
        <v>hardware</v>
      </c>
    </row>
    <row r="1981" spans="1:21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tr">
        <f>Data[[#This Row],[state]]</f>
        <v>successful</v>
      </c>
      <c r="H1981" t="s">
        <v>8224</v>
      </c>
      <c r="I1981" t="s">
        <v>8246</v>
      </c>
      <c r="J1981">
        <v>1447909140</v>
      </c>
      <c r="K1981" s="11">
        <f t="shared" si="180"/>
        <v>42326.957638888889</v>
      </c>
      <c r="L1981">
        <v>1444734146</v>
      </c>
      <c r="M1981" s="11">
        <f t="shared" si="181"/>
        <v>42290.210023148145</v>
      </c>
      <c r="N1981" t="b">
        <v>1</v>
      </c>
      <c r="O1981">
        <v>813</v>
      </c>
      <c r="P1981" t="b">
        <v>1</v>
      </c>
      <c r="Q1981" t="s">
        <v>8295</v>
      </c>
      <c r="R1981" s="10">
        <f t="shared" si="182"/>
        <v>114.901155</v>
      </c>
      <c r="S1981">
        <f t="shared" si="183"/>
        <v>282.65966789667897</v>
      </c>
      <c r="T1981" t="str">
        <f t="shared" si="184"/>
        <v>technology</v>
      </c>
      <c r="U1981" t="str">
        <f t="shared" si="185"/>
        <v>hardware</v>
      </c>
    </row>
    <row r="1982" spans="1:21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tr">
        <f>Data[[#This Row],[state]]</f>
        <v>successful</v>
      </c>
      <c r="H1982" t="s">
        <v>8236</v>
      </c>
      <c r="I1982" t="s">
        <v>8249</v>
      </c>
      <c r="J1982">
        <v>1459684862</v>
      </c>
      <c r="K1982" s="11">
        <f t="shared" si="180"/>
        <v>42463.250717592593</v>
      </c>
      <c r="L1982">
        <v>1456232462</v>
      </c>
      <c r="M1982" s="11">
        <f t="shared" si="181"/>
        <v>42423.292384259257</v>
      </c>
      <c r="N1982" t="b">
        <v>1</v>
      </c>
      <c r="O1982">
        <v>1945</v>
      </c>
      <c r="P1982" t="b">
        <v>1</v>
      </c>
      <c r="Q1982" t="s">
        <v>8295</v>
      </c>
      <c r="R1982" s="10">
        <f t="shared" si="182"/>
        <v>354.82402000000002</v>
      </c>
      <c r="S1982">
        <f t="shared" si="183"/>
        <v>91.214401028277635</v>
      </c>
      <c r="T1982" t="str">
        <f t="shared" si="184"/>
        <v>technology</v>
      </c>
      <c r="U1982" t="str">
        <f t="shared" si="185"/>
        <v>hardware</v>
      </c>
    </row>
    <row r="1983" spans="1:21" ht="44.25" hidden="1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tr">
        <f>Data[[#This Row],[state]]</f>
        <v>failed</v>
      </c>
      <c r="H1983" t="s">
        <v>8229</v>
      </c>
      <c r="I1983" t="s">
        <v>8251</v>
      </c>
      <c r="J1983">
        <v>1404926665</v>
      </c>
      <c r="K1983" s="11">
        <f t="shared" si="180"/>
        <v>41829.475289351853</v>
      </c>
      <c r="L1983">
        <v>1402334665</v>
      </c>
      <c r="M1983" s="11">
        <f t="shared" si="181"/>
        <v>41799.475289351853</v>
      </c>
      <c r="N1983" t="b">
        <v>0</v>
      </c>
      <c r="O1983">
        <v>12</v>
      </c>
      <c r="P1983" t="b">
        <v>0</v>
      </c>
      <c r="Q1983" t="s">
        <v>8296</v>
      </c>
      <c r="R1983" s="10">
        <f t="shared" si="182"/>
        <v>5.08</v>
      </c>
      <c r="S1983">
        <f t="shared" si="183"/>
        <v>31.75</v>
      </c>
      <c r="T1983" t="str">
        <f t="shared" si="184"/>
        <v>photography</v>
      </c>
      <c r="U1983" t="str">
        <f t="shared" si="185"/>
        <v>people</v>
      </c>
    </row>
    <row r="1984" spans="1:21" ht="44.25" hidden="1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tr">
        <f>Data[[#This Row],[state]]</f>
        <v>failed</v>
      </c>
      <c r="H1984" t="s">
        <v>8231</v>
      </c>
      <c r="I1984" t="s">
        <v>8252</v>
      </c>
      <c r="J1984">
        <v>1480863887</v>
      </c>
      <c r="K1984" s="11">
        <f t="shared" si="180"/>
        <v>42708.378321759257</v>
      </c>
      <c r="L1984">
        <v>1478268287</v>
      </c>
      <c r="M1984" s="11">
        <f t="shared" si="181"/>
        <v>42678.336655092593</v>
      </c>
      <c r="N1984" t="b">
        <v>0</v>
      </c>
      <c r="O1984">
        <v>0</v>
      </c>
      <c r="P1984" t="b">
        <v>0</v>
      </c>
      <c r="Q1984" t="s">
        <v>8296</v>
      </c>
      <c r="R1984" s="10">
        <f t="shared" si="182"/>
        <v>0</v>
      </c>
      <c r="S1984" t="e">
        <f t="shared" si="183"/>
        <v>#DIV/0!</v>
      </c>
      <c r="T1984" t="str">
        <f t="shared" si="184"/>
        <v>photography</v>
      </c>
      <c r="U1984" t="str">
        <f t="shared" si="185"/>
        <v>people</v>
      </c>
    </row>
    <row r="1985" spans="1:21" ht="44.25" hidden="1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tr">
        <f>Data[[#This Row],[state]]</f>
        <v>failed</v>
      </c>
      <c r="H1985" t="s">
        <v>8224</v>
      </c>
      <c r="I1985" t="s">
        <v>8246</v>
      </c>
      <c r="J1985">
        <v>1472799600</v>
      </c>
      <c r="K1985" s="11">
        <f t="shared" si="180"/>
        <v>42615.041666666672</v>
      </c>
      <c r="L1985">
        <v>1470874618</v>
      </c>
      <c r="M1985" s="11">
        <f t="shared" si="181"/>
        <v>42592.761782407411</v>
      </c>
      <c r="N1985" t="b">
        <v>0</v>
      </c>
      <c r="O1985">
        <v>16</v>
      </c>
      <c r="P1985" t="b">
        <v>0</v>
      </c>
      <c r="Q1985" t="s">
        <v>8296</v>
      </c>
      <c r="R1985" s="10">
        <f t="shared" si="182"/>
        <v>4.3</v>
      </c>
      <c r="S1985">
        <f t="shared" si="183"/>
        <v>88.6875</v>
      </c>
      <c r="T1985" t="str">
        <f t="shared" si="184"/>
        <v>photography</v>
      </c>
      <c r="U1985" t="str">
        <f t="shared" si="185"/>
        <v>people</v>
      </c>
    </row>
    <row r="1986" spans="1:21" ht="59" hidden="1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tr">
        <f>Data[[#This Row],[state]]</f>
        <v>failed</v>
      </c>
      <c r="H1986" t="s">
        <v>8224</v>
      </c>
      <c r="I1986" t="s">
        <v>8246</v>
      </c>
      <c r="J1986">
        <v>1417377481</v>
      </c>
      <c r="K1986" s="11">
        <f t="shared" ref="K1986:K2049" si="186">(((J1986/60)/60)/24)+DATE(1970,1,1)+(-6/24)</f>
        <v>41973.581956018519</v>
      </c>
      <c r="L1986">
        <v>1412189881</v>
      </c>
      <c r="M1986" s="11">
        <f t="shared" ref="M1986:M2049" si="187">(((L1986/60)/60)/24)+DATE(1970,1,1)+(-6/24)</f>
        <v>41913.540289351848</v>
      </c>
      <c r="N1986" t="b">
        <v>0</v>
      </c>
      <c r="O1986">
        <v>7</v>
      </c>
      <c r="P1986" t="b">
        <v>0</v>
      </c>
      <c r="Q1986" t="s">
        <v>8296</v>
      </c>
      <c r="R1986" s="10">
        <f t="shared" ref="R1986:R2049" si="188">(E1986/D1986)*100</f>
        <v>21.146666666666665</v>
      </c>
      <c r="S1986">
        <f t="shared" si="183"/>
        <v>453.14285714285717</v>
      </c>
      <c r="T1986" t="str">
        <f t="shared" si="184"/>
        <v>photography</v>
      </c>
      <c r="U1986" t="str">
        <f t="shared" si="185"/>
        <v>people</v>
      </c>
    </row>
    <row r="1987" spans="1:21" ht="44.25" hidden="1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tr">
        <f>Data[[#This Row],[state]]</f>
        <v>failed</v>
      </c>
      <c r="H1987" t="s">
        <v>8225</v>
      </c>
      <c r="I1987" t="s">
        <v>8247</v>
      </c>
      <c r="J1987">
        <v>1470178800</v>
      </c>
      <c r="K1987" s="11">
        <f t="shared" si="186"/>
        <v>42584.708333333328</v>
      </c>
      <c r="L1987">
        <v>1467650771</v>
      </c>
      <c r="M1987" s="11">
        <f t="shared" si="187"/>
        <v>42555.448738425926</v>
      </c>
      <c r="N1987" t="b">
        <v>0</v>
      </c>
      <c r="O1987">
        <v>4</v>
      </c>
      <c r="P1987" t="b">
        <v>0</v>
      </c>
      <c r="Q1987" t="s">
        <v>8296</v>
      </c>
      <c r="R1987" s="10">
        <f t="shared" si="188"/>
        <v>3.1875</v>
      </c>
      <c r="S1987">
        <f t="shared" ref="S1987:S2050" si="189">E1987/O1987</f>
        <v>12.75</v>
      </c>
      <c r="T1987" t="str">
        <f t="shared" ref="T1987:T2050" si="190">LEFT(Q1987,FIND("/",Q1987)-1)</f>
        <v>photography</v>
      </c>
      <c r="U1987" t="str">
        <f t="shared" ref="U1987:U2050" si="191">RIGHT(Q1987,LEN(Q1987)-FIND("/",Q1987))</f>
        <v>people</v>
      </c>
    </row>
    <row r="1988" spans="1:21" ht="44.25" hidden="1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tr">
        <f>Data[[#This Row],[state]]</f>
        <v>failed</v>
      </c>
      <c r="H1988" t="s">
        <v>8225</v>
      </c>
      <c r="I1988" t="s">
        <v>8247</v>
      </c>
      <c r="J1988">
        <v>1457947483</v>
      </c>
      <c r="K1988" s="11">
        <f t="shared" si="186"/>
        <v>42443.142164351855</v>
      </c>
      <c r="L1988">
        <v>1455359083</v>
      </c>
      <c r="M1988" s="11">
        <f t="shared" si="187"/>
        <v>42413.183831018512</v>
      </c>
      <c r="N1988" t="b">
        <v>0</v>
      </c>
      <c r="O1988">
        <v>1</v>
      </c>
      <c r="P1988" t="b">
        <v>0</v>
      </c>
      <c r="Q1988" t="s">
        <v>8296</v>
      </c>
      <c r="R1988" s="10">
        <f t="shared" si="188"/>
        <v>0.05</v>
      </c>
      <c r="S1988">
        <f t="shared" si="189"/>
        <v>1</v>
      </c>
      <c r="T1988" t="str">
        <f t="shared" si="190"/>
        <v>photography</v>
      </c>
      <c r="U1988" t="str">
        <f t="shared" si="191"/>
        <v>people</v>
      </c>
    </row>
    <row r="1989" spans="1:21" ht="29.5" hidden="1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tr">
        <f>Data[[#This Row],[state]]</f>
        <v>failed</v>
      </c>
      <c r="H1989" t="s">
        <v>8225</v>
      </c>
      <c r="I1989" t="s">
        <v>8247</v>
      </c>
      <c r="J1989">
        <v>1425223276</v>
      </c>
      <c r="K1989" s="11">
        <f t="shared" si="186"/>
        <v>42064.389768518522</v>
      </c>
      <c r="L1989">
        <v>1422631276</v>
      </c>
      <c r="M1989" s="11">
        <f t="shared" si="187"/>
        <v>42034.389768518522</v>
      </c>
      <c r="N1989" t="b">
        <v>0</v>
      </c>
      <c r="O1989">
        <v>28</v>
      </c>
      <c r="P1989" t="b">
        <v>0</v>
      </c>
      <c r="Q1989" t="s">
        <v>8296</v>
      </c>
      <c r="R1989" s="10">
        <f t="shared" si="188"/>
        <v>42.472727272727276</v>
      </c>
      <c r="S1989">
        <f t="shared" si="189"/>
        <v>83.428571428571431</v>
      </c>
      <c r="T1989" t="str">
        <f t="shared" si="190"/>
        <v>photography</v>
      </c>
      <c r="U1989" t="str">
        <f t="shared" si="191"/>
        <v>people</v>
      </c>
    </row>
    <row r="1990" spans="1:21" hidden="1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tr">
        <f>Data[[#This Row],[state]]</f>
        <v>failed</v>
      </c>
      <c r="H1990" t="s">
        <v>8224</v>
      </c>
      <c r="I1990" t="s">
        <v>8246</v>
      </c>
      <c r="J1990">
        <v>1440094742</v>
      </c>
      <c r="K1990" s="11">
        <f t="shared" si="186"/>
        <v>42236.513217592597</v>
      </c>
      <c r="L1990">
        <v>1437502742</v>
      </c>
      <c r="M1990" s="11">
        <f t="shared" si="187"/>
        <v>42206.513217592597</v>
      </c>
      <c r="N1990" t="b">
        <v>0</v>
      </c>
      <c r="O1990">
        <v>1</v>
      </c>
      <c r="P1990" t="b">
        <v>0</v>
      </c>
      <c r="Q1990" t="s">
        <v>8296</v>
      </c>
      <c r="R1990" s="10">
        <f t="shared" si="188"/>
        <v>0.41666666666666669</v>
      </c>
      <c r="S1990">
        <f t="shared" si="189"/>
        <v>25</v>
      </c>
      <c r="T1990" t="str">
        <f t="shared" si="190"/>
        <v>photography</v>
      </c>
      <c r="U1990" t="str">
        <f t="shared" si="191"/>
        <v>people</v>
      </c>
    </row>
    <row r="1991" spans="1:21" ht="44.25" hidden="1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tr">
        <f>Data[[#This Row],[state]]</f>
        <v>failed</v>
      </c>
      <c r="H1991" t="s">
        <v>8224</v>
      </c>
      <c r="I1991" t="s">
        <v>8246</v>
      </c>
      <c r="J1991">
        <v>1481473208</v>
      </c>
      <c r="K1991" s="11">
        <f t="shared" si="186"/>
        <v>42715.430648148147</v>
      </c>
      <c r="L1991">
        <v>1478881208</v>
      </c>
      <c r="M1991" s="11">
        <f t="shared" si="187"/>
        <v>42685.430648148147</v>
      </c>
      <c r="N1991" t="b">
        <v>0</v>
      </c>
      <c r="O1991">
        <v>1</v>
      </c>
      <c r="P1991" t="b">
        <v>0</v>
      </c>
      <c r="Q1991" t="s">
        <v>8296</v>
      </c>
      <c r="R1991" s="10">
        <f t="shared" si="188"/>
        <v>1</v>
      </c>
      <c r="S1991">
        <f t="shared" si="189"/>
        <v>50</v>
      </c>
      <c r="T1991" t="str">
        <f t="shared" si="190"/>
        <v>photography</v>
      </c>
      <c r="U1991" t="str">
        <f t="shared" si="191"/>
        <v>people</v>
      </c>
    </row>
    <row r="1992" spans="1:21" ht="44.25" hidden="1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tr">
        <f>Data[[#This Row],[state]]</f>
        <v>failed</v>
      </c>
      <c r="H1992" t="s">
        <v>8224</v>
      </c>
      <c r="I1992" t="s">
        <v>8246</v>
      </c>
      <c r="J1992">
        <v>1455338532</v>
      </c>
      <c r="K1992" s="11">
        <f t="shared" si="186"/>
        <v>42412.945972222224</v>
      </c>
      <c r="L1992">
        <v>1454042532</v>
      </c>
      <c r="M1992" s="11">
        <f t="shared" si="187"/>
        <v>42397.945972222224</v>
      </c>
      <c r="N1992" t="b">
        <v>0</v>
      </c>
      <c r="O1992">
        <v>5</v>
      </c>
      <c r="P1992" t="b">
        <v>0</v>
      </c>
      <c r="Q1992" t="s">
        <v>8296</v>
      </c>
      <c r="R1992" s="10">
        <f t="shared" si="188"/>
        <v>16.966666666666665</v>
      </c>
      <c r="S1992">
        <f t="shared" si="189"/>
        <v>101.8</v>
      </c>
      <c r="T1992" t="str">
        <f t="shared" si="190"/>
        <v>photography</v>
      </c>
      <c r="U1992" t="str">
        <f t="shared" si="191"/>
        <v>people</v>
      </c>
    </row>
    <row r="1993" spans="1:21" ht="29.5" hidden="1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tr">
        <f>Data[[#This Row],[state]]</f>
        <v>failed</v>
      </c>
      <c r="H1993" t="s">
        <v>8224</v>
      </c>
      <c r="I1993" t="s">
        <v>8246</v>
      </c>
      <c r="J1993">
        <v>1435958786</v>
      </c>
      <c r="K1993" s="11">
        <f t="shared" si="186"/>
        <v>42188.64335648148</v>
      </c>
      <c r="L1993">
        <v>1434144386</v>
      </c>
      <c r="M1993" s="11">
        <f t="shared" si="187"/>
        <v>42167.64335648148</v>
      </c>
      <c r="N1993" t="b">
        <v>0</v>
      </c>
      <c r="O1993">
        <v>3</v>
      </c>
      <c r="P1993" t="b">
        <v>0</v>
      </c>
      <c r="Q1993" t="s">
        <v>8296</v>
      </c>
      <c r="R1993" s="10">
        <f t="shared" si="188"/>
        <v>7.0000000000000009</v>
      </c>
      <c r="S1993">
        <f t="shared" si="189"/>
        <v>46.666666666666664</v>
      </c>
      <c r="T1993" t="str">
        <f t="shared" si="190"/>
        <v>photography</v>
      </c>
      <c r="U1993" t="str">
        <f t="shared" si="191"/>
        <v>people</v>
      </c>
    </row>
    <row r="1994" spans="1:21" ht="29.5" hidden="1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tr">
        <f>Data[[#This Row],[state]]</f>
        <v>failed</v>
      </c>
      <c r="H1994" t="s">
        <v>8224</v>
      </c>
      <c r="I1994" t="s">
        <v>8246</v>
      </c>
      <c r="J1994">
        <v>1424229991</v>
      </c>
      <c r="K1994" s="11">
        <f t="shared" si="186"/>
        <v>42052.893414351856</v>
      </c>
      <c r="L1994">
        <v>1421637991</v>
      </c>
      <c r="M1994" s="11">
        <f t="shared" si="187"/>
        <v>42022.893414351856</v>
      </c>
      <c r="N1994" t="b">
        <v>0</v>
      </c>
      <c r="O1994">
        <v>2</v>
      </c>
      <c r="P1994" t="b">
        <v>0</v>
      </c>
      <c r="Q1994" t="s">
        <v>8296</v>
      </c>
      <c r="R1994" s="10">
        <f t="shared" si="188"/>
        <v>0.13333333333333333</v>
      </c>
      <c r="S1994">
        <f t="shared" si="189"/>
        <v>1</v>
      </c>
      <c r="T1994" t="str">
        <f t="shared" si="190"/>
        <v>photography</v>
      </c>
      <c r="U1994" t="str">
        <f t="shared" si="191"/>
        <v>people</v>
      </c>
    </row>
    <row r="1995" spans="1:21" ht="44.25" hidden="1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tr">
        <f>Data[[#This Row],[state]]</f>
        <v>failed</v>
      </c>
      <c r="H1995" t="s">
        <v>8225</v>
      </c>
      <c r="I1995" t="s">
        <v>8247</v>
      </c>
      <c r="J1995">
        <v>1450706837</v>
      </c>
      <c r="K1995" s="11">
        <f t="shared" si="186"/>
        <v>42359.33839120371</v>
      </c>
      <c r="L1995">
        <v>1448114837</v>
      </c>
      <c r="M1995" s="11">
        <f t="shared" si="187"/>
        <v>42329.33839120371</v>
      </c>
      <c r="N1995" t="b">
        <v>0</v>
      </c>
      <c r="O1995">
        <v>0</v>
      </c>
      <c r="P1995" t="b">
        <v>0</v>
      </c>
      <c r="Q1995" t="s">
        <v>8296</v>
      </c>
      <c r="R1995" s="10">
        <f t="shared" si="188"/>
        <v>0</v>
      </c>
      <c r="S1995" t="e">
        <f t="shared" si="189"/>
        <v>#DIV/0!</v>
      </c>
      <c r="T1995" t="str">
        <f t="shared" si="190"/>
        <v>photography</v>
      </c>
      <c r="U1995" t="str">
        <f t="shared" si="191"/>
        <v>people</v>
      </c>
    </row>
    <row r="1996" spans="1:21" ht="59" hidden="1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tr">
        <f>Data[[#This Row],[state]]</f>
        <v>failed</v>
      </c>
      <c r="H1996" t="s">
        <v>8224</v>
      </c>
      <c r="I1996" t="s">
        <v>8246</v>
      </c>
      <c r="J1996">
        <v>1481072942</v>
      </c>
      <c r="K1996" s="11">
        <f t="shared" si="186"/>
        <v>42710.797939814816</v>
      </c>
      <c r="L1996">
        <v>1475885342</v>
      </c>
      <c r="M1996" s="11">
        <f t="shared" si="187"/>
        <v>42650.756273148145</v>
      </c>
      <c r="N1996" t="b">
        <v>0</v>
      </c>
      <c r="O1996">
        <v>0</v>
      </c>
      <c r="P1996" t="b">
        <v>0</v>
      </c>
      <c r="Q1996" t="s">
        <v>8296</v>
      </c>
      <c r="R1996" s="10">
        <f t="shared" si="188"/>
        <v>0</v>
      </c>
      <c r="S1996" t="e">
        <f t="shared" si="189"/>
        <v>#DIV/0!</v>
      </c>
      <c r="T1996" t="str">
        <f t="shared" si="190"/>
        <v>photography</v>
      </c>
      <c r="U1996" t="str">
        <f t="shared" si="191"/>
        <v>people</v>
      </c>
    </row>
    <row r="1997" spans="1:21" ht="44.25" hidden="1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tr">
        <f>Data[[#This Row],[state]]</f>
        <v>failed</v>
      </c>
      <c r="H1997" t="s">
        <v>8229</v>
      </c>
      <c r="I1997" t="s">
        <v>8251</v>
      </c>
      <c r="J1997">
        <v>1437082736</v>
      </c>
      <c r="K1997" s="11">
        <f t="shared" si="186"/>
        <v>42201.652037037042</v>
      </c>
      <c r="L1997">
        <v>1435354736</v>
      </c>
      <c r="M1997" s="11">
        <f t="shared" si="187"/>
        <v>42181.652037037042</v>
      </c>
      <c r="N1997" t="b">
        <v>0</v>
      </c>
      <c r="O1997">
        <v>3</v>
      </c>
      <c r="P1997" t="b">
        <v>0</v>
      </c>
      <c r="Q1997" t="s">
        <v>8296</v>
      </c>
      <c r="R1997" s="10">
        <f t="shared" si="188"/>
        <v>7.8</v>
      </c>
      <c r="S1997">
        <f t="shared" si="189"/>
        <v>26</v>
      </c>
      <c r="T1997" t="str">
        <f t="shared" si="190"/>
        <v>photography</v>
      </c>
      <c r="U1997" t="str">
        <f t="shared" si="191"/>
        <v>people</v>
      </c>
    </row>
    <row r="1998" spans="1:21" ht="59" hidden="1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tr">
        <f>Data[[#This Row],[state]]</f>
        <v>failed</v>
      </c>
      <c r="H1998" t="s">
        <v>8224</v>
      </c>
      <c r="I1998" t="s">
        <v>8246</v>
      </c>
      <c r="J1998">
        <v>1405021211</v>
      </c>
      <c r="K1998" s="11">
        <f t="shared" si="186"/>
        <v>41830.569571759261</v>
      </c>
      <c r="L1998">
        <v>1402429211</v>
      </c>
      <c r="M1998" s="11">
        <f t="shared" si="187"/>
        <v>41800.569571759261</v>
      </c>
      <c r="N1998" t="b">
        <v>0</v>
      </c>
      <c r="O1998">
        <v>0</v>
      </c>
      <c r="P1998" t="b">
        <v>0</v>
      </c>
      <c r="Q1998" t="s">
        <v>8296</v>
      </c>
      <c r="R1998" s="10">
        <f t="shared" si="188"/>
        <v>0</v>
      </c>
      <c r="S1998" t="e">
        <f t="shared" si="189"/>
        <v>#DIV/0!</v>
      </c>
      <c r="T1998" t="str">
        <f t="shared" si="190"/>
        <v>photography</v>
      </c>
      <c r="U1998" t="str">
        <f t="shared" si="191"/>
        <v>people</v>
      </c>
    </row>
    <row r="1999" spans="1:21" ht="44.25" hidden="1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tr">
        <f>Data[[#This Row],[state]]</f>
        <v>failed</v>
      </c>
      <c r="H1999" t="s">
        <v>8224</v>
      </c>
      <c r="I1999" t="s">
        <v>8246</v>
      </c>
      <c r="J1999">
        <v>1409091612</v>
      </c>
      <c r="K1999" s="11">
        <f t="shared" si="186"/>
        <v>41877.680694444447</v>
      </c>
      <c r="L1999">
        <v>1406499612</v>
      </c>
      <c r="M1999" s="11">
        <f t="shared" si="187"/>
        <v>41847.680694444447</v>
      </c>
      <c r="N1999" t="b">
        <v>0</v>
      </c>
      <c r="O1999">
        <v>0</v>
      </c>
      <c r="P1999" t="b">
        <v>0</v>
      </c>
      <c r="Q1999" t="s">
        <v>8296</v>
      </c>
      <c r="R1999" s="10">
        <f t="shared" si="188"/>
        <v>0</v>
      </c>
      <c r="S1999" t="e">
        <f t="shared" si="189"/>
        <v>#DIV/0!</v>
      </c>
      <c r="T1999" t="str">
        <f t="shared" si="190"/>
        <v>photography</v>
      </c>
      <c r="U1999" t="str">
        <f t="shared" si="191"/>
        <v>people</v>
      </c>
    </row>
    <row r="2000" spans="1:21" ht="59" hidden="1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tr">
        <f>Data[[#This Row],[state]]</f>
        <v>failed</v>
      </c>
      <c r="H2000" t="s">
        <v>8224</v>
      </c>
      <c r="I2000" t="s">
        <v>8246</v>
      </c>
      <c r="J2000">
        <v>1406861438</v>
      </c>
      <c r="K2000" s="11">
        <f t="shared" si="186"/>
        <v>41851.868495370371</v>
      </c>
      <c r="L2000">
        <v>1402973438</v>
      </c>
      <c r="M2000" s="11">
        <f t="shared" si="187"/>
        <v>41806.868495370371</v>
      </c>
      <c r="N2000" t="b">
        <v>0</v>
      </c>
      <c r="O2000">
        <v>3</v>
      </c>
      <c r="P2000" t="b">
        <v>0</v>
      </c>
      <c r="Q2000" t="s">
        <v>8296</v>
      </c>
      <c r="R2000" s="10">
        <f t="shared" si="188"/>
        <v>26.200000000000003</v>
      </c>
      <c r="S2000">
        <f t="shared" si="189"/>
        <v>218.33333333333334</v>
      </c>
      <c r="T2000" t="str">
        <f t="shared" si="190"/>
        <v>photography</v>
      </c>
      <c r="U2000" t="str">
        <f t="shared" si="191"/>
        <v>people</v>
      </c>
    </row>
    <row r="2001" spans="1:21" ht="44.25" hidden="1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tr">
        <f>Data[[#This Row],[state]]</f>
        <v>failed</v>
      </c>
      <c r="H2001" t="s">
        <v>8225</v>
      </c>
      <c r="I2001" t="s">
        <v>8247</v>
      </c>
      <c r="J2001">
        <v>1415882108</v>
      </c>
      <c r="K2001" s="11">
        <f t="shared" si="186"/>
        <v>41956.274398148147</v>
      </c>
      <c r="L2001">
        <v>1413286508</v>
      </c>
      <c r="M2001" s="11">
        <f t="shared" si="187"/>
        <v>41926.232731481483</v>
      </c>
      <c r="N2001" t="b">
        <v>0</v>
      </c>
      <c r="O2001">
        <v>7</v>
      </c>
      <c r="P2001" t="b">
        <v>0</v>
      </c>
      <c r="Q2001" t="s">
        <v>8296</v>
      </c>
      <c r="R2001" s="10">
        <f t="shared" si="188"/>
        <v>0.76129032258064511</v>
      </c>
      <c r="S2001">
        <f t="shared" si="189"/>
        <v>33.714285714285715</v>
      </c>
      <c r="T2001" t="str">
        <f t="shared" si="190"/>
        <v>photography</v>
      </c>
      <c r="U2001" t="str">
        <f t="shared" si="191"/>
        <v>people</v>
      </c>
    </row>
    <row r="2002" spans="1:21" ht="44.25" hidden="1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tr">
        <f>Data[[#This Row],[state]]</f>
        <v>failed</v>
      </c>
      <c r="H2002" t="s">
        <v>8229</v>
      </c>
      <c r="I2002" t="s">
        <v>8251</v>
      </c>
      <c r="J2002">
        <v>1452120613</v>
      </c>
      <c r="K2002" s="11">
        <f t="shared" si="186"/>
        <v>42375.701539351852</v>
      </c>
      <c r="L2002">
        <v>1449528613</v>
      </c>
      <c r="M2002" s="11">
        <f t="shared" si="187"/>
        <v>42345.701539351852</v>
      </c>
      <c r="N2002" t="b">
        <v>0</v>
      </c>
      <c r="O2002">
        <v>25</v>
      </c>
      <c r="P2002" t="b">
        <v>0</v>
      </c>
      <c r="Q2002" t="s">
        <v>8296</v>
      </c>
      <c r="R2002" s="10">
        <f t="shared" si="188"/>
        <v>12.5</v>
      </c>
      <c r="S2002">
        <f t="shared" si="189"/>
        <v>25</v>
      </c>
      <c r="T2002" t="str">
        <f t="shared" si="190"/>
        <v>photography</v>
      </c>
      <c r="U2002" t="str">
        <f t="shared" si="191"/>
        <v>people</v>
      </c>
    </row>
    <row r="2003" spans="1:21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tr">
        <f>Data[[#This Row],[state]]</f>
        <v>successful</v>
      </c>
      <c r="H2003" t="s">
        <v>8236</v>
      </c>
      <c r="I2003" t="s">
        <v>8249</v>
      </c>
      <c r="J2003">
        <v>1434139200</v>
      </c>
      <c r="K2003" s="11">
        <f t="shared" si="186"/>
        <v>42167.583333333328</v>
      </c>
      <c r="L2003">
        <v>1431406916</v>
      </c>
      <c r="M2003" s="11">
        <f t="shared" si="187"/>
        <v>42135.959675925929</v>
      </c>
      <c r="N2003" t="b">
        <v>1</v>
      </c>
      <c r="O2003">
        <v>1637</v>
      </c>
      <c r="P2003" t="b">
        <v>1</v>
      </c>
      <c r="Q2003" t="s">
        <v>8295</v>
      </c>
      <c r="R2003" s="10">
        <f t="shared" si="188"/>
        <v>382.12909090909091</v>
      </c>
      <c r="S2003">
        <f t="shared" si="189"/>
        <v>128.38790470372632</v>
      </c>
      <c r="T2003" t="str">
        <f t="shared" si="190"/>
        <v>technology</v>
      </c>
      <c r="U2003" t="str">
        <f t="shared" si="191"/>
        <v>hardware</v>
      </c>
    </row>
    <row r="2004" spans="1:21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tr">
        <f>Data[[#This Row],[state]]</f>
        <v>successful</v>
      </c>
      <c r="H2004" t="s">
        <v>8224</v>
      </c>
      <c r="I2004" t="s">
        <v>8246</v>
      </c>
      <c r="J2004">
        <v>1485191143</v>
      </c>
      <c r="K2004" s="11">
        <f t="shared" si="186"/>
        <v>42758.46230324074</v>
      </c>
      <c r="L2004">
        <v>1482599143</v>
      </c>
      <c r="M2004" s="11">
        <f t="shared" si="187"/>
        <v>42728.46230324074</v>
      </c>
      <c r="N2004" t="b">
        <v>1</v>
      </c>
      <c r="O2004">
        <v>1375</v>
      </c>
      <c r="P2004" t="b">
        <v>1</v>
      </c>
      <c r="Q2004" t="s">
        <v>8295</v>
      </c>
      <c r="R2004" s="10">
        <f t="shared" si="188"/>
        <v>216.79422000000002</v>
      </c>
      <c r="S2004">
        <f t="shared" si="189"/>
        <v>78.834261818181815</v>
      </c>
      <c r="T2004" t="str">
        <f t="shared" si="190"/>
        <v>technology</v>
      </c>
      <c r="U2004" t="str">
        <f t="shared" si="191"/>
        <v>hardware</v>
      </c>
    </row>
    <row r="2005" spans="1:21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tr">
        <f>Data[[#This Row],[state]]</f>
        <v>successful</v>
      </c>
      <c r="H2005" t="s">
        <v>8224</v>
      </c>
      <c r="I2005" t="s">
        <v>8246</v>
      </c>
      <c r="J2005">
        <v>1278111600</v>
      </c>
      <c r="K2005" s="11">
        <f t="shared" si="186"/>
        <v>40361.708333333336</v>
      </c>
      <c r="L2005">
        <v>1276830052</v>
      </c>
      <c r="M2005" s="11">
        <f t="shared" si="187"/>
        <v>40346.875601851854</v>
      </c>
      <c r="N2005" t="b">
        <v>1</v>
      </c>
      <c r="O2005">
        <v>17</v>
      </c>
      <c r="P2005" t="b">
        <v>1</v>
      </c>
      <c r="Q2005" t="s">
        <v>8295</v>
      </c>
      <c r="R2005" s="10">
        <f t="shared" si="188"/>
        <v>312</v>
      </c>
      <c r="S2005">
        <f t="shared" si="189"/>
        <v>91.764705882352942</v>
      </c>
      <c r="T2005" t="str">
        <f t="shared" si="190"/>
        <v>technology</v>
      </c>
      <c r="U2005" t="str">
        <f t="shared" si="191"/>
        <v>hardware</v>
      </c>
    </row>
    <row r="2006" spans="1:21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tr">
        <f>Data[[#This Row],[state]]</f>
        <v>successful</v>
      </c>
      <c r="H2006" t="s">
        <v>8224</v>
      </c>
      <c r="I2006" t="s">
        <v>8246</v>
      </c>
      <c r="J2006">
        <v>1405002663</v>
      </c>
      <c r="K2006" s="11">
        <f t="shared" si="186"/>
        <v>41830.354895833334</v>
      </c>
      <c r="L2006">
        <v>1402410663</v>
      </c>
      <c r="M2006" s="11">
        <f t="shared" si="187"/>
        <v>41800.354895833334</v>
      </c>
      <c r="N2006" t="b">
        <v>1</v>
      </c>
      <c r="O2006">
        <v>354</v>
      </c>
      <c r="P2006" t="b">
        <v>1</v>
      </c>
      <c r="Q2006" t="s">
        <v>8295</v>
      </c>
      <c r="R2006" s="10">
        <f t="shared" si="188"/>
        <v>234.42048</v>
      </c>
      <c r="S2006">
        <f t="shared" si="189"/>
        <v>331.10237288135596</v>
      </c>
      <c r="T2006" t="str">
        <f t="shared" si="190"/>
        <v>technology</v>
      </c>
      <c r="U2006" t="str">
        <f t="shared" si="191"/>
        <v>hardware</v>
      </c>
    </row>
    <row r="2007" spans="1:21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tr">
        <f>Data[[#This Row],[state]]</f>
        <v>successful</v>
      </c>
      <c r="H2007" t="s">
        <v>8224</v>
      </c>
      <c r="I2007" t="s">
        <v>8246</v>
      </c>
      <c r="J2007">
        <v>1381895940</v>
      </c>
      <c r="K2007" s="11">
        <f t="shared" si="186"/>
        <v>41562.915972222225</v>
      </c>
      <c r="L2007">
        <v>1379532618</v>
      </c>
      <c r="M2007" s="11">
        <f t="shared" si="187"/>
        <v>41535.562708333331</v>
      </c>
      <c r="N2007" t="b">
        <v>1</v>
      </c>
      <c r="O2007">
        <v>191</v>
      </c>
      <c r="P2007" t="b">
        <v>1</v>
      </c>
      <c r="Q2007" t="s">
        <v>8295</v>
      </c>
      <c r="R2007" s="10">
        <f t="shared" si="188"/>
        <v>123.68010000000001</v>
      </c>
      <c r="S2007">
        <f t="shared" si="189"/>
        <v>194.26193717277485</v>
      </c>
      <c r="T2007" t="str">
        <f t="shared" si="190"/>
        <v>technology</v>
      </c>
      <c r="U2007" t="str">
        <f t="shared" si="191"/>
        <v>hardware</v>
      </c>
    </row>
    <row r="2008" spans="1:21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tr">
        <f>Data[[#This Row],[state]]</f>
        <v>successful</v>
      </c>
      <c r="H2008" t="s">
        <v>8224</v>
      </c>
      <c r="I2008" t="s">
        <v>8246</v>
      </c>
      <c r="J2008">
        <v>1417611645</v>
      </c>
      <c r="K2008" s="11">
        <f t="shared" si="186"/>
        <v>41976.292187500003</v>
      </c>
      <c r="L2008">
        <v>1414584045</v>
      </c>
      <c r="M2008" s="11">
        <f t="shared" si="187"/>
        <v>41941.250520833331</v>
      </c>
      <c r="N2008" t="b">
        <v>1</v>
      </c>
      <c r="O2008">
        <v>303</v>
      </c>
      <c r="P2008" t="b">
        <v>1</v>
      </c>
      <c r="Q2008" t="s">
        <v>8295</v>
      </c>
      <c r="R2008" s="10">
        <f t="shared" si="188"/>
        <v>247.84</v>
      </c>
      <c r="S2008">
        <f t="shared" si="189"/>
        <v>408.97689768976898</v>
      </c>
      <c r="T2008" t="str">
        <f t="shared" si="190"/>
        <v>technology</v>
      </c>
      <c r="U2008" t="str">
        <f t="shared" si="191"/>
        <v>hardware</v>
      </c>
    </row>
    <row r="2009" spans="1:21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tr">
        <f>Data[[#This Row],[state]]</f>
        <v>successful</v>
      </c>
      <c r="H2009" t="s">
        <v>8224</v>
      </c>
      <c r="I2009" t="s">
        <v>8246</v>
      </c>
      <c r="J2009">
        <v>1282622400</v>
      </c>
      <c r="K2009" s="11">
        <f t="shared" si="186"/>
        <v>40413.916666666664</v>
      </c>
      <c r="L2009">
        <v>1276891586</v>
      </c>
      <c r="M2009" s="11">
        <f t="shared" si="187"/>
        <v>40347.587800925925</v>
      </c>
      <c r="N2009" t="b">
        <v>1</v>
      </c>
      <c r="O2009">
        <v>137</v>
      </c>
      <c r="P2009" t="b">
        <v>1</v>
      </c>
      <c r="Q2009" t="s">
        <v>8295</v>
      </c>
      <c r="R2009" s="10">
        <f t="shared" si="188"/>
        <v>115.7092</v>
      </c>
      <c r="S2009">
        <f t="shared" si="189"/>
        <v>84.459270072992695</v>
      </c>
      <c r="T2009" t="str">
        <f t="shared" si="190"/>
        <v>technology</v>
      </c>
      <c r="U2009" t="str">
        <f t="shared" si="191"/>
        <v>hardware</v>
      </c>
    </row>
    <row r="2010" spans="1:21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tr">
        <f>Data[[#This Row],[state]]</f>
        <v>successful</v>
      </c>
      <c r="H2010" t="s">
        <v>8224</v>
      </c>
      <c r="I2010" t="s">
        <v>8246</v>
      </c>
      <c r="J2010">
        <v>1316442622</v>
      </c>
      <c r="K2010" s="11">
        <f t="shared" si="186"/>
        <v>40805.354421296295</v>
      </c>
      <c r="L2010">
        <v>1312641022</v>
      </c>
      <c r="M2010" s="11">
        <f t="shared" si="187"/>
        <v>40761.354421296295</v>
      </c>
      <c r="N2010" t="b">
        <v>1</v>
      </c>
      <c r="O2010">
        <v>41</v>
      </c>
      <c r="P2010" t="b">
        <v>1</v>
      </c>
      <c r="Q2010" t="s">
        <v>8295</v>
      </c>
      <c r="R2010" s="10">
        <f t="shared" si="188"/>
        <v>117.07484768810599</v>
      </c>
      <c r="S2010">
        <f t="shared" si="189"/>
        <v>44.853658536585364</v>
      </c>
      <c r="T2010" t="str">
        <f t="shared" si="190"/>
        <v>technology</v>
      </c>
      <c r="U2010" t="str">
        <f t="shared" si="191"/>
        <v>hardware</v>
      </c>
    </row>
    <row r="2011" spans="1:21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tr">
        <f>Data[[#This Row],[state]]</f>
        <v>successful</v>
      </c>
      <c r="H2011" t="s">
        <v>8236</v>
      </c>
      <c r="I2011" t="s">
        <v>8249</v>
      </c>
      <c r="J2011">
        <v>1479890743</v>
      </c>
      <c r="K2011" s="11">
        <f t="shared" si="186"/>
        <v>42697.115081018521</v>
      </c>
      <c r="L2011">
        <v>1476776743</v>
      </c>
      <c r="M2011" s="11">
        <f t="shared" si="187"/>
        <v>42661.073414351849</v>
      </c>
      <c r="N2011" t="b">
        <v>1</v>
      </c>
      <c r="O2011">
        <v>398</v>
      </c>
      <c r="P2011" t="b">
        <v>1</v>
      </c>
      <c r="Q2011" t="s">
        <v>8295</v>
      </c>
      <c r="R2011" s="10">
        <f t="shared" si="188"/>
        <v>305.15800000000002</v>
      </c>
      <c r="S2011">
        <f t="shared" si="189"/>
        <v>383.3643216080402</v>
      </c>
      <c r="T2011" t="str">
        <f t="shared" si="190"/>
        <v>technology</v>
      </c>
      <c r="U2011" t="str">
        <f t="shared" si="191"/>
        <v>hardware</v>
      </c>
    </row>
    <row r="2012" spans="1:21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tr">
        <f>Data[[#This Row],[state]]</f>
        <v>successful</v>
      </c>
      <c r="H2012" t="s">
        <v>8224</v>
      </c>
      <c r="I2012" t="s">
        <v>8246</v>
      </c>
      <c r="J2012">
        <v>1471564491</v>
      </c>
      <c r="K2012" s="11">
        <f t="shared" si="186"/>
        <v>42600.746423611112</v>
      </c>
      <c r="L2012">
        <v>1468972491</v>
      </c>
      <c r="M2012" s="11">
        <f t="shared" si="187"/>
        <v>42570.746423611112</v>
      </c>
      <c r="N2012" t="b">
        <v>1</v>
      </c>
      <c r="O2012">
        <v>1737</v>
      </c>
      <c r="P2012" t="b">
        <v>1</v>
      </c>
      <c r="Q2012" t="s">
        <v>8295</v>
      </c>
      <c r="R2012" s="10">
        <f t="shared" si="188"/>
        <v>320.05299999999994</v>
      </c>
      <c r="S2012">
        <f t="shared" si="189"/>
        <v>55.276856649395505</v>
      </c>
      <c r="T2012" t="str">
        <f t="shared" si="190"/>
        <v>technology</v>
      </c>
      <c r="U2012" t="str">
        <f t="shared" si="191"/>
        <v>hardware</v>
      </c>
    </row>
    <row r="2013" spans="1:21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tr">
        <f>Data[[#This Row],[state]]</f>
        <v>successful</v>
      </c>
      <c r="H2013" t="s">
        <v>8239</v>
      </c>
      <c r="I2013" t="s">
        <v>8249</v>
      </c>
      <c r="J2013">
        <v>1452553200</v>
      </c>
      <c r="K2013" s="11">
        <f t="shared" si="186"/>
        <v>42380.708333333328</v>
      </c>
      <c r="L2013">
        <v>1449650173</v>
      </c>
      <c r="M2013" s="11">
        <f t="shared" si="187"/>
        <v>42347.108483796299</v>
      </c>
      <c r="N2013" t="b">
        <v>1</v>
      </c>
      <c r="O2013">
        <v>971</v>
      </c>
      <c r="P2013" t="b">
        <v>1</v>
      </c>
      <c r="Q2013" t="s">
        <v>8295</v>
      </c>
      <c r="R2013" s="10">
        <f t="shared" si="188"/>
        <v>819.56399999999996</v>
      </c>
      <c r="S2013">
        <f t="shared" si="189"/>
        <v>422.02059732234807</v>
      </c>
      <c r="T2013" t="str">
        <f t="shared" si="190"/>
        <v>technology</v>
      </c>
      <c r="U2013" t="str">
        <f t="shared" si="191"/>
        <v>hardware</v>
      </c>
    </row>
    <row r="2014" spans="1:21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tr">
        <f>Data[[#This Row],[state]]</f>
        <v>successful</v>
      </c>
      <c r="H2014" t="s">
        <v>8224</v>
      </c>
      <c r="I2014" t="s">
        <v>8246</v>
      </c>
      <c r="J2014">
        <v>1423165441</v>
      </c>
      <c r="K2014" s="11">
        <f t="shared" si="186"/>
        <v>42040.572233796294</v>
      </c>
      <c r="L2014">
        <v>1420573441</v>
      </c>
      <c r="M2014" s="11">
        <f t="shared" si="187"/>
        <v>42010.572233796294</v>
      </c>
      <c r="N2014" t="b">
        <v>1</v>
      </c>
      <c r="O2014">
        <v>183</v>
      </c>
      <c r="P2014" t="b">
        <v>1</v>
      </c>
      <c r="Q2014" t="s">
        <v>8295</v>
      </c>
      <c r="R2014" s="10">
        <f t="shared" si="188"/>
        <v>234.90000000000003</v>
      </c>
      <c r="S2014">
        <f t="shared" si="189"/>
        <v>64.180327868852459</v>
      </c>
      <c r="T2014" t="str">
        <f t="shared" si="190"/>
        <v>technology</v>
      </c>
      <c r="U2014" t="str">
        <f t="shared" si="191"/>
        <v>hardware</v>
      </c>
    </row>
    <row r="2015" spans="1:21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tr">
        <f>Data[[#This Row],[state]]</f>
        <v>successful</v>
      </c>
      <c r="H2015" t="s">
        <v>8224</v>
      </c>
      <c r="I2015" t="s">
        <v>8246</v>
      </c>
      <c r="J2015">
        <v>1468019014</v>
      </c>
      <c r="K2015" s="11">
        <f t="shared" si="186"/>
        <v>42559.710810185185</v>
      </c>
      <c r="L2015">
        <v>1462835014</v>
      </c>
      <c r="M2015" s="11">
        <f t="shared" si="187"/>
        <v>42499.710810185185</v>
      </c>
      <c r="N2015" t="b">
        <v>1</v>
      </c>
      <c r="O2015">
        <v>4562</v>
      </c>
      <c r="P2015" t="b">
        <v>1</v>
      </c>
      <c r="Q2015" t="s">
        <v>8295</v>
      </c>
      <c r="R2015" s="10">
        <f t="shared" si="188"/>
        <v>494.91374999999999</v>
      </c>
      <c r="S2015">
        <f t="shared" si="189"/>
        <v>173.57781674704077</v>
      </c>
      <c r="T2015" t="str">
        <f t="shared" si="190"/>
        <v>technology</v>
      </c>
      <c r="U2015" t="str">
        <f t="shared" si="191"/>
        <v>hardware</v>
      </c>
    </row>
    <row r="2016" spans="1:21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tr">
        <f>Data[[#This Row],[state]]</f>
        <v>successful</v>
      </c>
      <c r="H2016" t="s">
        <v>8224</v>
      </c>
      <c r="I2016" t="s">
        <v>8246</v>
      </c>
      <c r="J2016">
        <v>1364184539</v>
      </c>
      <c r="K2016" s="11">
        <f t="shared" si="186"/>
        <v>41357.922905092593</v>
      </c>
      <c r="L2016">
        <v>1361250539</v>
      </c>
      <c r="M2016" s="11">
        <f t="shared" si="187"/>
        <v>41323.964571759258</v>
      </c>
      <c r="N2016" t="b">
        <v>1</v>
      </c>
      <c r="O2016">
        <v>26457</v>
      </c>
      <c r="P2016" t="b">
        <v>1</v>
      </c>
      <c r="Q2016" t="s">
        <v>8295</v>
      </c>
      <c r="R2016" s="10">
        <f t="shared" si="188"/>
        <v>7813.7822333333334</v>
      </c>
      <c r="S2016">
        <f t="shared" si="189"/>
        <v>88.601680840609291</v>
      </c>
      <c r="T2016" t="str">
        <f t="shared" si="190"/>
        <v>technology</v>
      </c>
      <c r="U2016" t="str">
        <f t="shared" si="191"/>
        <v>hardware</v>
      </c>
    </row>
    <row r="2017" spans="1:21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tr">
        <f>Data[[#This Row],[state]]</f>
        <v>successful</v>
      </c>
      <c r="H2017" t="s">
        <v>8224</v>
      </c>
      <c r="I2017" t="s">
        <v>8246</v>
      </c>
      <c r="J2017">
        <v>1315602163</v>
      </c>
      <c r="K2017" s="11">
        <f t="shared" si="186"/>
        <v>40795.626886574071</v>
      </c>
      <c r="L2017">
        <v>1313010163</v>
      </c>
      <c r="M2017" s="11">
        <f t="shared" si="187"/>
        <v>40765.626886574071</v>
      </c>
      <c r="N2017" t="b">
        <v>1</v>
      </c>
      <c r="O2017">
        <v>162</v>
      </c>
      <c r="P2017" t="b">
        <v>1</v>
      </c>
      <c r="Q2017" t="s">
        <v>8295</v>
      </c>
      <c r="R2017" s="10">
        <f t="shared" si="188"/>
        <v>113.00013888888888</v>
      </c>
      <c r="S2017">
        <f t="shared" si="189"/>
        <v>50.222283950617282</v>
      </c>
      <c r="T2017" t="str">
        <f t="shared" si="190"/>
        <v>technology</v>
      </c>
      <c r="U2017" t="str">
        <f t="shared" si="191"/>
        <v>hardware</v>
      </c>
    </row>
    <row r="2018" spans="1:21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tr">
        <f>Data[[#This Row],[state]]</f>
        <v>successful</v>
      </c>
      <c r="H2018" t="s">
        <v>8224</v>
      </c>
      <c r="I2018" t="s">
        <v>8246</v>
      </c>
      <c r="J2018">
        <v>1362863299</v>
      </c>
      <c r="K2018" s="11">
        <f t="shared" si="186"/>
        <v>41342.63077546296</v>
      </c>
      <c r="L2018">
        <v>1360271299</v>
      </c>
      <c r="M2018" s="11">
        <f t="shared" si="187"/>
        <v>41312.63077546296</v>
      </c>
      <c r="N2018" t="b">
        <v>1</v>
      </c>
      <c r="O2018">
        <v>479</v>
      </c>
      <c r="P2018" t="b">
        <v>1</v>
      </c>
      <c r="Q2018" t="s">
        <v>8295</v>
      </c>
      <c r="R2018" s="10">
        <f t="shared" si="188"/>
        <v>921.54219999999998</v>
      </c>
      <c r="S2018">
        <f t="shared" si="189"/>
        <v>192.38876826722338</v>
      </c>
      <c r="T2018" t="str">
        <f t="shared" si="190"/>
        <v>technology</v>
      </c>
      <c r="U2018" t="str">
        <f t="shared" si="191"/>
        <v>hardware</v>
      </c>
    </row>
    <row r="2019" spans="1:21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tr">
        <f>Data[[#This Row],[state]]</f>
        <v>successful</v>
      </c>
      <c r="H2019" t="s">
        <v>8224</v>
      </c>
      <c r="I2019" t="s">
        <v>8246</v>
      </c>
      <c r="J2019">
        <v>1332561600</v>
      </c>
      <c r="K2019" s="11">
        <f t="shared" si="186"/>
        <v>40991.916666666664</v>
      </c>
      <c r="L2019">
        <v>1329873755</v>
      </c>
      <c r="M2019" s="11">
        <f t="shared" si="187"/>
        <v>40960.807349537034</v>
      </c>
      <c r="N2019" t="b">
        <v>1</v>
      </c>
      <c r="O2019">
        <v>426</v>
      </c>
      <c r="P2019" t="b">
        <v>1</v>
      </c>
      <c r="Q2019" t="s">
        <v>8295</v>
      </c>
      <c r="R2019" s="10">
        <f t="shared" si="188"/>
        <v>125.10239999999999</v>
      </c>
      <c r="S2019">
        <f t="shared" si="189"/>
        <v>73.416901408450698</v>
      </c>
      <c r="T2019" t="str">
        <f t="shared" si="190"/>
        <v>technology</v>
      </c>
      <c r="U2019" t="str">
        <f t="shared" si="191"/>
        <v>hardware</v>
      </c>
    </row>
    <row r="2020" spans="1:21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tr">
        <f>Data[[#This Row],[state]]</f>
        <v>successful</v>
      </c>
      <c r="H2020" t="s">
        <v>8241</v>
      </c>
      <c r="I2020" t="s">
        <v>8249</v>
      </c>
      <c r="J2020">
        <v>1439455609</v>
      </c>
      <c r="K2020" s="11">
        <f t="shared" si="186"/>
        <v>42229.115844907406</v>
      </c>
      <c r="L2020">
        <v>1436863609</v>
      </c>
      <c r="M2020" s="11">
        <f t="shared" si="187"/>
        <v>42199.115844907406</v>
      </c>
      <c r="N2020" t="b">
        <v>1</v>
      </c>
      <c r="O2020">
        <v>450</v>
      </c>
      <c r="P2020" t="b">
        <v>1</v>
      </c>
      <c r="Q2020" t="s">
        <v>8295</v>
      </c>
      <c r="R2020" s="10">
        <f t="shared" si="188"/>
        <v>102.24343076923077</v>
      </c>
      <c r="S2020">
        <f t="shared" si="189"/>
        <v>147.68495555555555</v>
      </c>
      <c r="T2020" t="str">
        <f t="shared" si="190"/>
        <v>technology</v>
      </c>
      <c r="U2020" t="str">
        <f t="shared" si="191"/>
        <v>hardware</v>
      </c>
    </row>
    <row r="2021" spans="1:21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tr">
        <f>Data[[#This Row],[state]]</f>
        <v>successful</v>
      </c>
      <c r="H2021" t="s">
        <v>8224</v>
      </c>
      <c r="I2021" t="s">
        <v>8246</v>
      </c>
      <c r="J2021">
        <v>1474563621</v>
      </c>
      <c r="K2021" s="11">
        <f t="shared" si="186"/>
        <v>42635.45857638889</v>
      </c>
      <c r="L2021">
        <v>1471971621</v>
      </c>
      <c r="M2021" s="11">
        <f t="shared" si="187"/>
        <v>42605.45857638889</v>
      </c>
      <c r="N2021" t="b">
        <v>1</v>
      </c>
      <c r="O2021">
        <v>1780</v>
      </c>
      <c r="P2021" t="b">
        <v>1</v>
      </c>
      <c r="Q2021" t="s">
        <v>8295</v>
      </c>
      <c r="R2021" s="10">
        <f t="shared" si="188"/>
        <v>484.90975000000003</v>
      </c>
      <c r="S2021">
        <f t="shared" si="189"/>
        <v>108.96848314606741</v>
      </c>
      <c r="T2021" t="str">
        <f t="shared" si="190"/>
        <v>technology</v>
      </c>
      <c r="U2021" t="str">
        <f t="shared" si="191"/>
        <v>hardware</v>
      </c>
    </row>
    <row r="2022" spans="1:21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tr">
        <f>Data[[#This Row],[state]]</f>
        <v>successful</v>
      </c>
      <c r="H2022" t="s">
        <v>8224</v>
      </c>
      <c r="I2022" t="s">
        <v>8246</v>
      </c>
      <c r="J2022">
        <v>1400108640</v>
      </c>
      <c r="K2022" s="11">
        <f t="shared" si="186"/>
        <v>41773.711111111108</v>
      </c>
      <c r="L2022">
        <v>1396923624</v>
      </c>
      <c r="M2022" s="11">
        <f t="shared" si="187"/>
        <v>41736.847499999996</v>
      </c>
      <c r="N2022" t="b">
        <v>1</v>
      </c>
      <c r="O2022">
        <v>122</v>
      </c>
      <c r="P2022" t="b">
        <v>1</v>
      </c>
      <c r="Q2022" t="s">
        <v>8295</v>
      </c>
      <c r="R2022" s="10">
        <f t="shared" si="188"/>
        <v>192.33333333333334</v>
      </c>
      <c r="S2022">
        <f t="shared" si="189"/>
        <v>23.647540983606557</v>
      </c>
      <c r="T2022" t="str">
        <f t="shared" si="190"/>
        <v>technology</v>
      </c>
      <c r="U2022" t="str">
        <f t="shared" si="191"/>
        <v>hardware</v>
      </c>
    </row>
    <row r="2023" spans="1:21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tr">
        <f>Data[[#This Row],[state]]</f>
        <v>successful</v>
      </c>
      <c r="H2023" t="s">
        <v>8224</v>
      </c>
      <c r="I2023" t="s">
        <v>8246</v>
      </c>
      <c r="J2023">
        <v>1411522897</v>
      </c>
      <c r="K2023" s="11">
        <f t="shared" si="186"/>
        <v>41905.820567129631</v>
      </c>
      <c r="L2023">
        <v>1407634897</v>
      </c>
      <c r="M2023" s="11">
        <f t="shared" si="187"/>
        <v>41860.820567129631</v>
      </c>
      <c r="N2023" t="b">
        <v>1</v>
      </c>
      <c r="O2023">
        <v>95</v>
      </c>
      <c r="P2023" t="b">
        <v>1</v>
      </c>
      <c r="Q2023" t="s">
        <v>8295</v>
      </c>
      <c r="R2023" s="10">
        <f t="shared" si="188"/>
        <v>281.10000000000002</v>
      </c>
      <c r="S2023">
        <f t="shared" si="189"/>
        <v>147.94736842105263</v>
      </c>
      <c r="T2023" t="str">
        <f t="shared" si="190"/>
        <v>technology</v>
      </c>
      <c r="U2023" t="str">
        <f t="shared" si="191"/>
        <v>hardware</v>
      </c>
    </row>
    <row r="2024" spans="1:21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tr">
        <f>Data[[#This Row],[state]]</f>
        <v>successful</v>
      </c>
      <c r="H2024" t="s">
        <v>8224</v>
      </c>
      <c r="I2024" t="s">
        <v>8246</v>
      </c>
      <c r="J2024">
        <v>1465652372</v>
      </c>
      <c r="K2024" s="11">
        <f t="shared" si="186"/>
        <v>42532.319120370375</v>
      </c>
      <c r="L2024">
        <v>1463060372</v>
      </c>
      <c r="M2024" s="11">
        <f t="shared" si="187"/>
        <v>42502.319120370375</v>
      </c>
      <c r="N2024" t="b">
        <v>1</v>
      </c>
      <c r="O2024">
        <v>325</v>
      </c>
      <c r="P2024" t="b">
        <v>1</v>
      </c>
      <c r="Q2024" t="s">
        <v>8295</v>
      </c>
      <c r="R2024" s="10">
        <f t="shared" si="188"/>
        <v>125.13700000000001</v>
      </c>
      <c r="S2024">
        <f t="shared" si="189"/>
        <v>385.03692307692307</v>
      </c>
      <c r="T2024" t="str">
        <f t="shared" si="190"/>
        <v>technology</v>
      </c>
      <c r="U2024" t="str">
        <f t="shared" si="191"/>
        <v>hardware</v>
      </c>
    </row>
    <row r="2025" spans="1:21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tr">
        <f>Data[[#This Row],[state]]</f>
        <v>successful</v>
      </c>
      <c r="H2025" t="s">
        <v>8224</v>
      </c>
      <c r="I2025" t="s">
        <v>8246</v>
      </c>
      <c r="J2025">
        <v>1434017153</v>
      </c>
      <c r="K2025" s="11">
        <f t="shared" si="186"/>
        <v>42166.170752314814</v>
      </c>
      <c r="L2025">
        <v>1431425153</v>
      </c>
      <c r="M2025" s="11">
        <f t="shared" si="187"/>
        <v>42136.170752314814</v>
      </c>
      <c r="N2025" t="b">
        <v>1</v>
      </c>
      <c r="O2025">
        <v>353</v>
      </c>
      <c r="P2025" t="b">
        <v>1</v>
      </c>
      <c r="Q2025" t="s">
        <v>8295</v>
      </c>
      <c r="R2025" s="10">
        <f t="shared" si="188"/>
        <v>161.459</v>
      </c>
      <c r="S2025">
        <f t="shared" si="189"/>
        <v>457.39093484419266</v>
      </c>
      <c r="T2025" t="str">
        <f t="shared" si="190"/>
        <v>technology</v>
      </c>
      <c r="U2025" t="str">
        <f t="shared" si="191"/>
        <v>hardware</v>
      </c>
    </row>
    <row r="2026" spans="1:21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tr">
        <f>Data[[#This Row],[state]]</f>
        <v>successful</v>
      </c>
      <c r="H2026" t="s">
        <v>8224</v>
      </c>
      <c r="I2026" t="s">
        <v>8246</v>
      </c>
      <c r="J2026">
        <v>1344826800</v>
      </c>
      <c r="K2026" s="11">
        <f t="shared" si="186"/>
        <v>41133.875</v>
      </c>
      <c r="L2026">
        <v>1341875544</v>
      </c>
      <c r="M2026" s="11">
        <f t="shared" si="187"/>
        <v>41099.716944444444</v>
      </c>
      <c r="N2026" t="b">
        <v>1</v>
      </c>
      <c r="O2026">
        <v>105</v>
      </c>
      <c r="P2026" t="b">
        <v>1</v>
      </c>
      <c r="Q2026" t="s">
        <v>8295</v>
      </c>
      <c r="R2026" s="10">
        <f t="shared" si="188"/>
        <v>585.35</v>
      </c>
      <c r="S2026">
        <f t="shared" si="189"/>
        <v>222.99047619047619</v>
      </c>
      <c r="T2026" t="str">
        <f t="shared" si="190"/>
        <v>technology</v>
      </c>
      <c r="U2026" t="str">
        <f t="shared" si="191"/>
        <v>hardware</v>
      </c>
    </row>
    <row r="2027" spans="1:21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tr">
        <f>Data[[#This Row],[state]]</f>
        <v>successful</v>
      </c>
      <c r="H2027" t="s">
        <v>8236</v>
      </c>
      <c r="I2027" t="s">
        <v>8249</v>
      </c>
      <c r="J2027">
        <v>1433996746</v>
      </c>
      <c r="K2027" s="11">
        <f t="shared" si="186"/>
        <v>42165.934560185182</v>
      </c>
      <c r="L2027">
        <v>1431404746</v>
      </c>
      <c r="M2027" s="11">
        <f t="shared" si="187"/>
        <v>42135.934560185182</v>
      </c>
      <c r="N2027" t="b">
        <v>1</v>
      </c>
      <c r="O2027">
        <v>729</v>
      </c>
      <c r="P2027" t="b">
        <v>1</v>
      </c>
      <c r="Q2027" t="s">
        <v>8295</v>
      </c>
      <c r="R2027" s="10">
        <f t="shared" si="188"/>
        <v>201.14999999999998</v>
      </c>
      <c r="S2027">
        <f t="shared" si="189"/>
        <v>220.74074074074073</v>
      </c>
      <c r="T2027" t="str">
        <f t="shared" si="190"/>
        <v>technology</v>
      </c>
      <c r="U2027" t="str">
        <f t="shared" si="191"/>
        <v>hardware</v>
      </c>
    </row>
    <row r="2028" spans="1:21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tr">
        <f>Data[[#This Row],[state]]</f>
        <v>successful</v>
      </c>
      <c r="H2028" t="s">
        <v>8224</v>
      </c>
      <c r="I2028" t="s">
        <v>8246</v>
      </c>
      <c r="J2028">
        <v>1398052740</v>
      </c>
      <c r="K2028" s="11">
        <f t="shared" si="186"/>
        <v>41749.915972222225</v>
      </c>
      <c r="L2028">
        <v>1394127585</v>
      </c>
      <c r="M2028" s="11">
        <f t="shared" si="187"/>
        <v>41704.485937500001</v>
      </c>
      <c r="N2028" t="b">
        <v>1</v>
      </c>
      <c r="O2028">
        <v>454</v>
      </c>
      <c r="P2028" t="b">
        <v>1</v>
      </c>
      <c r="Q2028" t="s">
        <v>8295</v>
      </c>
      <c r="R2028" s="10">
        <f t="shared" si="188"/>
        <v>133.48307999999997</v>
      </c>
      <c r="S2028">
        <f t="shared" si="189"/>
        <v>73.503898678414089</v>
      </c>
      <c r="T2028" t="str">
        <f t="shared" si="190"/>
        <v>technology</v>
      </c>
      <c r="U2028" t="str">
        <f t="shared" si="191"/>
        <v>hardware</v>
      </c>
    </row>
    <row r="2029" spans="1:21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tr">
        <f>Data[[#This Row],[state]]</f>
        <v>successful</v>
      </c>
      <c r="H2029" t="s">
        <v>8224</v>
      </c>
      <c r="I2029" t="s">
        <v>8246</v>
      </c>
      <c r="J2029">
        <v>1427740319</v>
      </c>
      <c r="K2029" s="11">
        <f t="shared" si="186"/>
        <v>42093.522210648152</v>
      </c>
      <c r="L2029">
        <v>1423855919</v>
      </c>
      <c r="M2029" s="11">
        <f t="shared" si="187"/>
        <v>42048.563877314817</v>
      </c>
      <c r="N2029" t="b">
        <v>1</v>
      </c>
      <c r="O2029">
        <v>539</v>
      </c>
      <c r="P2029" t="b">
        <v>1</v>
      </c>
      <c r="Q2029" t="s">
        <v>8295</v>
      </c>
      <c r="R2029" s="10">
        <f t="shared" si="188"/>
        <v>120.24900000000001</v>
      </c>
      <c r="S2029">
        <f t="shared" si="189"/>
        <v>223.09647495361781</v>
      </c>
      <c r="T2029" t="str">
        <f t="shared" si="190"/>
        <v>technology</v>
      </c>
      <c r="U2029" t="str">
        <f t="shared" si="191"/>
        <v>hardware</v>
      </c>
    </row>
    <row r="2030" spans="1:21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tr">
        <f>Data[[#This Row],[state]]</f>
        <v>successful</v>
      </c>
      <c r="H2030" t="s">
        <v>8224</v>
      </c>
      <c r="I2030" t="s">
        <v>8246</v>
      </c>
      <c r="J2030">
        <v>1268690100</v>
      </c>
      <c r="K2030" s="11">
        <f t="shared" si="186"/>
        <v>40252.663194444445</v>
      </c>
      <c r="L2030">
        <v>1265493806</v>
      </c>
      <c r="M2030" s="11">
        <f t="shared" si="187"/>
        <v>40215.669050925928</v>
      </c>
      <c r="N2030" t="b">
        <v>1</v>
      </c>
      <c r="O2030">
        <v>79</v>
      </c>
      <c r="P2030" t="b">
        <v>1</v>
      </c>
      <c r="Q2030" t="s">
        <v>8295</v>
      </c>
      <c r="R2030" s="10">
        <f t="shared" si="188"/>
        <v>126.16666666666667</v>
      </c>
      <c r="S2030">
        <f t="shared" si="189"/>
        <v>47.911392405063289</v>
      </c>
      <c r="T2030" t="str">
        <f t="shared" si="190"/>
        <v>technology</v>
      </c>
      <c r="U2030" t="str">
        <f t="shared" si="191"/>
        <v>hardware</v>
      </c>
    </row>
    <row r="2031" spans="1:21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tr">
        <f>Data[[#This Row],[state]]</f>
        <v>successful</v>
      </c>
      <c r="H2031" t="s">
        <v>8224</v>
      </c>
      <c r="I2031" t="s">
        <v>8246</v>
      </c>
      <c r="J2031">
        <v>1409099481</v>
      </c>
      <c r="K2031" s="11">
        <f t="shared" si="186"/>
        <v>41877.771770833337</v>
      </c>
      <c r="L2031">
        <v>1406507481</v>
      </c>
      <c r="M2031" s="11">
        <f t="shared" si="187"/>
        <v>41847.771770833337</v>
      </c>
      <c r="N2031" t="b">
        <v>1</v>
      </c>
      <c r="O2031">
        <v>94</v>
      </c>
      <c r="P2031" t="b">
        <v>1</v>
      </c>
      <c r="Q2031" t="s">
        <v>8295</v>
      </c>
      <c r="R2031" s="10">
        <f t="shared" si="188"/>
        <v>361.2</v>
      </c>
      <c r="S2031">
        <f t="shared" si="189"/>
        <v>96.063829787234042</v>
      </c>
      <c r="T2031" t="str">
        <f t="shared" si="190"/>
        <v>technology</v>
      </c>
      <c r="U2031" t="str">
        <f t="shared" si="191"/>
        <v>hardware</v>
      </c>
    </row>
    <row r="2032" spans="1:21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tr">
        <f>Data[[#This Row],[state]]</f>
        <v>successful</v>
      </c>
      <c r="H2032" t="s">
        <v>8225</v>
      </c>
      <c r="I2032" t="s">
        <v>8247</v>
      </c>
      <c r="J2032">
        <v>1354233296</v>
      </c>
      <c r="K2032" s="11">
        <f t="shared" si="186"/>
        <v>41242.746481481481</v>
      </c>
      <c r="L2032">
        <v>1351641296</v>
      </c>
      <c r="M2032" s="11">
        <f t="shared" si="187"/>
        <v>41212.746481481481</v>
      </c>
      <c r="N2032" t="b">
        <v>1</v>
      </c>
      <c r="O2032">
        <v>625</v>
      </c>
      <c r="P2032" t="b">
        <v>1</v>
      </c>
      <c r="Q2032" t="s">
        <v>8295</v>
      </c>
      <c r="R2032" s="10">
        <f t="shared" si="188"/>
        <v>226.239013671875</v>
      </c>
      <c r="S2032">
        <f t="shared" si="189"/>
        <v>118.6144</v>
      </c>
      <c r="T2032" t="str">
        <f t="shared" si="190"/>
        <v>technology</v>
      </c>
      <c r="U2032" t="str">
        <f t="shared" si="191"/>
        <v>hardware</v>
      </c>
    </row>
    <row r="2033" spans="1:21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tr">
        <f>Data[[#This Row],[state]]</f>
        <v>successful</v>
      </c>
      <c r="H2033" t="s">
        <v>8233</v>
      </c>
      <c r="I2033" t="s">
        <v>8249</v>
      </c>
      <c r="J2033">
        <v>1420765200</v>
      </c>
      <c r="K2033" s="11">
        <f t="shared" si="186"/>
        <v>42012.791666666672</v>
      </c>
      <c r="L2033">
        <v>1417506853</v>
      </c>
      <c r="M2033" s="11">
        <f t="shared" si="187"/>
        <v>41975.079317129625</v>
      </c>
      <c r="N2033" t="b">
        <v>1</v>
      </c>
      <c r="O2033">
        <v>508</v>
      </c>
      <c r="P2033" t="b">
        <v>1</v>
      </c>
      <c r="Q2033" t="s">
        <v>8295</v>
      </c>
      <c r="R2033" s="10">
        <f t="shared" si="188"/>
        <v>120.35</v>
      </c>
      <c r="S2033">
        <f t="shared" si="189"/>
        <v>118.45472440944881</v>
      </c>
      <c r="T2033" t="str">
        <f t="shared" si="190"/>
        <v>technology</v>
      </c>
      <c r="U2033" t="str">
        <f t="shared" si="191"/>
        <v>hardware</v>
      </c>
    </row>
    <row r="2034" spans="1:21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tr">
        <f>Data[[#This Row],[state]]</f>
        <v>successful</v>
      </c>
      <c r="H2034" t="s">
        <v>8224</v>
      </c>
      <c r="I2034" t="s">
        <v>8246</v>
      </c>
      <c r="J2034">
        <v>1481778000</v>
      </c>
      <c r="K2034" s="11">
        <f t="shared" si="186"/>
        <v>42718.958333333328</v>
      </c>
      <c r="L2034">
        <v>1479216874</v>
      </c>
      <c r="M2034" s="11">
        <f t="shared" si="187"/>
        <v>42689.315671296295</v>
      </c>
      <c r="N2034" t="b">
        <v>1</v>
      </c>
      <c r="O2034">
        <v>531</v>
      </c>
      <c r="P2034" t="b">
        <v>1</v>
      </c>
      <c r="Q2034" t="s">
        <v>8295</v>
      </c>
      <c r="R2034" s="10">
        <f t="shared" si="188"/>
        <v>304.18799999999999</v>
      </c>
      <c r="S2034">
        <f t="shared" si="189"/>
        <v>143.21468926553672</v>
      </c>
      <c r="T2034" t="str">
        <f t="shared" si="190"/>
        <v>technology</v>
      </c>
      <c r="U2034" t="str">
        <f t="shared" si="191"/>
        <v>hardware</v>
      </c>
    </row>
    <row r="2035" spans="1:21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tr">
        <f>Data[[#This Row],[state]]</f>
        <v>successful</v>
      </c>
      <c r="H2035" t="s">
        <v>8224</v>
      </c>
      <c r="I2035" t="s">
        <v>8246</v>
      </c>
      <c r="J2035">
        <v>1398477518</v>
      </c>
      <c r="K2035" s="11">
        <f t="shared" si="186"/>
        <v>41754.832384259258</v>
      </c>
      <c r="L2035">
        <v>1395885518</v>
      </c>
      <c r="M2035" s="11">
        <f t="shared" si="187"/>
        <v>41724.832384259258</v>
      </c>
      <c r="N2035" t="b">
        <v>1</v>
      </c>
      <c r="O2035">
        <v>158</v>
      </c>
      <c r="P2035" t="b">
        <v>1</v>
      </c>
      <c r="Q2035" t="s">
        <v>8295</v>
      </c>
      <c r="R2035" s="10">
        <f t="shared" si="188"/>
        <v>178.67599999999999</v>
      </c>
      <c r="S2035">
        <f t="shared" si="189"/>
        <v>282.71518987341773</v>
      </c>
      <c r="T2035" t="str">
        <f t="shared" si="190"/>
        <v>technology</v>
      </c>
      <c r="U2035" t="str">
        <f t="shared" si="191"/>
        <v>hardware</v>
      </c>
    </row>
    <row r="2036" spans="1:21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tr">
        <f>Data[[#This Row],[state]]</f>
        <v>successful</v>
      </c>
      <c r="H2036" t="s">
        <v>8224</v>
      </c>
      <c r="I2036" t="s">
        <v>8246</v>
      </c>
      <c r="J2036">
        <v>1430981880</v>
      </c>
      <c r="K2036" s="11">
        <f t="shared" si="186"/>
        <v>42131.040277777778</v>
      </c>
      <c r="L2036">
        <v>1426216033</v>
      </c>
      <c r="M2036" s="11">
        <f t="shared" si="187"/>
        <v>42075.880011574074</v>
      </c>
      <c r="N2036" t="b">
        <v>1</v>
      </c>
      <c r="O2036">
        <v>508</v>
      </c>
      <c r="P2036" t="b">
        <v>1</v>
      </c>
      <c r="Q2036" t="s">
        <v>8295</v>
      </c>
      <c r="R2036" s="10">
        <f t="shared" si="188"/>
        <v>386.81998717948721</v>
      </c>
      <c r="S2036">
        <f t="shared" si="189"/>
        <v>593.93620078740162</v>
      </c>
      <c r="T2036" t="str">
        <f t="shared" si="190"/>
        <v>technology</v>
      </c>
      <c r="U2036" t="str">
        <f t="shared" si="191"/>
        <v>hardware</v>
      </c>
    </row>
    <row r="2037" spans="1:21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tr">
        <f>Data[[#This Row],[state]]</f>
        <v>successful</v>
      </c>
      <c r="H2037" t="s">
        <v>8224</v>
      </c>
      <c r="I2037" t="s">
        <v>8246</v>
      </c>
      <c r="J2037">
        <v>1450486800</v>
      </c>
      <c r="K2037" s="11">
        <f t="shared" si="186"/>
        <v>42356.791666666672</v>
      </c>
      <c r="L2037">
        <v>1446562807</v>
      </c>
      <c r="M2037" s="11">
        <f t="shared" si="187"/>
        <v>42311.375081018516</v>
      </c>
      <c r="N2037" t="b">
        <v>1</v>
      </c>
      <c r="O2037">
        <v>644</v>
      </c>
      <c r="P2037" t="b">
        <v>1</v>
      </c>
      <c r="Q2037" t="s">
        <v>8295</v>
      </c>
      <c r="R2037" s="10">
        <f t="shared" si="188"/>
        <v>211.03642500000004</v>
      </c>
      <c r="S2037">
        <f t="shared" si="189"/>
        <v>262.15704968944101</v>
      </c>
      <c r="T2037" t="str">
        <f t="shared" si="190"/>
        <v>technology</v>
      </c>
      <c r="U2037" t="str">
        <f t="shared" si="191"/>
        <v>hardware</v>
      </c>
    </row>
    <row r="2038" spans="1:21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tr">
        <f>Data[[#This Row],[state]]</f>
        <v>successful</v>
      </c>
      <c r="H2038" t="s">
        <v>8224</v>
      </c>
      <c r="I2038" t="s">
        <v>8246</v>
      </c>
      <c r="J2038">
        <v>1399668319</v>
      </c>
      <c r="K2038" s="11">
        <f t="shared" si="186"/>
        <v>41768.614803240744</v>
      </c>
      <c r="L2038">
        <v>1397076319</v>
      </c>
      <c r="M2038" s="11">
        <f t="shared" si="187"/>
        <v>41738.614803240744</v>
      </c>
      <c r="N2038" t="b">
        <v>1</v>
      </c>
      <c r="O2038">
        <v>848</v>
      </c>
      <c r="P2038" t="b">
        <v>1</v>
      </c>
      <c r="Q2038" t="s">
        <v>8295</v>
      </c>
      <c r="R2038" s="10">
        <f t="shared" si="188"/>
        <v>131.66833333333335</v>
      </c>
      <c r="S2038">
        <f t="shared" si="189"/>
        <v>46.580778301886795</v>
      </c>
      <c r="T2038" t="str">
        <f t="shared" si="190"/>
        <v>technology</v>
      </c>
      <c r="U2038" t="str">
        <f t="shared" si="191"/>
        <v>hardware</v>
      </c>
    </row>
    <row r="2039" spans="1:21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tr">
        <f>Data[[#This Row],[state]]</f>
        <v>successful</v>
      </c>
      <c r="H2039" t="s">
        <v>8224</v>
      </c>
      <c r="I2039" t="s">
        <v>8246</v>
      </c>
      <c r="J2039">
        <v>1388383353</v>
      </c>
      <c r="K2039" s="11">
        <f t="shared" si="186"/>
        <v>41638.001770833333</v>
      </c>
      <c r="L2039">
        <v>1383195753</v>
      </c>
      <c r="M2039" s="11">
        <f t="shared" si="187"/>
        <v>41577.960104166668</v>
      </c>
      <c r="N2039" t="b">
        <v>1</v>
      </c>
      <c r="O2039">
        <v>429</v>
      </c>
      <c r="P2039" t="b">
        <v>1</v>
      </c>
      <c r="Q2039" t="s">
        <v>8295</v>
      </c>
      <c r="R2039" s="10">
        <f t="shared" si="188"/>
        <v>300.47639999999996</v>
      </c>
      <c r="S2039">
        <f t="shared" si="189"/>
        <v>70.041118881118877</v>
      </c>
      <c r="T2039" t="str">
        <f t="shared" si="190"/>
        <v>technology</v>
      </c>
      <c r="U2039" t="str">
        <f t="shared" si="191"/>
        <v>hardware</v>
      </c>
    </row>
    <row r="2040" spans="1:21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tr">
        <f>Data[[#This Row],[state]]</f>
        <v>successful</v>
      </c>
      <c r="H2040" t="s">
        <v>8225</v>
      </c>
      <c r="I2040" t="s">
        <v>8247</v>
      </c>
      <c r="J2040">
        <v>1372701600</v>
      </c>
      <c r="K2040" s="11">
        <f t="shared" si="186"/>
        <v>41456.5</v>
      </c>
      <c r="L2040">
        <v>1369895421</v>
      </c>
      <c r="M2040" s="11">
        <f t="shared" si="187"/>
        <v>41424.02107638889</v>
      </c>
      <c r="N2040" t="b">
        <v>1</v>
      </c>
      <c r="O2040">
        <v>204</v>
      </c>
      <c r="P2040" t="b">
        <v>1</v>
      </c>
      <c r="Q2040" t="s">
        <v>8295</v>
      </c>
      <c r="R2040" s="10">
        <f t="shared" si="188"/>
        <v>420.51249999999999</v>
      </c>
      <c r="S2040">
        <f t="shared" si="189"/>
        <v>164.90686274509804</v>
      </c>
      <c r="T2040" t="str">
        <f t="shared" si="190"/>
        <v>technology</v>
      </c>
      <c r="U2040" t="str">
        <f t="shared" si="191"/>
        <v>hardware</v>
      </c>
    </row>
    <row r="2041" spans="1:21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tr">
        <f>Data[[#This Row],[state]]</f>
        <v>successful</v>
      </c>
      <c r="H2041" t="s">
        <v>8224</v>
      </c>
      <c r="I2041" t="s">
        <v>8246</v>
      </c>
      <c r="J2041">
        <v>1480568340</v>
      </c>
      <c r="K2041" s="11">
        <f t="shared" si="186"/>
        <v>42704.957638888889</v>
      </c>
      <c r="L2041">
        <v>1477996325</v>
      </c>
      <c r="M2041" s="11">
        <f t="shared" si="187"/>
        <v>42675.188946759255</v>
      </c>
      <c r="N2041" t="b">
        <v>1</v>
      </c>
      <c r="O2041">
        <v>379</v>
      </c>
      <c r="P2041" t="b">
        <v>1</v>
      </c>
      <c r="Q2041" t="s">
        <v>8295</v>
      </c>
      <c r="R2041" s="10">
        <f t="shared" si="188"/>
        <v>136.21680000000001</v>
      </c>
      <c r="S2041">
        <f t="shared" si="189"/>
        <v>449.26385224274406</v>
      </c>
      <c r="T2041" t="str">
        <f t="shared" si="190"/>
        <v>technology</v>
      </c>
      <c r="U2041" t="str">
        <f t="shared" si="191"/>
        <v>hardware</v>
      </c>
    </row>
    <row r="2042" spans="1:21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tr">
        <f>Data[[#This Row],[state]]</f>
        <v>successful</v>
      </c>
      <c r="H2042" t="s">
        <v>8224</v>
      </c>
      <c r="I2042" t="s">
        <v>8246</v>
      </c>
      <c r="J2042">
        <v>1384557303</v>
      </c>
      <c r="K2042" s="11">
        <f t="shared" si="186"/>
        <v>41593.718784722223</v>
      </c>
      <c r="L2042">
        <v>1383257703</v>
      </c>
      <c r="M2042" s="11">
        <f t="shared" si="187"/>
        <v>41578.677118055559</v>
      </c>
      <c r="N2042" t="b">
        <v>1</v>
      </c>
      <c r="O2042">
        <v>271</v>
      </c>
      <c r="P2042" t="b">
        <v>1</v>
      </c>
      <c r="Q2042" t="s">
        <v>8295</v>
      </c>
      <c r="R2042" s="10">
        <f t="shared" si="188"/>
        <v>248.17133333333334</v>
      </c>
      <c r="S2042">
        <f t="shared" si="189"/>
        <v>27.472841328413285</v>
      </c>
      <c r="T2042" t="str">
        <f t="shared" si="190"/>
        <v>technology</v>
      </c>
      <c r="U2042" t="str">
        <f t="shared" si="191"/>
        <v>hardware</v>
      </c>
    </row>
    <row r="2043" spans="1:21" ht="44.25" hidden="1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tr">
        <f>Data[[#This Row],[state]]</f>
        <v>successful</v>
      </c>
      <c r="H2043" t="s">
        <v>8224</v>
      </c>
      <c r="I2043" t="s">
        <v>8246</v>
      </c>
      <c r="J2043">
        <v>1478785027</v>
      </c>
      <c r="K2043" s="11">
        <f t="shared" si="186"/>
        <v>42684.317442129628</v>
      </c>
      <c r="L2043">
        <v>1476189427</v>
      </c>
      <c r="M2043" s="11">
        <f t="shared" si="187"/>
        <v>42654.275775462964</v>
      </c>
      <c r="N2043" t="b">
        <v>0</v>
      </c>
      <c r="O2043">
        <v>120</v>
      </c>
      <c r="P2043" t="b">
        <v>1</v>
      </c>
      <c r="Q2043" t="s">
        <v>8295</v>
      </c>
      <c r="R2043" s="10">
        <f t="shared" si="188"/>
        <v>181.86315789473684</v>
      </c>
      <c r="S2043">
        <f t="shared" si="189"/>
        <v>143.97499999999999</v>
      </c>
      <c r="T2043" t="str">
        <f t="shared" si="190"/>
        <v>technology</v>
      </c>
      <c r="U2043" t="str">
        <f t="shared" si="191"/>
        <v>hardware</v>
      </c>
    </row>
    <row r="2044" spans="1:21" ht="44.25" hidden="1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tr">
        <f>Data[[#This Row],[state]]</f>
        <v>successful</v>
      </c>
      <c r="H2044" t="s">
        <v>8224</v>
      </c>
      <c r="I2044" t="s">
        <v>8246</v>
      </c>
      <c r="J2044">
        <v>1453481974</v>
      </c>
      <c r="K2044" s="11">
        <f t="shared" si="186"/>
        <v>42391.458032407405</v>
      </c>
      <c r="L2044">
        <v>1448297974</v>
      </c>
      <c r="M2044" s="11">
        <f t="shared" si="187"/>
        <v>42331.458032407405</v>
      </c>
      <c r="N2044" t="b">
        <v>0</v>
      </c>
      <c r="O2044">
        <v>140</v>
      </c>
      <c r="P2044" t="b">
        <v>1</v>
      </c>
      <c r="Q2044" t="s">
        <v>8295</v>
      </c>
      <c r="R2044" s="10">
        <f t="shared" si="188"/>
        <v>123.53</v>
      </c>
      <c r="S2044">
        <f t="shared" si="189"/>
        <v>88.23571428571428</v>
      </c>
      <c r="T2044" t="str">
        <f t="shared" si="190"/>
        <v>technology</v>
      </c>
      <c r="U2044" t="str">
        <f t="shared" si="191"/>
        <v>hardware</v>
      </c>
    </row>
    <row r="2045" spans="1:21" ht="44.25" hidden="1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tr">
        <f>Data[[#This Row],[state]]</f>
        <v>successful</v>
      </c>
      <c r="H2045" t="s">
        <v>8224</v>
      </c>
      <c r="I2045" t="s">
        <v>8246</v>
      </c>
      <c r="J2045">
        <v>1481432340</v>
      </c>
      <c r="K2045" s="11">
        <f t="shared" si="186"/>
        <v>42714.957638888889</v>
      </c>
      <c r="L2045">
        <v>1476764077</v>
      </c>
      <c r="M2045" s="11">
        <f t="shared" si="187"/>
        <v>42660.926817129628</v>
      </c>
      <c r="N2045" t="b">
        <v>0</v>
      </c>
      <c r="O2045">
        <v>193</v>
      </c>
      <c r="P2045" t="b">
        <v>1</v>
      </c>
      <c r="Q2045" t="s">
        <v>8295</v>
      </c>
      <c r="R2045" s="10">
        <f t="shared" si="188"/>
        <v>506.20938628158842</v>
      </c>
      <c r="S2045">
        <f t="shared" si="189"/>
        <v>36.326424870466319</v>
      </c>
      <c r="T2045" t="str">
        <f t="shared" si="190"/>
        <v>technology</v>
      </c>
      <c r="U2045" t="str">
        <f t="shared" si="191"/>
        <v>hardware</v>
      </c>
    </row>
    <row r="2046" spans="1:21" ht="44.25" hidden="1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tr">
        <f>Data[[#This Row],[state]]</f>
        <v>successful</v>
      </c>
      <c r="H2046" t="s">
        <v>8224</v>
      </c>
      <c r="I2046" t="s">
        <v>8246</v>
      </c>
      <c r="J2046">
        <v>1434212714</v>
      </c>
      <c r="K2046" s="11">
        <f t="shared" si="186"/>
        <v>42168.434189814812</v>
      </c>
      <c r="L2046">
        <v>1431620714</v>
      </c>
      <c r="M2046" s="11">
        <f t="shared" si="187"/>
        <v>42138.434189814812</v>
      </c>
      <c r="N2046" t="b">
        <v>0</v>
      </c>
      <c r="O2046">
        <v>180</v>
      </c>
      <c r="P2046" t="b">
        <v>1</v>
      </c>
      <c r="Q2046" t="s">
        <v>8295</v>
      </c>
      <c r="R2046" s="10">
        <f t="shared" si="188"/>
        <v>108.21333333333334</v>
      </c>
      <c r="S2046">
        <f t="shared" si="189"/>
        <v>90.177777777777777</v>
      </c>
      <c r="T2046" t="str">
        <f t="shared" si="190"/>
        <v>technology</v>
      </c>
      <c r="U2046" t="str">
        <f t="shared" si="191"/>
        <v>hardware</v>
      </c>
    </row>
    <row r="2047" spans="1:21" ht="44.25" hidden="1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tr">
        <f>Data[[#This Row],[state]]</f>
        <v>successful</v>
      </c>
      <c r="H2047" t="s">
        <v>8224</v>
      </c>
      <c r="I2047" t="s">
        <v>8246</v>
      </c>
      <c r="J2047">
        <v>1341799647</v>
      </c>
      <c r="K2047" s="11">
        <f t="shared" si="186"/>
        <v>41098.838506944441</v>
      </c>
      <c r="L2047">
        <v>1339207647</v>
      </c>
      <c r="M2047" s="11">
        <f t="shared" si="187"/>
        <v>41068.838506944441</v>
      </c>
      <c r="N2047" t="b">
        <v>0</v>
      </c>
      <c r="O2047">
        <v>263</v>
      </c>
      <c r="P2047" t="b">
        <v>1</v>
      </c>
      <c r="Q2047" t="s">
        <v>8295</v>
      </c>
      <c r="R2047" s="10">
        <f t="shared" si="188"/>
        <v>819.18387755102037</v>
      </c>
      <c r="S2047">
        <f t="shared" si="189"/>
        <v>152.62361216730039</v>
      </c>
      <c r="T2047" t="str">
        <f t="shared" si="190"/>
        <v>technology</v>
      </c>
      <c r="U2047" t="str">
        <f t="shared" si="191"/>
        <v>hardware</v>
      </c>
    </row>
    <row r="2048" spans="1:21" ht="44.25" hidden="1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tr">
        <f>Data[[#This Row],[state]]</f>
        <v>successful</v>
      </c>
      <c r="H2048" t="s">
        <v>8224</v>
      </c>
      <c r="I2048" t="s">
        <v>8246</v>
      </c>
      <c r="J2048">
        <v>1369282044</v>
      </c>
      <c r="K2048" s="11">
        <f t="shared" si="186"/>
        <v>41416.921805555554</v>
      </c>
      <c r="L2048">
        <v>1366690044</v>
      </c>
      <c r="M2048" s="11">
        <f t="shared" si="187"/>
        <v>41386.921805555554</v>
      </c>
      <c r="N2048" t="b">
        <v>0</v>
      </c>
      <c r="O2048">
        <v>217</v>
      </c>
      <c r="P2048" t="b">
        <v>1</v>
      </c>
      <c r="Q2048" t="s">
        <v>8295</v>
      </c>
      <c r="R2048" s="10">
        <f t="shared" si="188"/>
        <v>121.10000000000001</v>
      </c>
      <c r="S2048">
        <f t="shared" si="189"/>
        <v>55.806451612903224</v>
      </c>
      <c r="T2048" t="str">
        <f t="shared" si="190"/>
        <v>technology</v>
      </c>
      <c r="U2048" t="str">
        <f t="shared" si="191"/>
        <v>hardware</v>
      </c>
    </row>
    <row r="2049" spans="1:21" ht="44.25" hidden="1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tr">
        <f>Data[[#This Row],[state]]</f>
        <v>successful</v>
      </c>
      <c r="H2049" t="s">
        <v>8226</v>
      </c>
      <c r="I2049" t="s">
        <v>8248</v>
      </c>
      <c r="J2049">
        <v>1429228800</v>
      </c>
      <c r="K2049" s="11">
        <f t="shared" si="186"/>
        <v>42110.75</v>
      </c>
      <c r="L2049">
        <v>1426714870</v>
      </c>
      <c r="M2049" s="11">
        <f t="shared" si="187"/>
        <v>42081.653587962966</v>
      </c>
      <c r="N2049" t="b">
        <v>0</v>
      </c>
      <c r="O2049">
        <v>443</v>
      </c>
      <c r="P2049" t="b">
        <v>1</v>
      </c>
      <c r="Q2049" t="s">
        <v>8295</v>
      </c>
      <c r="R2049" s="10">
        <f t="shared" si="188"/>
        <v>102.99897959183673</v>
      </c>
      <c r="S2049">
        <f t="shared" si="189"/>
        <v>227.85327313769753</v>
      </c>
      <c r="T2049" t="str">
        <f t="shared" si="190"/>
        <v>technology</v>
      </c>
      <c r="U2049" t="str">
        <f t="shared" si="191"/>
        <v>hardware</v>
      </c>
    </row>
    <row r="2050" spans="1:21" ht="44.25" hidden="1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tr">
        <f>Data[[#This Row],[state]]</f>
        <v>successful</v>
      </c>
      <c r="H2050" t="s">
        <v>8224</v>
      </c>
      <c r="I2050" t="s">
        <v>8246</v>
      </c>
      <c r="J2050">
        <v>1369323491</v>
      </c>
      <c r="K2050" s="11">
        <f t="shared" ref="K2050:K2113" si="192">(((J2050/60)/60)/24)+DATE(1970,1,1)+(-6/24)</f>
        <v>41417.401516203703</v>
      </c>
      <c r="L2050">
        <v>1366731491</v>
      </c>
      <c r="M2050" s="11">
        <f t="shared" ref="M2050:M2113" si="193">(((L2050/60)/60)/24)+DATE(1970,1,1)+(-6/24)</f>
        <v>41387.401516203703</v>
      </c>
      <c r="N2050" t="b">
        <v>0</v>
      </c>
      <c r="O2050">
        <v>1373</v>
      </c>
      <c r="P2050" t="b">
        <v>1</v>
      </c>
      <c r="Q2050" t="s">
        <v>8295</v>
      </c>
      <c r="R2050" s="10">
        <f t="shared" ref="R2050:R2113" si="194">(E2050/D2050)*100</f>
        <v>148.33229411764705</v>
      </c>
      <c r="S2050">
        <f t="shared" si="189"/>
        <v>91.82989803350327</v>
      </c>
      <c r="T2050" t="str">
        <f t="shared" si="190"/>
        <v>technology</v>
      </c>
      <c r="U2050" t="str">
        <f t="shared" si="191"/>
        <v>hardware</v>
      </c>
    </row>
    <row r="2051" spans="1:21" hidden="1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tr">
        <f>Data[[#This Row],[state]]</f>
        <v>successful</v>
      </c>
      <c r="H2051" t="s">
        <v>8225</v>
      </c>
      <c r="I2051" t="s">
        <v>8247</v>
      </c>
      <c r="J2051">
        <v>1386025140</v>
      </c>
      <c r="K2051" s="11">
        <f t="shared" si="192"/>
        <v>41610.707638888889</v>
      </c>
      <c r="L2051">
        <v>1382963963</v>
      </c>
      <c r="M2051" s="11">
        <f t="shared" si="193"/>
        <v>41575.277349537035</v>
      </c>
      <c r="N2051" t="b">
        <v>0</v>
      </c>
      <c r="O2051">
        <v>742</v>
      </c>
      <c r="P2051" t="b">
        <v>1</v>
      </c>
      <c r="Q2051" t="s">
        <v>8295</v>
      </c>
      <c r="R2051" s="10">
        <f t="shared" si="194"/>
        <v>120.19070000000001</v>
      </c>
      <c r="S2051">
        <f t="shared" ref="S2051:S2114" si="195">E2051/O2051</f>
        <v>80.991037735849048</v>
      </c>
      <c r="T2051" t="str">
        <f t="shared" ref="T2051:T2114" si="196">LEFT(Q2051,FIND("/",Q2051)-1)</f>
        <v>technology</v>
      </c>
      <c r="U2051" t="str">
        <f t="shared" ref="U2051:U2114" si="197">RIGHT(Q2051,LEN(Q2051)-FIND("/",Q2051))</f>
        <v>hardware</v>
      </c>
    </row>
    <row r="2052" spans="1:21" ht="44.25" hidden="1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tr">
        <f>Data[[#This Row],[state]]</f>
        <v>successful</v>
      </c>
      <c r="H2052" t="s">
        <v>8224</v>
      </c>
      <c r="I2052" t="s">
        <v>8246</v>
      </c>
      <c r="J2052">
        <v>1433036578</v>
      </c>
      <c r="K2052" s="11">
        <f t="shared" si="192"/>
        <v>42154.821504629625</v>
      </c>
      <c r="L2052">
        <v>1429580578</v>
      </c>
      <c r="M2052" s="11">
        <f t="shared" si="193"/>
        <v>42114.821504629625</v>
      </c>
      <c r="N2052" t="b">
        <v>0</v>
      </c>
      <c r="O2052">
        <v>170</v>
      </c>
      <c r="P2052" t="b">
        <v>1</v>
      </c>
      <c r="Q2052" t="s">
        <v>8295</v>
      </c>
      <c r="R2052" s="10">
        <f t="shared" si="194"/>
        <v>473.27000000000004</v>
      </c>
      <c r="S2052">
        <f t="shared" si="195"/>
        <v>278.39411764705881</v>
      </c>
      <c r="T2052" t="str">
        <f t="shared" si="196"/>
        <v>technology</v>
      </c>
      <c r="U2052" t="str">
        <f t="shared" si="197"/>
        <v>hardware</v>
      </c>
    </row>
    <row r="2053" spans="1:21" ht="44.25" hidden="1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tr">
        <f>Data[[#This Row],[state]]</f>
        <v>successful</v>
      </c>
      <c r="H2053" t="s">
        <v>8224</v>
      </c>
      <c r="I2053" t="s">
        <v>8246</v>
      </c>
      <c r="J2053">
        <v>1388017937</v>
      </c>
      <c r="K2053" s="11">
        <f t="shared" si="192"/>
        <v>41633.772418981483</v>
      </c>
      <c r="L2053">
        <v>1385425937</v>
      </c>
      <c r="M2053" s="11">
        <f t="shared" si="193"/>
        <v>41603.772418981483</v>
      </c>
      <c r="N2053" t="b">
        <v>0</v>
      </c>
      <c r="O2053">
        <v>242</v>
      </c>
      <c r="P2053" t="b">
        <v>1</v>
      </c>
      <c r="Q2053" t="s">
        <v>8295</v>
      </c>
      <c r="R2053" s="10">
        <f t="shared" si="194"/>
        <v>130.36250000000001</v>
      </c>
      <c r="S2053">
        <f t="shared" si="195"/>
        <v>43.095041322314053</v>
      </c>
      <c r="T2053" t="str">
        <f t="shared" si="196"/>
        <v>technology</v>
      </c>
      <c r="U2053" t="str">
        <f t="shared" si="197"/>
        <v>hardware</v>
      </c>
    </row>
    <row r="2054" spans="1:21" ht="44.25" hidden="1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tr">
        <f>Data[[#This Row],[state]]</f>
        <v>successful</v>
      </c>
      <c r="H2054" t="s">
        <v>8224</v>
      </c>
      <c r="I2054" t="s">
        <v>8246</v>
      </c>
      <c r="J2054">
        <v>1455933653</v>
      </c>
      <c r="K2054" s="11">
        <f t="shared" si="192"/>
        <v>42419.83394675926</v>
      </c>
      <c r="L2054">
        <v>1452045653</v>
      </c>
      <c r="M2054" s="11">
        <f t="shared" si="193"/>
        <v>42374.83394675926</v>
      </c>
      <c r="N2054" t="b">
        <v>0</v>
      </c>
      <c r="O2054">
        <v>541</v>
      </c>
      <c r="P2054" t="b">
        <v>1</v>
      </c>
      <c r="Q2054" t="s">
        <v>8295</v>
      </c>
      <c r="R2054" s="10">
        <f t="shared" si="194"/>
        <v>353.048</v>
      </c>
      <c r="S2054">
        <f t="shared" si="195"/>
        <v>326.29205175600737</v>
      </c>
      <c r="T2054" t="str">
        <f t="shared" si="196"/>
        <v>technology</v>
      </c>
      <c r="U2054" t="str">
        <f t="shared" si="197"/>
        <v>hardware</v>
      </c>
    </row>
    <row r="2055" spans="1:21" ht="44.25" hidden="1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tr">
        <f>Data[[#This Row],[state]]</f>
        <v>successful</v>
      </c>
      <c r="H2055" t="s">
        <v>8224</v>
      </c>
      <c r="I2055" t="s">
        <v>8246</v>
      </c>
      <c r="J2055">
        <v>1448466551</v>
      </c>
      <c r="K2055" s="11">
        <f t="shared" si="192"/>
        <v>42333.409155092595</v>
      </c>
      <c r="L2055">
        <v>1445870951</v>
      </c>
      <c r="M2055" s="11">
        <f t="shared" si="193"/>
        <v>42303.367488425924</v>
      </c>
      <c r="N2055" t="b">
        <v>0</v>
      </c>
      <c r="O2055">
        <v>121</v>
      </c>
      <c r="P2055" t="b">
        <v>1</v>
      </c>
      <c r="Q2055" t="s">
        <v>8295</v>
      </c>
      <c r="R2055" s="10">
        <f t="shared" si="194"/>
        <v>101.02</v>
      </c>
      <c r="S2055">
        <f t="shared" si="195"/>
        <v>41.743801652892564</v>
      </c>
      <c r="T2055" t="str">
        <f t="shared" si="196"/>
        <v>technology</v>
      </c>
      <c r="U2055" t="str">
        <f t="shared" si="197"/>
        <v>hardware</v>
      </c>
    </row>
    <row r="2056" spans="1:21" ht="44.25" hidden="1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tr">
        <f>Data[[#This Row],[state]]</f>
        <v>successful</v>
      </c>
      <c r="H2056" t="s">
        <v>8225</v>
      </c>
      <c r="I2056" t="s">
        <v>8247</v>
      </c>
      <c r="J2056">
        <v>1399033810</v>
      </c>
      <c r="K2056" s="11">
        <f t="shared" si="192"/>
        <v>41761.270949074074</v>
      </c>
      <c r="L2056">
        <v>1396441810</v>
      </c>
      <c r="M2056" s="11">
        <f t="shared" si="193"/>
        <v>41731.270949074074</v>
      </c>
      <c r="N2056" t="b">
        <v>0</v>
      </c>
      <c r="O2056">
        <v>621</v>
      </c>
      <c r="P2056" t="b">
        <v>1</v>
      </c>
      <c r="Q2056" t="s">
        <v>8295</v>
      </c>
      <c r="R2056" s="10">
        <f t="shared" si="194"/>
        <v>113.59142857142857</v>
      </c>
      <c r="S2056">
        <f t="shared" si="195"/>
        <v>64.020933977455712</v>
      </c>
      <c r="T2056" t="str">
        <f t="shared" si="196"/>
        <v>technology</v>
      </c>
      <c r="U2056" t="str">
        <f t="shared" si="197"/>
        <v>hardware</v>
      </c>
    </row>
    <row r="2057" spans="1:21" ht="44.25" hidden="1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tr">
        <f>Data[[#This Row],[state]]</f>
        <v>successful</v>
      </c>
      <c r="H2057" t="s">
        <v>8224</v>
      </c>
      <c r="I2057" t="s">
        <v>8246</v>
      </c>
      <c r="J2057">
        <v>1417579200</v>
      </c>
      <c r="K2057" s="11">
        <f t="shared" si="192"/>
        <v>41975.916666666672</v>
      </c>
      <c r="L2057">
        <v>1415031043</v>
      </c>
      <c r="M2057" s="11">
        <f t="shared" si="193"/>
        <v>41946.424108796295</v>
      </c>
      <c r="N2057" t="b">
        <v>0</v>
      </c>
      <c r="O2057">
        <v>101</v>
      </c>
      <c r="P2057" t="b">
        <v>1</v>
      </c>
      <c r="Q2057" t="s">
        <v>8295</v>
      </c>
      <c r="R2057" s="10">
        <f t="shared" si="194"/>
        <v>167.41666666666666</v>
      </c>
      <c r="S2057">
        <f t="shared" si="195"/>
        <v>99.455445544554451</v>
      </c>
      <c r="T2057" t="str">
        <f t="shared" si="196"/>
        <v>technology</v>
      </c>
      <c r="U2057" t="str">
        <f t="shared" si="197"/>
        <v>hardware</v>
      </c>
    </row>
    <row r="2058" spans="1:21" ht="44.25" hidden="1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tr">
        <f>Data[[#This Row],[state]]</f>
        <v>successful</v>
      </c>
      <c r="H2058" t="s">
        <v>8224</v>
      </c>
      <c r="I2058" t="s">
        <v>8246</v>
      </c>
      <c r="J2058">
        <v>1366222542</v>
      </c>
      <c r="K2058" s="11">
        <f t="shared" si="192"/>
        <v>41381.51090277778</v>
      </c>
      <c r="L2058">
        <v>1363630542</v>
      </c>
      <c r="M2058" s="11">
        <f t="shared" si="193"/>
        <v>41351.51090277778</v>
      </c>
      <c r="N2058" t="b">
        <v>0</v>
      </c>
      <c r="O2058">
        <v>554</v>
      </c>
      <c r="P2058" t="b">
        <v>1</v>
      </c>
      <c r="Q2058" t="s">
        <v>8295</v>
      </c>
      <c r="R2058" s="10">
        <f t="shared" si="194"/>
        <v>153.452</v>
      </c>
      <c r="S2058">
        <f t="shared" si="195"/>
        <v>138.49458483754512</v>
      </c>
      <c r="T2058" t="str">
        <f t="shared" si="196"/>
        <v>technology</v>
      </c>
      <c r="U2058" t="str">
        <f t="shared" si="197"/>
        <v>hardware</v>
      </c>
    </row>
    <row r="2059" spans="1:21" ht="59" hidden="1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tr">
        <f>Data[[#This Row],[state]]</f>
        <v>successful</v>
      </c>
      <c r="H2059" t="s">
        <v>8225</v>
      </c>
      <c r="I2059" t="s">
        <v>8247</v>
      </c>
      <c r="J2059">
        <v>1456487532</v>
      </c>
      <c r="K2059" s="11">
        <f t="shared" si="192"/>
        <v>42426.244583333333</v>
      </c>
      <c r="L2059">
        <v>1453895532</v>
      </c>
      <c r="M2059" s="11">
        <f t="shared" si="193"/>
        <v>42396.244583333333</v>
      </c>
      <c r="N2059" t="b">
        <v>0</v>
      </c>
      <c r="O2059">
        <v>666</v>
      </c>
      <c r="P2059" t="b">
        <v>1</v>
      </c>
      <c r="Q2059" t="s">
        <v>8295</v>
      </c>
      <c r="R2059" s="10">
        <f t="shared" si="194"/>
        <v>202.23220000000001</v>
      </c>
      <c r="S2059">
        <f t="shared" si="195"/>
        <v>45.547792792792798</v>
      </c>
      <c r="T2059" t="str">
        <f t="shared" si="196"/>
        <v>technology</v>
      </c>
      <c r="U2059" t="str">
        <f t="shared" si="197"/>
        <v>hardware</v>
      </c>
    </row>
    <row r="2060" spans="1:21" ht="29.5" hidden="1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tr">
        <f>Data[[#This Row],[state]]</f>
        <v>successful</v>
      </c>
      <c r="H2060" t="s">
        <v>8225</v>
      </c>
      <c r="I2060" t="s">
        <v>8247</v>
      </c>
      <c r="J2060">
        <v>1425326400</v>
      </c>
      <c r="K2060" s="11">
        <f t="shared" si="192"/>
        <v>42065.583333333328</v>
      </c>
      <c r="L2060">
        <v>1421916830</v>
      </c>
      <c r="M2060" s="11">
        <f t="shared" si="193"/>
        <v>42026.120717592596</v>
      </c>
      <c r="N2060" t="b">
        <v>0</v>
      </c>
      <c r="O2060">
        <v>410</v>
      </c>
      <c r="P2060" t="b">
        <v>1</v>
      </c>
      <c r="Q2060" t="s">
        <v>8295</v>
      </c>
      <c r="R2060" s="10">
        <f t="shared" si="194"/>
        <v>168.28125</v>
      </c>
      <c r="S2060">
        <f t="shared" si="195"/>
        <v>10.507317073170732</v>
      </c>
      <c r="T2060" t="str">
        <f t="shared" si="196"/>
        <v>technology</v>
      </c>
      <c r="U2060" t="str">
        <f t="shared" si="197"/>
        <v>hardware</v>
      </c>
    </row>
    <row r="2061" spans="1:21" ht="44.25" hidden="1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tr">
        <f>Data[[#This Row],[state]]</f>
        <v>successful</v>
      </c>
      <c r="H2061" t="s">
        <v>8224</v>
      </c>
      <c r="I2061" t="s">
        <v>8246</v>
      </c>
      <c r="J2061">
        <v>1454277540</v>
      </c>
      <c r="K2061" s="11">
        <f t="shared" si="192"/>
        <v>42400.665972222225</v>
      </c>
      <c r="L2061">
        <v>1450880854</v>
      </c>
      <c r="M2061" s="11">
        <f t="shared" si="193"/>
        <v>42361.352476851855</v>
      </c>
      <c r="N2061" t="b">
        <v>0</v>
      </c>
      <c r="O2061">
        <v>375</v>
      </c>
      <c r="P2061" t="b">
        <v>1</v>
      </c>
      <c r="Q2061" t="s">
        <v>8295</v>
      </c>
      <c r="R2061" s="10">
        <f t="shared" si="194"/>
        <v>143.45666666666668</v>
      </c>
      <c r="S2061">
        <f t="shared" si="195"/>
        <v>114.76533333333333</v>
      </c>
      <c r="T2061" t="str">
        <f t="shared" si="196"/>
        <v>technology</v>
      </c>
      <c r="U2061" t="str">
        <f t="shared" si="197"/>
        <v>hardware</v>
      </c>
    </row>
    <row r="2062" spans="1:21" ht="44.25" hidden="1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tr">
        <f>Data[[#This Row],[state]]</f>
        <v>successful</v>
      </c>
      <c r="H2062" t="s">
        <v>8224</v>
      </c>
      <c r="I2062" t="s">
        <v>8246</v>
      </c>
      <c r="J2062">
        <v>1406129150</v>
      </c>
      <c r="K2062" s="11">
        <f t="shared" si="192"/>
        <v>41843.392939814818</v>
      </c>
      <c r="L2062">
        <v>1400945150</v>
      </c>
      <c r="M2062" s="11">
        <f t="shared" si="193"/>
        <v>41783.392939814818</v>
      </c>
      <c r="N2062" t="b">
        <v>0</v>
      </c>
      <c r="O2062">
        <v>1364</v>
      </c>
      <c r="P2062" t="b">
        <v>1</v>
      </c>
      <c r="Q2062" t="s">
        <v>8295</v>
      </c>
      <c r="R2062" s="10">
        <f t="shared" si="194"/>
        <v>196.4</v>
      </c>
      <c r="S2062">
        <f t="shared" si="195"/>
        <v>35.997067448680355</v>
      </c>
      <c r="T2062" t="str">
        <f t="shared" si="196"/>
        <v>technology</v>
      </c>
      <c r="U2062" t="str">
        <f t="shared" si="197"/>
        <v>hardware</v>
      </c>
    </row>
    <row r="2063" spans="1:21" ht="44.25" hidden="1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tr">
        <f>Data[[#This Row],[state]]</f>
        <v>successful</v>
      </c>
      <c r="H2063" t="s">
        <v>8224</v>
      </c>
      <c r="I2063" t="s">
        <v>8246</v>
      </c>
      <c r="J2063">
        <v>1483208454</v>
      </c>
      <c r="K2063" s="11">
        <f t="shared" si="192"/>
        <v>42735.514513888891</v>
      </c>
      <c r="L2063">
        <v>1480616454</v>
      </c>
      <c r="M2063" s="11">
        <f t="shared" si="193"/>
        <v>42705.514513888891</v>
      </c>
      <c r="N2063" t="b">
        <v>0</v>
      </c>
      <c r="O2063">
        <v>35</v>
      </c>
      <c r="P2063" t="b">
        <v>1</v>
      </c>
      <c r="Q2063" t="s">
        <v>8295</v>
      </c>
      <c r="R2063" s="10">
        <f t="shared" si="194"/>
        <v>107.91999999999999</v>
      </c>
      <c r="S2063">
        <f t="shared" si="195"/>
        <v>154.17142857142858</v>
      </c>
      <c r="T2063" t="str">
        <f t="shared" si="196"/>
        <v>technology</v>
      </c>
      <c r="U2063" t="str">
        <f t="shared" si="197"/>
        <v>hardware</v>
      </c>
    </row>
    <row r="2064" spans="1:21" ht="59" hidden="1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tr">
        <f>Data[[#This Row],[state]]</f>
        <v>successful</v>
      </c>
      <c r="H2064" t="s">
        <v>8232</v>
      </c>
      <c r="I2064" t="s">
        <v>8253</v>
      </c>
      <c r="J2064">
        <v>1458807098</v>
      </c>
      <c r="K2064" s="11">
        <f t="shared" si="192"/>
        <v>42453.091412037036</v>
      </c>
      <c r="L2064">
        <v>1456218698</v>
      </c>
      <c r="M2064" s="11">
        <f t="shared" si="193"/>
        <v>42423.1330787037</v>
      </c>
      <c r="N2064" t="b">
        <v>0</v>
      </c>
      <c r="O2064">
        <v>203</v>
      </c>
      <c r="P2064" t="b">
        <v>1</v>
      </c>
      <c r="Q2064" t="s">
        <v>8295</v>
      </c>
      <c r="R2064" s="10">
        <f t="shared" si="194"/>
        <v>114.97699999999999</v>
      </c>
      <c r="S2064">
        <f t="shared" si="195"/>
        <v>566.38916256157631</v>
      </c>
      <c r="T2064" t="str">
        <f t="shared" si="196"/>
        <v>technology</v>
      </c>
      <c r="U2064" t="str">
        <f t="shared" si="197"/>
        <v>hardware</v>
      </c>
    </row>
    <row r="2065" spans="1:21" ht="29.5" hidden="1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tr">
        <f>Data[[#This Row],[state]]</f>
        <v>successful</v>
      </c>
      <c r="H2065" t="s">
        <v>8236</v>
      </c>
      <c r="I2065" t="s">
        <v>8249</v>
      </c>
      <c r="J2065">
        <v>1463333701</v>
      </c>
      <c r="K2065" s="11">
        <f t="shared" si="192"/>
        <v>42505.48265046296</v>
      </c>
      <c r="L2065">
        <v>1460482501</v>
      </c>
      <c r="M2065" s="11">
        <f t="shared" si="193"/>
        <v>42472.48265046296</v>
      </c>
      <c r="N2065" t="b">
        <v>0</v>
      </c>
      <c r="O2065">
        <v>49</v>
      </c>
      <c r="P2065" t="b">
        <v>1</v>
      </c>
      <c r="Q2065" t="s">
        <v>8295</v>
      </c>
      <c r="R2065" s="10">
        <f t="shared" si="194"/>
        <v>148.04999999999998</v>
      </c>
      <c r="S2065">
        <f t="shared" si="195"/>
        <v>120.85714285714286</v>
      </c>
      <c r="T2065" t="str">
        <f t="shared" si="196"/>
        <v>technology</v>
      </c>
      <c r="U2065" t="str">
        <f t="shared" si="197"/>
        <v>hardware</v>
      </c>
    </row>
    <row r="2066" spans="1:21" ht="44.25" hidden="1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tr">
        <f>Data[[#This Row],[state]]</f>
        <v>successful</v>
      </c>
      <c r="H2066" t="s">
        <v>8224</v>
      </c>
      <c r="I2066" t="s">
        <v>8246</v>
      </c>
      <c r="J2066">
        <v>1370001600</v>
      </c>
      <c r="K2066" s="11">
        <f t="shared" si="192"/>
        <v>41425.25</v>
      </c>
      <c r="L2066">
        <v>1366879523</v>
      </c>
      <c r="M2066" s="11">
        <f t="shared" si="193"/>
        <v>41389.114849537036</v>
      </c>
      <c r="N2066" t="b">
        <v>0</v>
      </c>
      <c r="O2066">
        <v>5812</v>
      </c>
      <c r="P2066" t="b">
        <v>1</v>
      </c>
      <c r="Q2066" t="s">
        <v>8295</v>
      </c>
      <c r="R2066" s="10">
        <f t="shared" si="194"/>
        <v>191.16676082790633</v>
      </c>
      <c r="S2066">
        <f t="shared" si="195"/>
        <v>86.163845492085343</v>
      </c>
      <c r="T2066" t="str">
        <f t="shared" si="196"/>
        <v>technology</v>
      </c>
      <c r="U2066" t="str">
        <f t="shared" si="197"/>
        <v>hardware</v>
      </c>
    </row>
    <row r="2067" spans="1:21" ht="44.25" hidden="1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tr">
        <f>Data[[#This Row],[state]]</f>
        <v>successful</v>
      </c>
      <c r="H2067" t="s">
        <v>8225</v>
      </c>
      <c r="I2067" t="s">
        <v>8247</v>
      </c>
      <c r="J2067">
        <v>1387958429</v>
      </c>
      <c r="K2067" s="11">
        <f t="shared" si="192"/>
        <v>41633.083668981482</v>
      </c>
      <c r="L2067">
        <v>1385366429</v>
      </c>
      <c r="M2067" s="11">
        <f t="shared" si="193"/>
        <v>41603.083668981482</v>
      </c>
      <c r="N2067" t="b">
        <v>0</v>
      </c>
      <c r="O2067">
        <v>1556</v>
      </c>
      <c r="P2067" t="b">
        <v>1</v>
      </c>
      <c r="Q2067" t="s">
        <v>8295</v>
      </c>
      <c r="R2067" s="10">
        <f t="shared" si="194"/>
        <v>199.215125</v>
      </c>
      <c r="S2067">
        <f t="shared" si="195"/>
        <v>51.212114395886893</v>
      </c>
      <c r="T2067" t="str">
        <f t="shared" si="196"/>
        <v>technology</v>
      </c>
      <c r="U2067" t="str">
        <f t="shared" si="197"/>
        <v>hardware</v>
      </c>
    </row>
    <row r="2068" spans="1:21" ht="44.25" hidden="1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tr">
        <f>Data[[#This Row],[state]]</f>
        <v>successful</v>
      </c>
      <c r="H2068" t="s">
        <v>8224</v>
      </c>
      <c r="I2068" t="s">
        <v>8246</v>
      </c>
      <c r="J2068">
        <v>1408818683</v>
      </c>
      <c r="K2068" s="11">
        <f t="shared" si="192"/>
        <v>41874.521793981483</v>
      </c>
      <c r="L2068">
        <v>1406226683</v>
      </c>
      <c r="M2068" s="11">
        <f t="shared" si="193"/>
        <v>41844.521793981483</v>
      </c>
      <c r="N2068" t="b">
        <v>0</v>
      </c>
      <c r="O2068">
        <v>65</v>
      </c>
      <c r="P2068" t="b">
        <v>1</v>
      </c>
      <c r="Q2068" t="s">
        <v>8295</v>
      </c>
      <c r="R2068" s="10">
        <f t="shared" si="194"/>
        <v>218.6</v>
      </c>
      <c r="S2068">
        <f t="shared" si="195"/>
        <v>67.261538461538464</v>
      </c>
      <c r="T2068" t="str">
        <f t="shared" si="196"/>
        <v>technology</v>
      </c>
      <c r="U2068" t="str">
        <f t="shared" si="197"/>
        <v>hardware</v>
      </c>
    </row>
    <row r="2069" spans="1:21" ht="44.25" hidden="1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tr">
        <f>Data[[#This Row],[state]]</f>
        <v>successful</v>
      </c>
      <c r="H2069" t="s">
        <v>8225</v>
      </c>
      <c r="I2069" t="s">
        <v>8247</v>
      </c>
      <c r="J2069">
        <v>1432499376</v>
      </c>
      <c r="K2069" s="11">
        <f t="shared" si="192"/>
        <v>42148.603888888887</v>
      </c>
      <c r="L2069">
        <v>1429648176</v>
      </c>
      <c r="M2069" s="11">
        <f t="shared" si="193"/>
        <v>42115.603888888887</v>
      </c>
      <c r="N2069" t="b">
        <v>0</v>
      </c>
      <c r="O2069">
        <v>10</v>
      </c>
      <c r="P2069" t="b">
        <v>1</v>
      </c>
      <c r="Q2069" t="s">
        <v>8295</v>
      </c>
      <c r="R2069" s="10">
        <f t="shared" si="194"/>
        <v>126.86868686868686</v>
      </c>
      <c r="S2069">
        <f t="shared" si="195"/>
        <v>62.8</v>
      </c>
      <c r="T2069" t="str">
        <f t="shared" si="196"/>
        <v>technology</v>
      </c>
      <c r="U2069" t="str">
        <f t="shared" si="197"/>
        <v>hardware</v>
      </c>
    </row>
    <row r="2070" spans="1:21" ht="44.25" hidden="1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tr">
        <f>Data[[#This Row],[state]]</f>
        <v>successful</v>
      </c>
      <c r="H2070" t="s">
        <v>8224</v>
      </c>
      <c r="I2070" t="s">
        <v>8246</v>
      </c>
      <c r="J2070">
        <v>1476994315</v>
      </c>
      <c r="K2070" s="11">
        <f t="shared" si="192"/>
        <v>42663.591608796298</v>
      </c>
      <c r="L2070">
        <v>1474402315</v>
      </c>
      <c r="M2070" s="11">
        <f t="shared" si="193"/>
        <v>42633.591608796298</v>
      </c>
      <c r="N2070" t="b">
        <v>0</v>
      </c>
      <c r="O2070">
        <v>76</v>
      </c>
      <c r="P2070" t="b">
        <v>1</v>
      </c>
      <c r="Q2070" t="s">
        <v>8295</v>
      </c>
      <c r="R2070" s="10">
        <f t="shared" si="194"/>
        <v>105.22388000000001</v>
      </c>
      <c r="S2070">
        <f t="shared" si="195"/>
        <v>346.13118421052633</v>
      </c>
      <c r="T2070" t="str">
        <f t="shared" si="196"/>
        <v>technology</v>
      </c>
      <c r="U2070" t="str">
        <f t="shared" si="197"/>
        <v>hardware</v>
      </c>
    </row>
    <row r="2071" spans="1:21" ht="59" hidden="1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tr">
        <f>Data[[#This Row],[state]]</f>
        <v>successful</v>
      </c>
      <c r="H2071" t="s">
        <v>8224</v>
      </c>
      <c r="I2071" t="s">
        <v>8246</v>
      </c>
      <c r="J2071">
        <v>1451776791</v>
      </c>
      <c r="K2071" s="11">
        <f t="shared" si="192"/>
        <v>42371.722118055557</v>
      </c>
      <c r="L2071">
        <v>1449098391</v>
      </c>
      <c r="M2071" s="11">
        <f t="shared" si="193"/>
        <v>42340.722118055557</v>
      </c>
      <c r="N2071" t="b">
        <v>0</v>
      </c>
      <c r="O2071">
        <v>263</v>
      </c>
      <c r="P2071" t="b">
        <v>1</v>
      </c>
      <c r="Q2071" t="s">
        <v>8295</v>
      </c>
      <c r="R2071" s="10">
        <f t="shared" si="194"/>
        <v>128.40666000000002</v>
      </c>
      <c r="S2071">
        <f t="shared" si="195"/>
        <v>244.11912547528519</v>
      </c>
      <c r="T2071" t="str">
        <f t="shared" si="196"/>
        <v>technology</v>
      </c>
      <c r="U2071" t="str">
        <f t="shared" si="197"/>
        <v>hardware</v>
      </c>
    </row>
    <row r="2072" spans="1:21" ht="44.25" hidden="1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tr">
        <f>Data[[#This Row],[state]]</f>
        <v>successful</v>
      </c>
      <c r="H2072" t="s">
        <v>8236</v>
      </c>
      <c r="I2072" t="s">
        <v>8249</v>
      </c>
      <c r="J2072">
        <v>1467128723</v>
      </c>
      <c r="K2072" s="11">
        <f t="shared" si="192"/>
        <v>42549.4065162037</v>
      </c>
      <c r="L2072">
        <v>1464536723</v>
      </c>
      <c r="M2072" s="11">
        <f t="shared" si="193"/>
        <v>42519.4065162037</v>
      </c>
      <c r="N2072" t="b">
        <v>0</v>
      </c>
      <c r="O2072">
        <v>1530</v>
      </c>
      <c r="P2072" t="b">
        <v>1</v>
      </c>
      <c r="Q2072" t="s">
        <v>8295</v>
      </c>
      <c r="R2072" s="10">
        <f t="shared" si="194"/>
        <v>317.3272</v>
      </c>
      <c r="S2072">
        <f t="shared" si="195"/>
        <v>259.25424836601309</v>
      </c>
      <c r="T2072" t="str">
        <f t="shared" si="196"/>
        <v>technology</v>
      </c>
      <c r="U2072" t="str">
        <f t="shared" si="197"/>
        <v>hardware</v>
      </c>
    </row>
    <row r="2073" spans="1:21" ht="44.25" hidden="1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tr">
        <f>Data[[#This Row],[state]]</f>
        <v>successful</v>
      </c>
      <c r="H2073" t="s">
        <v>8224</v>
      </c>
      <c r="I2073" t="s">
        <v>8246</v>
      </c>
      <c r="J2073">
        <v>1475390484</v>
      </c>
      <c r="K2073" s="11">
        <f t="shared" si="192"/>
        <v>42645.028749999998</v>
      </c>
      <c r="L2073">
        <v>1471502484</v>
      </c>
      <c r="M2073" s="11">
        <f t="shared" si="193"/>
        <v>42600.028749999998</v>
      </c>
      <c r="N2073" t="b">
        <v>0</v>
      </c>
      <c r="O2073">
        <v>278</v>
      </c>
      <c r="P2073" t="b">
        <v>1</v>
      </c>
      <c r="Q2073" t="s">
        <v>8295</v>
      </c>
      <c r="R2073" s="10">
        <f t="shared" si="194"/>
        <v>280.73</v>
      </c>
      <c r="S2073">
        <f t="shared" si="195"/>
        <v>201.96402877697841</v>
      </c>
      <c r="T2073" t="str">
        <f t="shared" si="196"/>
        <v>technology</v>
      </c>
      <c r="U2073" t="str">
        <f t="shared" si="197"/>
        <v>hardware</v>
      </c>
    </row>
    <row r="2074" spans="1:21" ht="59" hidden="1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tr">
        <f>Data[[#This Row],[state]]</f>
        <v>successful</v>
      </c>
      <c r="H2074" t="s">
        <v>8224</v>
      </c>
      <c r="I2074" t="s">
        <v>8246</v>
      </c>
      <c r="J2074">
        <v>1462629432</v>
      </c>
      <c r="K2074" s="11">
        <f t="shared" si="192"/>
        <v>42497.331388888888</v>
      </c>
      <c r="L2074">
        <v>1460037432</v>
      </c>
      <c r="M2074" s="11">
        <f t="shared" si="193"/>
        <v>42467.331388888888</v>
      </c>
      <c r="N2074" t="b">
        <v>0</v>
      </c>
      <c r="O2074">
        <v>350</v>
      </c>
      <c r="P2074" t="b">
        <v>1</v>
      </c>
      <c r="Q2074" t="s">
        <v>8295</v>
      </c>
      <c r="R2074" s="10">
        <f t="shared" si="194"/>
        <v>110.73146853146854</v>
      </c>
      <c r="S2074">
        <f t="shared" si="195"/>
        <v>226.20857142857142</v>
      </c>
      <c r="T2074" t="str">
        <f t="shared" si="196"/>
        <v>technology</v>
      </c>
      <c r="U2074" t="str">
        <f t="shared" si="197"/>
        <v>hardware</v>
      </c>
    </row>
    <row r="2075" spans="1:21" ht="44.25" hidden="1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tr">
        <f>Data[[#This Row],[state]]</f>
        <v>successful</v>
      </c>
      <c r="H2075" t="s">
        <v>8224</v>
      </c>
      <c r="I2075" t="s">
        <v>8246</v>
      </c>
      <c r="J2075">
        <v>1431100918</v>
      </c>
      <c r="K2075" s="11">
        <f t="shared" si="192"/>
        <v>42132.418032407411</v>
      </c>
      <c r="L2075">
        <v>1427212918</v>
      </c>
      <c r="M2075" s="11">
        <f t="shared" si="193"/>
        <v>42087.418032407411</v>
      </c>
      <c r="N2075" t="b">
        <v>0</v>
      </c>
      <c r="O2075">
        <v>470</v>
      </c>
      <c r="P2075" t="b">
        <v>1</v>
      </c>
      <c r="Q2075" t="s">
        <v>8295</v>
      </c>
      <c r="R2075" s="10">
        <f t="shared" si="194"/>
        <v>152.60429999999999</v>
      </c>
      <c r="S2075">
        <f t="shared" si="195"/>
        <v>324.69</v>
      </c>
      <c r="T2075" t="str">
        <f t="shared" si="196"/>
        <v>technology</v>
      </c>
      <c r="U2075" t="str">
        <f t="shared" si="197"/>
        <v>hardware</v>
      </c>
    </row>
    <row r="2076" spans="1:21" ht="29.5" hidden="1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tr">
        <f>Data[[#This Row],[state]]</f>
        <v>successful</v>
      </c>
      <c r="H2076" t="s">
        <v>8224</v>
      </c>
      <c r="I2076" t="s">
        <v>8246</v>
      </c>
      <c r="J2076">
        <v>1462564182</v>
      </c>
      <c r="K2076" s="11">
        <f t="shared" si="192"/>
        <v>42496.576180555552</v>
      </c>
      <c r="L2076">
        <v>1459972182</v>
      </c>
      <c r="M2076" s="11">
        <f t="shared" si="193"/>
        <v>42466.576180555552</v>
      </c>
      <c r="N2076" t="b">
        <v>0</v>
      </c>
      <c r="O2076">
        <v>3</v>
      </c>
      <c r="P2076" t="b">
        <v>1</v>
      </c>
      <c r="Q2076" t="s">
        <v>8295</v>
      </c>
      <c r="R2076" s="10">
        <f t="shared" si="194"/>
        <v>102.49999999999999</v>
      </c>
      <c r="S2076">
        <f t="shared" si="195"/>
        <v>205</v>
      </c>
      <c r="T2076" t="str">
        <f t="shared" si="196"/>
        <v>technology</v>
      </c>
      <c r="U2076" t="str">
        <f t="shared" si="197"/>
        <v>hardware</v>
      </c>
    </row>
    <row r="2077" spans="1:21" ht="44.25" hidden="1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tr">
        <f>Data[[#This Row],[state]]</f>
        <v>successful</v>
      </c>
      <c r="H2077" t="s">
        <v>8224</v>
      </c>
      <c r="I2077" t="s">
        <v>8246</v>
      </c>
      <c r="J2077">
        <v>1374769288</v>
      </c>
      <c r="K2077" s="11">
        <f t="shared" si="192"/>
        <v>41480.431574074071</v>
      </c>
      <c r="L2077">
        <v>1372177288</v>
      </c>
      <c r="M2077" s="11">
        <f t="shared" si="193"/>
        <v>41450.431574074071</v>
      </c>
      <c r="N2077" t="b">
        <v>0</v>
      </c>
      <c r="O2077">
        <v>8200</v>
      </c>
      <c r="P2077" t="b">
        <v>1</v>
      </c>
      <c r="Q2077" t="s">
        <v>8295</v>
      </c>
      <c r="R2077" s="10">
        <f t="shared" si="194"/>
        <v>1678.3738373837384</v>
      </c>
      <c r="S2077">
        <f t="shared" si="195"/>
        <v>20.465926829268295</v>
      </c>
      <c r="T2077" t="str">
        <f t="shared" si="196"/>
        <v>technology</v>
      </c>
      <c r="U2077" t="str">
        <f t="shared" si="197"/>
        <v>hardware</v>
      </c>
    </row>
    <row r="2078" spans="1:21" ht="29.5" hidden="1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tr">
        <f>Data[[#This Row],[state]]</f>
        <v>successful</v>
      </c>
      <c r="H2078" t="s">
        <v>8225</v>
      </c>
      <c r="I2078" t="s">
        <v>8247</v>
      </c>
      <c r="J2078">
        <v>1406149689</v>
      </c>
      <c r="K2078" s="11">
        <f t="shared" si="192"/>
        <v>41843.630659722221</v>
      </c>
      <c r="L2078">
        <v>1402693689</v>
      </c>
      <c r="M2078" s="11">
        <f t="shared" si="193"/>
        <v>41803.630659722221</v>
      </c>
      <c r="N2078" t="b">
        <v>0</v>
      </c>
      <c r="O2078">
        <v>8359</v>
      </c>
      <c r="P2078" t="b">
        <v>1</v>
      </c>
      <c r="Q2078" t="s">
        <v>8295</v>
      </c>
      <c r="R2078" s="10">
        <f t="shared" si="194"/>
        <v>543.349156424581</v>
      </c>
      <c r="S2078">
        <f t="shared" si="195"/>
        <v>116.35303146309367</v>
      </c>
      <c r="T2078" t="str">
        <f t="shared" si="196"/>
        <v>technology</v>
      </c>
      <c r="U2078" t="str">
        <f t="shared" si="197"/>
        <v>hardware</v>
      </c>
    </row>
    <row r="2079" spans="1:21" ht="44.25" hidden="1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tr">
        <f>Data[[#This Row],[state]]</f>
        <v>successful</v>
      </c>
      <c r="H2079" t="s">
        <v>8224</v>
      </c>
      <c r="I2079" t="s">
        <v>8246</v>
      </c>
      <c r="J2079">
        <v>1433538000</v>
      </c>
      <c r="K2079" s="11">
        <f t="shared" si="192"/>
        <v>42160.625</v>
      </c>
      <c r="L2079">
        <v>1428541276</v>
      </c>
      <c r="M2079" s="11">
        <f t="shared" si="193"/>
        <v>42102.792546296296</v>
      </c>
      <c r="N2079" t="b">
        <v>0</v>
      </c>
      <c r="O2079">
        <v>188</v>
      </c>
      <c r="P2079" t="b">
        <v>1</v>
      </c>
      <c r="Q2079" t="s">
        <v>8295</v>
      </c>
      <c r="R2079" s="10">
        <f t="shared" si="194"/>
        <v>115.50800000000001</v>
      </c>
      <c r="S2079">
        <f t="shared" si="195"/>
        <v>307.20212765957444</v>
      </c>
      <c r="T2079" t="str">
        <f t="shared" si="196"/>
        <v>technology</v>
      </c>
      <c r="U2079" t="str">
        <f t="shared" si="197"/>
        <v>hardware</v>
      </c>
    </row>
    <row r="2080" spans="1:21" ht="44.25" hidden="1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tr">
        <f>Data[[#This Row],[state]]</f>
        <v>successful</v>
      </c>
      <c r="H2080" t="s">
        <v>8227</v>
      </c>
      <c r="I2080" t="s">
        <v>8249</v>
      </c>
      <c r="J2080">
        <v>1482085857</v>
      </c>
      <c r="K2080" s="11">
        <f t="shared" si="192"/>
        <v>42722.521493055552</v>
      </c>
      <c r="L2080">
        <v>1479493857</v>
      </c>
      <c r="M2080" s="11">
        <f t="shared" si="193"/>
        <v>42692.521493055552</v>
      </c>
      <c r="N2080" t="b">
        <v>0</v>
      </c>
      <c r="O2080">
        <v>48</v>
      </c>
      <c r="P2080" t="b">
        <v>1</v>
      </c>
      <c r="Q2080" t="s">
        <v>8295</v>
      </c>
      <c r="R2080" s="10">
        <f t="shared" si="194"/>
        <v>131.20499999999998</v>
      </c>
      <c r="S2080">
        <f t="shared" si="195"/>
        <v>546.6875</v>
      </c>
      <c r="T2080" t="str">
        <f t="shared" si="196"/>
        <v>technology</v>
      </c>
      <c r="U2080" t="str">
        <f t="shared" si="197"/>
        <v>hardware</v>
      </c>
    </row>
    <row r="2081" spans="1:21" ht="59" hidden="1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tr">
        <f>Data[[#This Row],[state]]</f>
        <v>successful</v>
      </c>
      <c r="H2081" t="s">
        <v>8225</v>
      </c>
      <c r="I2081" t="s">
        <v>8247</v>
      </c>
      <c r="J2081">
        <v>1435258800</v>
      </c>
      <c r="K2081" s="11">
        <f t="shared" si="192"/>
        <v>42180.541666666672</v>
      </c>
      <c r="L2081">
        <v>1432659793</v>
      </c>
      <c r="M2081" s="11">
        <f t="shared" si="193"/>
        <v>42150.46056712963</v>
      </c>
      <c r="N2081" t="b">
        <v>0</v>
      </c>
      <c r="O2081">
        <v>607</v>
      </c>
      <c r="P2081" t="b">
        <v>1</v>
      </c>
      <c r="Q2081" t="s">
        <v>8295</v>
      </c>
      <c r="R2081" s="10">
        <f t="shared" si="194"/>
        <v>288.17</v>
      </c>
      <c r="S2081">
        <f t="shared" si="195"/>
        <v>47.474464579901152</v>
      </c>
      <c r="T2081" t="str">
        <f t="shared" si="196"/>
        <v>technology</v>
      </c>
      <c r="U2081" t="str">
        <f t="shared" si="197"/>
        <v>hardware</v>
      </c>
    </row>
    <row r="2082" spans="1:21" ht="44.25" hidden="1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tr">
        <f>Data[[#This Row],[state]]</f>
        <v>successful</v>
      </c>
      <c r="H2082" t="s">
        <v>8224</v>
      </c>
      <c r="I2082" t="s">
        <v>8246</v>
      </c>
      <c r="J2082">
        <v>1447286300</v>
      </c>
      <c r="K2082" s="11">
        <f t="shared" si="192"/>
        <v>42319.748842592591</v>
      </c>
      <c r="L2082">
        <v>1444690700</v>
      </c>
      <c r="M2082" s="11">
        <f t="shared" si="193"/>
        <v>42289.707175925927</v>
      </c>
      <c r="N2082" t="b">
        <v>0</v>
      </c>
      <c r="O2082">
        <v>50</v>
      </c>
      <c r="P2082" t="b">
        <v>1</v>
      </c>
      <c r="Q2082" t="s">
        <v>8295</v>
      </c>
      <c r="R2082" s="10">
        <f t="shared" si="194"/>
        <v>507.8</v>
      </c>
      <c r="S2082">
        <f t="shared" si="195"/>
        <v>101.56</v>
      </c>
      <c r="T2082" t="str">
        <f t="shared" si="196"/>
        <v>technology</v>
      </c>
      <c r="U2082" t="str">
        <f t="shared" si="197"/>
        <v>hardware</v>
      </c>
    </row>
    <row r="2083" spans="1:21" ht="44.25" hidden="1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tr">
        <f>Data[[#This Row],[state]]</f>
        <v>successful</v>
      </c>
      <c r="H2083" t="s">
        <v>8224</v>
      </c>
      <c r="I2083" t="s">
        <v>8246</v>
      </c>
      <c r="J2083">
        <v>1337144340</v>
      </c>
      <c r="K2083" s="11">
        <f t="shared" si="192"/>
        <v>41044.957638888889</v>
      </c>
      <c r="L2083">
        <v>1333597555</v>
      </c>
      <c r="M2083" s="11">
        <f t="shared" si="193"/>
        <v>41003.906886574077</v>
      </c>
      <c r="N2083" t="b">
        <v>0</v>
      </c>
      <c r="O2083">
        <v>55</v>
      </c>
      <c r="P2083" t="b">
        <v>1</v>
      </c>
      <c r="Q2083" t="s">
        <v>8279</v>
      </c>
      <c r="R2083" s="10">
        <f t="shared" si="194"/>
        <v>114.57142857142857</v>
      </c>
      <c r="S2083">
        <f t="shared" si="195"/>
        <v>72.909090909090907</v>
      </c>
      <c r="T2083" t="str">
        <f t="shared" si="196"/>
        <v>music</v>
      </c>
      <c r="U2083" t="str">
        <f t="shared" si="197"/>
        <v>indie rock</v>
      </c>
    </row>
    <row r="2084" spans="1:21" ht="44.25" hidden="1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tr">
        <f>Data[[#This Row],[state]]</f>
        <v>successful</v>
      </c>
      <c r="H2084" t="s">
        <v>8224</v>
      </c>
      <c r="I2084" t="s">
        <v>8246</v>
      </c>
      <c r="J2084">
        <v>1322106796</v>
      </c>
      <c r="K2084" s="11">
        <f t="shared" si="192"/>
        <v>40870.911990740737</v>
      </c>
      <c r="L2084">
        <v>1316919196</v>
      </c>
      <c r="M2084" s="11">
        <f t="shared" si="193"/>
        <v>40810.870324074072</v>
      </c>
      <c r="N2084" t="b">
        <v>0</v>
      </c>
      <c r="O2084">
        <v>38</v>
      </c>
      <c r="P2084" t="b">
        <v>1</v>
      </c>
      <c r="Q2084" t="s">
        <v>8279</v>
      </c>
      <c r="R2084" s="10">
        <f t="shared" si="194"/>
        <v>110.73333333333333</v>
      </c>
      <c r="S2084">
        <f t="shared" si="195"/>
        <v>43.710526315789473</v>
      </c>
      <c r="T2084" t="str">
        <f t="shared" si="196"/>
        <v>music</v>
      </c>
      <c r="U2084" t="str">
        <f t="shared" si="197"/>
        <v>indie rock</v>
      </c>
    </row>
    <row r="2085" spans="1:21" ht="44.25" hidden="1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tr">
        <f>Data[[#This Row],[state]]</f>
        <v>successful</v>
      </c>
      <c r="H2085" t="s">
        <v>8224</v>
      </c>
      <c r="I2085" t="s">
        <v>8246</v>
      </c>
      <c r="J2085">
        <v>1338830395</v>
      </c>
      <c r="K2085" s="11">
        <f t="shared" si="192"/>
        <v>41064.47216435185</v>
      </c>
      <c r="L2085">
        <v>1336238395</v>
      </c>
      <c r="M2085" s="11">
        <f t="shared" si="193"/>
        <v>41034.47216435185</v>
      </c>
      <c r="N2085" t="b">
        <v>0</v>
      </c>
      <c r="O2085">
        <v>25</v>
      </c>
      <c r="P2085" t="b">
        <v>1</v>
      </c>
      <c r="Q2085" t="s">
        <v>8279</v>
      </c>
      <c r="R2085" s="10">
        <f t="shared" si="194"/>
        <v>113.33333333333333</v>
      </c>
      <c r="S2085">
        <f t="shared" si="195"/>
        <v>34</v>
      </c>
      <c r="T2085" t="str">
        <f t="shared" si="196"/>
        <v>music</v>
      </c>
      <c r="U2085" t="str">
        <f t="shared" si="197"/>
        <v>indie rock</v>
      </c>
    </row>
    <row r="2086" spans="1:21" ht="44.25" hidden="1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tr">
        <f>Data[[#This Row],[state]]</f>
        <v>successful</v>
      </c>
      <c r="H2086" t="s">
        <v>8224</v>
      </c>
      <c r="I2086" t="s">
        <v>8246</v>
      </c>
      <c r="J2086">
        <v>1399186740</v>
      </c>
      <c r="K2086" s="11">
        <f t="shared" si="192"/>
        <v>41763.040972222225</v>
      </c>
      <c r="L2086">
        <v>1396468782</v>
      </c>
      <c r="M2086" s="11">
        <f t="shared" si="193"/>
        <v>41731.583124999997</v>
      </c>
      <c r="N2086" t="b">
        <v>0</v>
      </c>
      <c r="O2086">
        <v>46</v>
      </c>
      <c r="P2086" t="b">
        <v>1</v>
      </c>
      <c r="Q2086" t="s">
        <v>8279</v>
      </c>
      <c r="R2086" s="10">
        <f t="shared" si="194"/>
        <v>108.33333333333333</v>
      </c>
      <c r="S2086">
        <f t="shared" si="195"/>
        <v>70.652173913043484</v>
      </c>
      <c r="T2086" t="str">
        <f t="shared" si="196"/>
        <v>music</v>
      </c>
      <c r="U2086" t="str">
        <f t="shared" si="197"/>
        <v>indie rock</v>
      </c>
    </row>
    <row r="2087" spans="1:21" ht="59" hidden="1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tr">
        <f>Data[[#This Row],[state]]</f>
        <v>successful</v>
      </c>
      <c r="H2087" t="s">
        <v>8224</v>
      </c>
      <c r="I2087" t="s">
        <v>8246</v>
      </c>
      <c r="J2087">
        <v>1342382587</v>
      </c>
      <c r="K2087" s="11">
        <f t="shared" si="192"/>
        <v>41105.585497685184</v>
      </c>
      <c r="L2087">
        <v>1339790587</v>
      </c>
      <c r="M2087" s="11">
        <f t="shared" si="193"/>
        <v>41075.585497685184</v>
      </c>
      <c r="N2087" t="b">
        <v>0</v>
      </c>
      <c r="O2087">
        <v>83</v>
      </c>
      <c r="P2087" t="b">
        <v>1</v>
      </c>
      <c r="Q2087" t="s">
        <v>8279</v>
      </c>
      <c r="R2087" s="10">
        <f t="shared" si="194"/>
        <v>123.53333333333335</v>
      </c>
      <c r="S2087">
        <f t="shared" si="195"/>
        <v>89.301204819277103</v>
      </c>
      <c r="T2087" t="str">
        <f t="shared" si="196"/>
        <v>music</v>
      </c>
      <c r="U2087" t="str">
        <f t="shared" si="197"/>
        <v>indie rock</v>
      </c>
    </row>
    <row r="2088" spans="1:21" ht="44.25" hidden="1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tr">
        <f>Data[[#This Row],[state]]</f>
        <v>successful</v>
      </c>
      <c r="H2088" t="s">
        <v>8224</v>
      </c>
      <c r="I2088" t="s">
        <v>8246</v>
      </c>
      <c r="J2088">
        <v>1323838740</v>
      </c>
      <c r="K2088" s="11">
        <f t="shared" si="192"/>
        <v>40890.957638888889</v>
      </c>
      <c r="L2088">
        <v>1321200332</v>
      </c>
      <c r="M2088" s="11">
        <f t="shared" si="193"/>
        <v>40860.42050925926</v>
      </c>
      <c r="N2088" t="b">
        <v>0</v>
      </c>
      <c r="O2088">
        <v>35</v>
      </c>
      <c r="P2088" t="b">
        <v>1</v>
      </c>
      <c r="Q2088" t="s">
        <v>8279</v>
      </c>
      <c r="R2088" s="10">
        <f t="shared" si="194"/>
        <v>100.69999999999999</v>
      </c>
      <c r="S2088">
        <f t="shared" si="195"/>
        <v>115.08571428571429</v>
      </c>
      <c r="T2088" t="str">
        <f t="shared" si="196"/>
        <v>music</v>
      </c>
      <c r="U2088" t="str">
        <f t="shared" si="197"/>
        <v>indie rock</v>
      </c>
    </row>
    <row r="2089" spans="1:21" ht="59" hidden="1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tr">
        <f>Data[[#This Row],[state]]</f>
        <v>successful</v>
      </c>
      <c r="H2089" t="s">
        <v>8224</v>
      </c>
      <c r="I2089" t="s">
        <v>8246</v>
      </c>
      <c r="J2089">
        <v>1315457658</v>
      </c>
      <c r="K2089" s="11">
        <f t="shared" si="192"/>
        <v>40793.954375000001</v>
      </c>
      <c r="L2089">
        <v>1312865658</v>
      </c>
      <c r="M2089" s="11">
        <f t="shared" si="193"/>
        <v>40763.954375000001</v>
      </c>
      <c r="N2089" t="b">
        <v>0</v>
      </c>
      <c r="O2089">
        <v>25</v>
      </c>
      <c r="P2089" t="b">
        <v>1</v>
      </c>
      <c r="Q2089" t="s">
        <v>8279</v>
      </c>
      <c r="R2089" s="10">
        <f t="shared" si="194"/>
        <v>103.53333333333335</v>
      </c>
      <c r="S2089">
        <f t="shared" si="195"/>
        <v>62.12</v>
      </c>
      <c r="T2089" t="str">
        <f t="shared" si="196"/>
        <v>music</v>
      </c>
      <c r="U2089" t="str">
        <f t="shared" si="197"/>
        <v>indie rock</v>
      </c>
    </row>
    <row r="2090" spans="1:21" ht="44.25" hidden="1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tr">
        <f>Data[[#This Row],[state]]</f>
        <v>successful</v>
      </c>
      <c r="H2090" t="s">
        <v>8224</v>
      </c>
      <c r="I2090" t="s">
        <v>8246</v>
      </c>
      <c r="J2090">
        <v>1284177540</v>
      </c>
      <c r="K2090" s="11">
        <f t="shared" si="192"/>
        <v>40431.915972222225</v>
      </c>
      <c r="L2090">
        <v>1281028152</v>
      </c>
      <c r="M2090" s="11">
        <f t="shared" si="193"/>
        <v>40395.464722222219</v>
      </c>
      <c r="N2090" t="b">
        <v>0</v>
      </c>
      <c r="O2090">
        <v>75</v>
      </c>
      <c r="P2090" t="b">
        <v>1</v>
      </c>
      <c r="Q2090" t="s">
        <v>8279</v>
      </c>
      <c r="R2090" s="10">
        <f t="shared" si="194"/>
        <v>115.51066666666668</v>
      </c>
      <c r="S2090">
        <f t="shared" si="195"/>
        <v>46.204266666666669</v>
      </c>
      <c r="T2090" t="str">
        <f t="shared" si="196"/>
        <v>music</v>
      </c>
      <c r="U2090" t="str">
        <f t="shared" si="197"/>
        <v>indie rock</v>
      </c>
    </row>
    <row r="2091" spans="1:21" ht="29.5" hidden="1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tr">
        <f>Data[[#This Row],[state]]</f>
        <v>successful</v>
      </c>
      <c r="H2091" t="s">
        <v>8224</v>
      </c>
      <c r="I2091" t="s">
        <v>8246</v>
      </c>
      <c r="J2091">
        <v>1375408194</v>
      </c>
      <c r="K2091" s="11">
        <f t="shared" si="192"/>
        <v>41487.826319444444</v>
      </c>
      <c r="L2091">
        <v>1372384194</v>
      </c>
      <c r="M2091" s="11">
        <f t="shared" si="193"/>
        <v>41452.826319444444</v>
      </c>
      <c r="N2091" t="b">
        <v>0</v>
      </c>
      <c r="O2091">
        <v>62</v>
      </c>
      <c r="P2091" t="b">
        <v>1</v>
      </c>
      <c r="Q2091" t="s">
        <v>8279</v>
      </c>
      <c r="R2091" s="10">
        <f t="shared" si="194"/>
        <v>120.4004</v>
      </c>
      <c r="S2091">
        <f t="shared" si="195"/>
        <v>48.54854838709678</v>
      </c>
      <c r="T2091" t="str">
        <f t="shared" si="196"/>
        <v>music</v>
      </c>
      <c r="U2091" t="str">
        <f t="shared" si="197"/>
        <v>indie rock</v>
      </c>
    </row>
    <row r="2092" spans="1:21" ht="44.25" hidden="1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tr">
        <f>Data[[#This Row],[state]]</f>
        <v>successful</v>
      </c>
      <c r="H2092" t="s">
        <v>8224</v>
      </c>
      <c r="I2092" t="s">
        <v>8246</v>
      </c>
      <c r="J2092">
        <v>1361696955</v>
      </c>
      <c r="K2092" s="11">
        <f t="shared" si="192"/>
        <v>41329.131423611114</v>
      </c>
      <c r="L2092">
        <v>1359104955</v>
      </c>
      <c r="M2092" s="11">
        <f t="shared" si="193"/>
        <v>41299.131423611114</v>
      </c>
      <c r="N2092" t="b">
        <v>0</v>
      </c>
      <c r="O2092">
        <v>160</v>
      </c>
      <c r="P2092" t="b">
        <v>1</v>
      </c>
      <c r="Q2092" t="s">
        <v>8279</v>
      </c>
      <c r="R2092" s="10">
        <f t="shared" si="194"/>
        <v>115.040375</v>
      </c>
      <c r="S2092">
        <f t="shared" si="195"/>
        <v>57.520187499999999</v>
      </c>
      <c r="T2092" t="str">
        <f t="shared" si="196"/>
        <v>music</v>
      </c>
      <c r="U2092" t="str">
        <f t="shared" si="197"/>
        <v>indie rock</v>
      </c>
    </row>
    <row r="2093" spans="1:21" ht="59" hidden="1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tr">
        <f>Data[[#This Row],[state]]</f>
        <v>successful</v>
      </c>
      <c r="H2093" t="s">
        <v>8224</v>
      </c>
      <c r="I2093" t="s">
        <v>8246</v>
      </c>
      <c r="J2093">
        <v>1299009600</v>
      </c>
      <c r="K2093" s="11">
        <f t="shared" si="192"/>
        <v>40603.583333333336</v>
      </c>
      <c r="L2093">
        <v>1294818278</v>
      </c>
      <c r="M2093" s="11">
        <f t="shared" si="193"/>
        <v>40555.072662037033</v>
      </c>
      <c r="N2093" t="b">
        <v>0</v>
      </c>
      <c r="O2093">
        <v>246</v>
      </c>
      <c r="P2093" t="b">
        <v>1</v>
      </c>
      <c r="Q2093" t="s">
        <v>8279</v>
      </c>
      <c r="R2093" s="10">
        <f t="shared" si="194"/>
        <v>120.46777777777777</v>
      </c>
      <c r="S2093">
        <f t="shared" si="195"/>
        <v>88.147154471544724</v>
      </c>
      <c r="T2093" t="str">
        <f t="shared" si="196"/>
        <v>music</v>
      </c>
      <c r="U2093" t="str">
        <f t="shared" si="197"/>
        <v>indie rock</v>
      </c>
    </row>
    <row r="2094" spans="1:21" ht="44.25" hidden="1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tr">
        <f>Data[[#This Row],[state]]</f>
        <v>successful</v>
      </c>
      <c r="H2094" t="s">
        <v>8224</v>
      </c>
      <c r="I2094" t="s">
        <v>8246</v>
      </c>
      <c r="J2094">
        <v>1318006732</v>
      </c>
      <c r="K2094" s="11">
        <f t="shared" si="192"/>
        <v>40823.457546296297</v>
      </c>
      <c r="L2094">
        <v>1312822732</v>
      </c>
      <c r="M2094" s="11">
        <f t="shared" si="193"/>
        <v>40763.457546296297</v>
      </c>
      <c r="N2094" t="b">
        <v>0</v>
      </c>
      <c r="O2094">
        <v>55</v>
      </c>
      <c r="P2094" t="b">
        <v>1</v>
      </c>
      <c r="Q2094" t="s">
        <v>8279</v>
      </c>
      <c r="R2094" s="10">
        <f t="shared" si="194"/>
        <v>101.28333333333333</v>
      </c>
      <c r="S2094">
        <f t="shared" si="195"/>
        <v>110.49090909090908</v>
      </c>
      <c r="T2094" t="str">
        <f t="shared" si="196"/>
        <v>music</v>
      </c>
      <c r="U2094" t="str">
        <f t="shared" si="197"/>
        <v>indie rock</v>
      </c>
    </row>
    <row r="2095" spans="1:21" ht="44.25" hidden="1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tr">
        <f>Data[[#This Row],[state]]</f>
        <v>successful</v>
      </c>
      <c r="H2095" t="s">
        <v>8224</v>
      </c>
      <c r="I2095" t="s">
        <v>8246</v>
      </c>
      <c r="J2095">
        <v>1356211832</v>
      </c>
      <c r="K2095" s="11">
        <f t="shared" si="192"/>
        <v>41265.646203703705</v>
      </c>
      <c r="L2095">
        <v>1351024232</v>
      </c>
      <c r="M2095" s="11">
        <f t="shared" si="193"/>
        <v>41205.604537037041</v>
      </c>
      <c r="N2095" t="b">
        <v>0</v>
      </c>
      <c r="O2095">
        <v>23</v>
      </c>
      <c r="P2095" t="b">
        <v>1</v>
      </c>
      <c r="Q2095" t="s">
        <v>8279</v>
      </c>
      <c r="R2095" s="10">
        <f t="shared" si="194"/>
        <v>102.46666666666667</v>
      </c>
      <c r="S2095">
        <f t="shared" si="195"/>
        <v>66.826086956521735</v>
      </c>
      <c r="T2095" t="str">
        <f t="shared" si="196"/>
        <v>music</v>
      </c>
      <c r="U2095" t="str">
        <f t="shared" si="197"/>
        <v>indie rock</v>
      </c>
    </row>
    <row r="2096" spans="1:21" ht="59" hidden="1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tr">
        <f>Data[[#This Row],[state]]</f>
        <v>successful</v>
      </c>
      <c r="H2096" t="s">
        <v>8224</v>
      </c>
      <c r="I2096" t="s">
        <v>8246</v>
      </c>
      <c r="J2096">
        <v>1330916400</v>
      </c>
      <c r="K2096" s="11">
        <f t="shared" si="192"/>
        <v>40972.875</v>
      </c>
      <c r="L2096">
        <v>1327969730</v>
      </c>
      <c r="M2096" s="11">
        <f t="shared" si="193"/>
        <v>40938.77002314815</v>
      </c>
      <c r="N2096" t="b">
        <v>0</v>
      </c>
      <c r="O2096">
        <v>72</v>
      </c>
      <c r="P2096" t="b">
        <v>1</v>
      </c>
      <c r="Q2096" t="s">
        <v>8279</v>
      </c>
      <c r="R2096" s="10">
        <f t="shared" si="194"/>
        <v>120.54285714285714</v>
      </c>
      <c r="S2096">
        <f t="shared" si="195"/>
        <v>58.597222222222221</v>
      </c>
      <c r="T2096" t="str">
        <f t="shared" si="196"/>
        <v>music</v>
      </c>
      <c r="U2096" t="str">
        <f t="shared" si="197"/>
        <v>indie rock</v>
      </c>
    </row>
    <row r="2097" spans="1:21" ht="44.25" hidden="1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tr">
        <f>Data[[#This Row],[state]]</f>
        <v>successful</v>
      </c>
      <c r="H2097" t="s">
        <v>8224</v>
      </c>
      <c r="I2097" t="s">
        <v>8246</v>
      </c>
      <c r="J2097">
        <v>1317576973</v>
      </c>
      <c r="K2097" s="11">
        <f t="shared" si="192"/>
        <v>40818.483483796292</v>
      </c>
      <c r="L2097">
        <v>1312392973</v>
      </c>
      <c r="M2097" s="11">
        <f t="shared" si="193"/>
        <v>40758.483483796292</v>
      </c>
      <c r="N2097" t="b">
        <v>0</v>
      </c>
      <c r="O2097">
        <v>22</v>
      </c>
      <c r="P2097" t="b">
        <v>1</v>
      </c>
      <c r="Q2097" t="s">
        <v>8279</v>
      </c>
      <c r="R2097" s="10">
        <f t="shared" si="194"/>
        <v>100</v>
      </c>
      <c r="S2097">
        <f t="shared" si="195"/>
        <v>113.63636363636364</v>
      </c>
      <c r="T2097" t="str">
        <f t="shared" si="196"/>
        <v>music</v>
      </c>
      <c r="U2097" t="str">
        <f t="shared" si="197"/>
        <v>indie rock</v>
      </c>
    </row>
    <row r="2098" spans="1:21" ht="44.25" hidden="1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tr">
        <f>Data[[#This Row],[state]]</f>
        <v>successful</v>
      </c>
      <c r="H2098" t="s">
        <v>8224</v>
      </c>
      <c r="I2098" t="s">
        <v>8246</v>
      </c>
      <c r="J2098">
        <v>1351223940</v>
      </c>
      <c r="K2098" s="11">
        <f t="shared" si="192"/>
        <v>41207.915972222225</v>
      </c>
      <c r="L2098">
        <v>1349892735</v>
      </c>
      <c r="M2098" s="11">
        <f t="shared" si="193"/>
        <v>41192.508506944447</v>
      </c>
      <c r="N2098" t="b">
        <v>0</v>
      </c>
      <c r="O2098">
        <v>14</v>
      </c>
      <c r="P2098" t="b">
        <v>1</v>
      </c>
      <c r="Q2098" t="s">
        <v>8279</v>
      </c>
      <c r="R2098" s="10">
        <f t="shared" si="194"/>
        <v>101.66666666666666</v>
      </c>
      <c r="S2098">
        <f t="shared" si="195"/>
        <v>43.571428571428569</v>
      </c>
      <c r="T2098" t="str">
        <f t="shared" si="196"/>
        <v>music</v>
      </c>
      <c r="U2098" t="str">
        <f t="shared" si="197"/>
        <v>indie rock</v>
      </c>
    </row>
    <row r="2099" spans="1:21" ht="44.25" hidden="1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tr">
        <f>Data[[#This Row],[state]]</f>
        <v>successful</v>
      </c>
      <c r="H2099" t="s">
        <v>8224</v>
      </c>
      <c r="I2099" t="s">
        <v>8246</v>
      </c>
      <c r="J2099">
        <v>1322751735</v>
      </c>
      <c r="K2099" s="11">
        <f t="shared" si="192"/>
        <v>40878.376562500001</v>
      </c>
      <c r="L2099">
        <v>1317564135</v>
      </c>
      <c r="M2099" s="11">
        <f t="shared" si="193"/>
        <v>40818.33489583333</v>
      </c>
      <c r="N2099" t="b">
        <v>0</v>
      </c>
      <c r="O2099">
        <v>38</v>
      </c>
      <c r="P2099" t="b">
        <v>1</v>
      </c>
      <c r="Q2099" t="s">
        <v>8279</v>
      </c>
      <c r="R2099" s="10">
        <f t="shared" si="194"/>
        <v>100</v>
      </c>
      <c r="S2099">
        <f t="shared" si="195"/>
        <v>78.94736842105263</v>
      </c>
      <c r="T2099" t="str">
        <f t="shared" si="196"/>
        <v>music</v>
      </c>
      <c r="U2099" t="str">
        <f t="shared" si="197"/>
        <v>indie rock</v>
      </c>
    </row>
    <row r="2100" spans="1:21" ht="44.25" hidden="1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tr">
        <f>Data[[#This Row],[state]]</f>
        <v>successful</v>
      </c>
      <c r="H2100" t="s">
        <v>8224</v>
      </c>
      <c r="I2100" t="s">
        <v>8246</v>
      </c>
      <c r="J2100">
        <v>1331174635</v>
      </c>
      <c r="K2100" s="11">
        <f t="shared" si="192"/>
        <v>40975.86383101852</v>
      </c>
      <c r="L2100">
        <v>1328582635</v>
      </c>
      <c r="M2100" s="11">
        <f t="shared" si="193"/>
        <v>40945.86383101852</v>
      </c>
      <c r="N2100" t="b">
        <v>0</v>
      </c>
      <c r="O2100">
        <v>32</v>
      </c>
      <c r="P2100" t="b">
        <v>1</v>
      </c>
      <c r="Q2100" t="s">
        <v>8279</v>
      </c>
      <c r="R2100" s="10">
        <f t="shared" si="194"/>
        <v>100.33333333333334</v>
      </c>
      <c r="S2100">
        <f t="shared" si="195"/>
        <v>188.125</v>
      </c>
      <c r="T2100" t="str">
        <f t="shared" si="196"/>
        <v>music</v>
      </c>
      <c r="U2100" t="str">
        <f t="shared" si="197"/>
        <v>indie rock</v>
      </c>
    </row>
    <row r="2101" spans="1:21" hidden="1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tr">
        <f>Data[[#This Row],[state]]</f>
        <v>successful</v>
      </c>
      <c r="H2101" t="s">
        <v>8224</v>
      </c>
      <c r="I2101" t="s">
        <v>8246</v>
      </c>
      <c r="J2101">
        <v>1435808400</v>
      </c>
      <c r="K2101" s="11">
        <f t="shared" si="192"/>
        <v>42186.902777777781</v>
      </c>
      <c r="L2101">
        <v>1434650084</v>
      </c>
      <c r="M2101" s="11">
        <f t="shared" si="193"/>
        <v>42173.496342592596</v>
      </c>
      <c r="N2101" t="b">
        <v>0</v>
      </c>
      <c r="O2101">
        <v>63</v>
      </c>
      <c r="P2101" t="b">
        <v>1</v>
      </c>
      <c r="Q2101" t="s">
        <v>8279</v>
      </c>
      <c r="R2101" s="10">
        <f t="shared" si="194"/>
        <v>132.36666666666667</v>
      </c>
      <c r="S2101">
        <f t="shared" si="195"/>
        <v>63.031746031746032</v>
      </c>
      <c r="T2101" t="str">
        <f t="shared" si="196"/>
        <v>music</v>
      </c>
      <c r="U2101" t="str">
        <f t="shared" si="197"/>
        <v>indie rock</v>
      </c>
    </row>
    <row r="2102" spans="1:21" ht="44.25" hidden="1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tr">
        <f>Data[[#This Row],[state]]</f>
        <v>successful</v>
      </c>
      <c r="H2102" t="s">
        <v>8224</v>
      </c>
      <c r="I2102" t="s">
        <v>8246</v>
      </c>
      <c r="J2102">
        <v>1341028740</v>
      </c>
      <c r="K2102" s="11">
        <f t="shared" si="192"/>
        <v>41089.915972222225</v>
      </c>
      <c r="L2102">
        <v>1339704141</v>
      </c>
      <c r="M2102" s="11">
        <f t="shared" si="193"/>
        <v>41074.584965277776</v>
      </c>
      <c r="N2102" t="b">
        <v>0</v>
      </c>
      <c r="O2102">
        <v>27</v>
      </c>
      <c r="P2102" t="b">
        <v>1</v>
      </c>
      <c r="Q2102" t="s">
        <v>8279</v>
      </c>
      <c r="R2102" s="10">
        <f t="shared" si="194"/>
        <v>136.66666666666666</v>
      </c>
      <c r="S2102">
        <f t="shared" si="195"/>
        <v>30.37037037037037</v>
      </c>
      <c r="T2102" t="str">
        <f t="shared" si="196"/>
        <v>music</v>
      </c>
      <c r="U2102" t="str">
        <f t="shared" si="197"/>
        <v>indie rock</v>
      </c>
    </row>
    <row r="2103" spans="1:21" ht="44.25" hidden="1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tr">
        <f>Data[[#This Row],[state]]</f>
        <v>successful</v>
      </c>
      <c r="H2103" t="s">
        <v>8224</v>
      </c>
      <c r="I2103" t="s">
        <v>8246</v>
      </c>
      <c r="J2103">
        <v>1329104114</v>
      </c>
      <c r="K2103" s="11">
        <f t="shared" si="192"/>
        <v>40951.899467592593</v>
      </c>
      <c r="L2103">
        <v>1323920114</v>
      </c>
      <c r="M2103" s="11">
        <f t="shared" si="193"/>
        <v>40891.899467592593</v>
      </c>
      <c r="N2103" t="b">
        <v>0</v>
      </c>
      <c r="O2103">
        <v>44</v>
      </c>
      <c r="P2103" t="b">
        <v>1</v>
      </c>
      <c r="Q2103" t="s">
        <v>8279</v>
      </c>
      <c r="R2103" s="10">
        <f t="shared" si="194"/>
        <v>113.25</v>
      </c>
      <c r="S2103">
        <f t="shared" si="195"/>
        <v>51.477272727272727</v>
      </c>
      <c r="T2103" t="str">
        <f t="shared" si="196"/>
        <v>music</v>
      </c>
      <c r="U2103" t="str">
        <f t="shared" si="197"/>
        <v>indie rock</v>
      </c>
    </row>
    <row r="2104" spans="1:21" ht="44.25" hidden="1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tr">
        <f>Data[[#This Row],[state]]</f>
        <v>successful</v>
      </c>
      <c r="H2104" t="s">
        <v>8224</v>
      </c>
      <c r="I2104" t="s">
        <v>8246</v>
      </c>
      <c r="J2104">
        <v>1304628648</v>
      </c>
      <c r="K2104" s="11">
        <f t="shared" si="192"/>
        <v>40668.618611111109</v>
      </c>
      <c r="L2104">
        <v>1302036648</v>
      </c>
      <c r="M2104" s="11">
        <f t="shared" si="193"/>
        <v>40638.618611111109</v>
      </c>
      <c r="N2104" t="b">
        <v>0</v>
      </c>
      <c r="O2104">
        <v>38</v>
      </c>
      <c r="P2104" t="b">
        <v>1</v>
      </c>
      <c r="Q2104" t="s">
        <v>8279</v>
      </c>
      <c r="R2104" s="10">
        <f t="shared" si="194"/>
        <v>136</v>
      </c>
      <c r="S2104">
        <f t="shared" si="195"/>
        <v>35.789473684210527</v>
      </c>
      <c r="T2104" t="str">
        <f t="shared" si="196"/>
        <v>music</v>
      </c>
      <c r="U2104" t="str">
        <f t="shared" si="197"/>
        <v>indie rock</v>
      </c>
    </row>
    <row r="2105" spans="1:21" ht="29.5" hidden="1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tr">
        <f>Data[[#This Row],[state]]</f>
        <v>successful</v>
      </c>
      <c r="H2105" t="s">
        <v>8224</v>
      </c>
      <c r="I2105" t="s">
        <v>8246</v>
      </c>
      <c r="J2105">
        <v>1352488027</v>
      </c>
      <c r="K2105" s="11">
        <f t="shared" si="192"/>
        <v>41222.5466087963</v>
      </c>
      <c r="L2105">
        <v>1349892427</v>
      </c>
      <c r="M2105" s="11">
        <f t="shared" si="193"/>
        <v>41192.504942129628</v>
      </c>
      <c r="N2105" t="b">
        <v>0</v>
      </c>
      <c r="O2105">
        <v>115</v>
      </c>
      <c r="P2105" t="b">
        <v>1</v>
      </c>
      <c r="Q2105" t="s">
        <v>8279</v>
      </c>
      <c r="R2105" s="10">
        <f t="shared" si="194"/>
        <v>146.12318374694613</v>
      </c>
      <c r="S2105">
        <f t="shared" si="195"/>
        <v>98.817391304347822</v>
      </c>
      <c r="T2105" t="str">
        <f t="shared" si="196"/>
        <v>music</v>
      </c>
      <c r="U2105" t="str">
        <f t="shared" si="197"/>
        <v>indie rock</v>
      </c>
    </row>
    <row r="2106" spans="1:21" ht="44.25" hidden="1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tr">
        <f>Data[[#This Row],[state]]</f>
        <v>successful</v>
      </c>
      <c r="H2106" t="s">
        <v>8224</v>
      </c>
      <c r="I2106" t="s">
        <v>8246</v>
      </c>
      <c r="J2106">
        <v>1369958400</v>
      </c>
      <c r="K2106" s="11">
        <f t="shared" si="192"/>
        <v>41424.75</v>
      </c>
      <c r="L2106">
        <v>1367286434</v>
      </c>
      <c r="M2106" s="11">
        <f t="shared" si="193"/>
        <v>41393.824467592596</v>
      </c>
      <c r="N2106" t="b">
        <v>0</v>
      </c>
      <c r="O2106">
        <v>37</v>
      </c>
      <c r="P2106" t="b">
        <v>1</v>
      </c>
      <c r="Q2106" t="s">
        <v>8279</v>
      </c>
      <c r="R2106" s="10">
        <f t="shared" si="194"/>
        <v>129.5</v>
      </c>
      <c r="S2106">
        <f t="shared" si="195"/>
        <v>28</v>
      </c>
      <c r="T2106" t="str">
        <f t="shared" si="196"/>
        <v>music</v>
      </c>
      <c r="U2106" t="str">
        <f t="shared" si="197"/>
        <v>indie rock</v>
      </c>
    </row>
    <row r="2107" spans="1:21" ht="44.25" hidden="1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tr">
        <f>Data[[#This Row],[state]]</f>
        <v>successful</v>
      </c>
      <c r="H2107" t="s">
        <v>8224</v>
      </c>
      <c r="I2107" t="s">
        <v>8246</v>
      </c>
      <c r="J2107">
        <v>1416542400</v>
      </c>
      <c r="K2107" s="11">
        <f t="shared" si="192"/>
        <v>41963.916666666672</v>
      </c>
      <c r="L2107">
        <v>1415472953</v>
      </c>
      <c r="M2107" s="11">
        <f t="shared" si="193"/>
        <v>41951.538807870369</v>
      </c>
      <c r="N2107" t="b">
        <v>0</v>
      </c>
      <c r="O2107">
        <v>99</v>
      </c>
      <c r="P2107" t="b">
        <v>1</v>
      </c>
      <c r="Q2107" t="s">
        <v>8279</v>
      </c>
      <c r="R2107" s="10">
        <f t="shared" si="194"/>
        <v>254</v>
      </c>
      <c r="S2107">
        <f t="shared" si="195"/>
        <v>51.313131313131315</v>
      </c>
      <c r="T2107" t="str">
        <f t="shared" si="196"/>
        <v>music</v>
      </c>
      <c r="U2107" t="str">
        <f t="shared" si="197"/>
        <v>indie rock</v>
      </c>
    </row>
    <row r="2108" spans="1:21" ht="44.25" hidden="1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tr">
        <f>Data[[#This Row],[state]]</f>
        <v>successful</v>
      </c>
      <c r="H2108" t="s">
        <v>8224</v>
      </c>
      <c r="I2108" t="s">
        <v>8246</v>
      </c>
      <c r="J2108">
        <v>1359176974</v>
      </c>
      <c r="K2108" s="11">
        <f t="shared" si="192"/>
        <v>41299.96497685185</v>
      </c>
      <c r="L2108">
        <v>1356584974</v>
      </c>
      <c r="M2108" s="11">
        <f t="shared" si="193"/>
        <v>41269.96497685185</v>
      </c>
      <c r="N2108" t="b">
        <v>0</v>
      </c>
      <c r="O2108">
        <v>44</v>
      </c>
      <c r="P2108" t="b">
        <v>1</v>
      </c>
      <c r="Q2108" t="s">
        <v>8279</v>
      </c>
      <c r="R2108" s="10">
        <f t="shared" si="194"/>
        <v>107.04545454545456</v>
      </c>
      <c r="S2108">
        <f t="shared" si="195"/>
        <v>53.522727272727273</v>
      </c>
      <c r="T2108" t="str">
        <f t="shared" si="196"/>
        <v>music</v>
      </c>
      <c r="U2108" t="str">
        <f t="shared" si="197"/>
        <v>indie rock</v>
      </c>
    </row>
    <row r="2109" spans="1:21" ht="44.25" hidden="1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tr">
        <f>Data[[#This Row],[state]]</f>
        <v>successful</v>
      </c>
      <c r="H2109" t="s">
        <v>8224</v>
      </c>
      <c r="I2109" t="s">
        <v>8246</v>
      </c>
      <c r="J2109">
        <v>1415815393</v>
      </c>
      <c r="K2109" s="11">
        <f t="shared" si="192"/>
        <v>41955.502233796295</v>
      </c>
      <c r="L2109">
        <v>1413997393</v>
      </c>
      <c r="M2109" s="11">
        <f t="shared" si="193"/>
        <v>41934.46056712963</v>
      </c>
      <c r="N2109" t="b">
        <v>0</v>
      </c>
      <c r="O2109">
        <v>58</v>
      </c>
      <c r="P2109" t="b">
        <v>1</v>
      </c>
      <c r="Q2109" t="s">
        <v>8279</v>
      </c>
      <c r="R2109" s="10">
        <f t="shared" si="194"/>
        <v>107.73299999999999</v>
      </c>
      <c r="S2109">
        <f t="shared" si="195"/>
        <v>37.149310344827583</v>
      </c>
      <c r="T2109" t="str">
        <f t="shared" si="196"/>
        <v>music</v>
      </c>
      <c r="U2109" t="str">
        <f t="shared" si="197"/>
        <v>indie rock</v>
      </c>
    </row>
    <row r="2110" spans="1:21" ht="59" hidden="1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tr">
        <f>Data[[#This Row],[state]]</f>
        <v>successful</v>
      </c>
      <c r="H2110" t="s">
        <v>8224</v>
      </c>
      <c r="I2110" t="s">
        <v>8246</v>
      </c>
      <c r="J2110">
        <v>1347249300</v>
      </c>
      <c r="K2110" s="11">
        <f t="shared" si="192"/>
        <v>41161.913194444445</v>
      </c>
      <c r="L2110">
        <v>1344917580</v>
      </c>
      <c r="M2110" s="11">
        <f t="shared" si="193"/>
        <v>41134.925694444442</v>
      </c>
      <c r="N2110" t="b">
        <v>0</v>
      </c>
      <c r="O2110">
        <v>191</v>
      </c>
      <c r="P2110" t="b">
        <v>1</v>
      </c>
      <c r="Q2110" t="s">
        <v>8279</v>
      </c>
      <c r="R2110" s="10">
        <f t="shared" si="194"/>
        <v>107.31250000000001</v>
      </c>
      <c r="S2110">
        <f t="shared" si="195"/>
        <v>89.895287958115176</v>
      </c>
      <c r="T2110" t="str">
        <f t="shared" si="196"/>
        <v>music</v>
      </c>
      <c r="U2110" t="str">
        <f t="shared" si="197"/>
        <v>indie rock</v>
      </c>
    </row>
    <row r="2111" spans="1:21" ht="44.25" hidden="1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tr">
        <f>Data[[#This Row],[state]]</f>
        <v>successful</v>
      </c>
      <c r="H2111" t="s">
        <v>8224</v>
      </c>
      <c r="I2111" t="s">
        <v>8246</v>
      </c>
      <c r="J2111">
        <v>1436115617</v>
      </c>
      <c r="K2111" s="11">
        <f t="shared" si="192"/>
        <v>42190.458530092597</v>
      </c>
      <c r="L2111">
        <v>1433523617</v>
      </c>
      <c r="M2111" s="11">
        <f t="shared" si="193"/>
        <v>42160.458530092597</v>
      </c>
      <c r="N2111" t="b">
        <v>0</v>
      </c>
      <c r="O2111">
        <v>40</v>
      </c>
      <c r="P2111" t="b">
        <v>1</v>
      </c>
      <c r="Q2111" t="s">
        <v>8279</v>
      </c>
      <c r="R2111" s="10">
        <f t="shared" si="194"/>
        <v>106.52500000000001</v>
      </c>
      <c r="S2111">
        <f t="shared" si="195"/>
        <v>106.52500000000001</v>
      </c>
      <c r="T2111" t="str">
        <f t="shared" si="196"/>
        <v>music</v>
      </c>
      <c r="U2111" t="str">
        <f t="shared" si="197"/>
        <v>indie rock</v>
      </c>
    </row>
    <row r="2112" spans="1:21" ht="29.5" hidden="1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tr">
        <f>Data[[#This Row],[state]]</f>
        <v>successful</v>
      </c>
      <c r="H2112" t="s">
        <v>8224</v>
      </c>
      <c r="I2112" t="s">
        <v>8246</v>
      </c>
      <c r="J2112">
        <v>1401253140</v>
      </c>
      <c r="K2112" s="11">
        <f t="shared" si="192"/>
        <v>41786.957638888889</v>
      </c>
      <c r="L2112">
        <v>1398873969</v>
      </c>
      <c r="M2112" s="11">
        <f t="shared" si="193"/>
        <v>41759.420937499999</v>
      </c>
      <c r="N2112" t="b">
        <v>0</v>
      </c>
      <c r="O2112">
        <v>38</v>
      </c>
      <c r="P2112" t="b">
        <v>1</v>
      </c>
      <c r="Q2112" t="s">
        <v>8279</v>
      </c>
      <c r="R2112" s="10">
        <f t="shared" si="194"/>
        <v>100.35000000000001</v>
      </c>
      <c r="S2112">
        <f t="shared" si="195"/>
        <v>52.815789473684212</v>
      </c>
      <c r="T2112" t="str">
        <f t="shared" si="196"/>
        <v>music</v>
      </c>
      <c r="U2112" t="str">
        <f t="shared" si="197"/>
        <v>indie rock</v>
      </c>
    </row>
    <row r="2113" spans="1:21" ht="44.25" hidden="1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tr">
        <f>Data[[#This Row],[state]]</f>
        <v>successful</v>
      </c>
      <c r="H2113" t="s">
        <v>8224</v>
      </c>
      <c r="I2113" t="s">
        <v>8246</v>
      </c>
      <c r="J2113">
        <v>1313370000</v>
      </c>
      <c r="K2113" s="11">
        <f t="shared" si="192"/>
        <v>40769.791666666664</v>
      </c>
      <c r="L2113">
        <v>1307594625</v>
      </c>
      <c r="M2113" s="11">
        <f t="shared" si="193"/>
        <v>40702.947048611109</v>
      </c>
      <c r="N2113" t="b">
        <v>0</v>
      </c>
      <c r="O2113">
        <v>39</v>
      </c>
      <c r="P2113" t="b">
        <v>1</v>
      </c>
      <c r="Q2113" t="s">
        <v>8279</v>
      </c>
      <c r="R2113" s="10">
        <f t="shared" si="194"/>
        <v>106.5</v>
      </c>
      <c r="S2113">
        <f t="shared" si="195"/>
        <v>54.615384615384613</v>
      </c>
      <c r="T2113" t="str">
        <f t="shared" si="196"/>
        <v>music</v>
      </c>
      <c r="U2113" t="str">
        <f t="shared" si="197"/>
        <v>indie rock</v>
      </c>
    </row>
    <row r="2114" spans="1:21" ht="44.25" hidden="1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tr">
        <f>Data[[#This Row],[state]]</f>
        <v>successful</v>
      </c>
      <c r="H2114" t="s">
        <v>8224</v>
      </c>
      <c r="I2114" t="s">
        <v>8246</v>
      </c>
      <c r="J2114">
        <v>1366064193</v>
      </c>
      <c r="K2114" s="11">
        <f t="shared" ref="K2114:K2177" si="198">(((J2114/60)/60)/24)+DATE(1970,1,1)+(-6/24)</f>
        <v>41379.678159722222</v>
      </c>
      <c r="L2114">
        <v>1364854593</v>
      </c>
      <c r="M2114" s="11">
        <f t="shared" ref="M2114:M2177" si="199">(((L2114/60)/60)/24)+DATE(1970,1,1)+(-6/24)</f>
        <v>41365.678159722222</v>
      </c>
      <c r="N2114" t="b">
        <v>0</v>
      </c>
      <c r="O2114">
        <v>11</v>
      </c>
      <c r="P2114" t="b">
        <v>1</v>
      </c>
      <c r="Q2114" t="s">
        <v>8279</v>
      </c>
      <c r="R2114" s="10">
        <f t="shared" ref="R2114:R2177" si="200">(E2114/D2114)*100</f>
        <v>100</v>
      </c>
      <c r="S2114">
        <f t="shared" si="195"/>
        <v>27.272727272727273</v>
      </c>
      <c r="T2114" t="str">
        <f t="shared" si="196"/>
        <v>music</v>
      </c>
      <c r="U2114" t="str">
        <f t="shared" si="197"/>
        <v>indie rock</v>
      </c>
    </row>
    <row r="2115" spans="1:21" ht="29.5" hidden="1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tr">
        <f>Data[[#This Row],[state]]</f>
        <v>successful</v>
      </c>
      <c r="H2115" t="s">
        <v>8224</v>
      </c>
      <c r="I2115" t="s">
        <v>8246</v>
      </c>
      <c r="J2115">
        <v>1411505176</v>
      </c>
      <c r="K2115" s="11">
        <f t="shared" si="198"/>
        <v>41905.61546296296</v>
      </c>
      <c r="L2115">
        <v>1408481176</v>
      </c>
      <c r="M2115" s="11">
        <f t="shared" si="199"/>
        <v>41870.61546296296</v>
      </c>
      <c r="N2115" t="b">
        <v>0</v>
      </c>
      <c r="O2115">
        <v>107</v>
      </c>
      <c r="P2115" t="b">
        <v>1</v>
      </c>
      <c r="Q2115" t="s">
        <v>8279</v>
      </c>
      <c r="R2115" s="10">
        <f t="shared" si="200"/>
        <v>104.85714285714285</v>
      </c>
      <c r="S2115">
        <f t="shared" ref="S2115:S2178" si="201">E2115/O2115</f>
        <v>68.598130841121488</v>
      </c>
      <c r="T2115" t="str">
        <f t="shared" ref="T2115:T2178" si="202">LEFT(Q2115,FIND("/",Q2115)-1)</f>
        <v>music</v>
      </c>
      <c r="U2115" t="str">
        <f t="shared" ref="U2115:U2178" si="203">RIGHT(Q2115,LEN(Q2115)-FIND("/",Q2115))</f>
        <v>indie rock</v>
      </c>
    </row>
    <row r="2116" spans="1:21" ht="44.25" hidden="1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tr">
        <f>Data[[#This Row],[state]]</f>
        <v>successful</v>
      </c>
      <c r="H2116" t="s">
        <v>8224</v>
      </c>
      <c r="I2116" t="s">
        <v>8246</v>
      </c>
      <c r="J2116">
        <v>1291870740</v>
      </c>
      <c r="K2116" s="11">
        <f t="shared" si="198"/>
        <v>40520.957638888889</v>
      </c>
      <c r="L2116">
        <v>1286480070</v>
      </c>
      <c r="M2116" s="11">
        <f t="shared" si="199"/>
        <v>40458.565625000003</v>
      </c>
      <c r="N2116" t="b">
        <v>0</v>
      </c>
      <c r="O2116">
        <v>147</v>
      </c>
      <c r="P2116" t="b">
        <v>1</v>
      </c>
      <c r="Q2116" t="s">
        <v>8279</v>
      </c>
      <c r="R2116" s="10">
        <f t="shared" si="200"/>
        <v>104.69999999999999</v>
      </c>
      <c r="S2116">
        <f t="shared" si="201"/>
        <v>35.612244897959187</v>
      </c>
      <c r="T2116" t="str">
        <f t="shared" si="202"/>
        <v>music</v>
      </c>
      <c r="U2116" t="str">
        <f t="shared" si="203"/>
        <v>indie rock</v>
      </c>
    </row>
    <row r="2117" spans="1:21" ht="44.25" hidden="1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tr">
        <f>Data[[#This Row],[state]]</f>
        <v>successful</v>
      </c>
      <c r="H2117" t="s">
        <v>8224</v>
      </c>
      <c r="I2117" t="s">
        <v>8246</v>
      </c>
      <c r="J2117">
        <v>1298167001</v>
      </c>
      <c r="K2117" s="11">
        <f t="shared" si="198"/>
        <v>40593.831030092595</v>
      </c>
      <c r="L2117">
        <v>1295575001</v>
      </c>
      <c r="M2117" s="11">
        <f t="shared" si="199"/>
        <v>40563.831030092595</v>
      </c>
      <c r="N2117" t="b">
        <v>0</v>
      </c>
      <c r="O2117">
        <v>36</v>
      </c>
      <c r="P2117" t="b">
        <v>1</v>
      </c>
      <c r="Q2117" t="s">
        <v>8279</v>
      </c>
      <c r="R2117" s="10">
        <f t="shared" si="200"/>
        <v>225.66666666666669</v>
      </c>
      <c r="S2117">
        <f t="shared" si="201"/>
        <v>94.027777777777771</v>
      </c>
      <c r="T2117" t="str">
        <f t="shared" si="202"/>
        <v>music</v>
      </c>
      <c r="U2117" t="str">
        <f t="shared" si="203"/>
        <v>indie rock</v>
      </c>
    </row>
    <row r="2118" spans="1:21" ht="44.25" hidden="1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tr">
        <f>Data[[#This Row],[state]]</f>
        <v>successful</v>
      </c>
      <c r="H2118" t="s">
        <v>8224</v>
      </c>
      <c r="I2118" t="s">
        <v>8246</v>
      </c>
      <c r="J2118">
        <v>1349203203</v>
      </c>
      <c r="K2118" s="11">
        <f t="shared" si="198"/>
        <v>41184.527812500004</v>
      </c>
      <c r="L2118">
        <v>1345056003</v>
      </c>
      <c r="M2118" s="11">
        <f t="shared" si="199"/>
        <v>41136.527812500004</v>
      </c>
      <c r="N2118" t="b">
        <v>0</v>
      </c>
      <c r="O2118">
        <v>92</v>
      </c>
      <c r="P2118" t="b">
        <v>1</v>
      </c>
      <c r="Q2118" t="s">
        <v>8279</v>
      </c>
      <c r="R2118" s="10">
        <f t="shared" si="200"/>
        <v>100.90416666666667</v>
      </c>
      <c r="S2118">
        <f t="shared" si="201"/>
        <v>526.45652173913038</v>
      </c>
      <c r="T2118" t="str">
        <f t="shared" si="202"/>
        <v>music</v>
      </c>
      <c r="U2118" t="str">
        <f t="shared" si="203"/>
        <v>indie rock</v>
      </c>
    </row>
    <row r="2119" spans="1:21" ht="44.25" hidden="1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tr">
        <f>Data[[#This Row],[state]]</f>
        <v>successful</v>
      </c>
      <c r="H2119" t="s">
        <v>8224</v>
      </c>
      <c r="I2119" t="s">
        <v>8246</v>
      </c>
      <c r="J2119">
        <v>1445921940</v>
      </c>
      <c r="K2119" s="11">
        <f t="shared" si="198"/>
        <v>42303.957638888889</v>
      </c>
      <c r="L2119">
        <v>1444699549</v>
      </c>
      <c r="M2119" s="11">
        <f t="shared" si="199"/>
        <v>42289.809594907405</v>
      </c>
      <c r="N2119" t="b">
        <v>0</v>
      </c>
      <c r="O2119">
        <v>35</v>
      </c>
      <c r="P2119" t="b">
        <v>1</v>
      </c>
      <c r="Q2119" t="s">
        <v>8279</v>
      </c>
      <c r="R2119" s="10">
        <f t="shared" si="200"/>
        <v>147.75</v>
      </c>
      <c r="S2119">
        <f t="shared" si="201"/>
        <v>50.657142857142858</v>
      </c>
      <c r="T2119" t="str">
        <f t="shared" si="202"/>
        <v>music</v>
      </c>
      <c r="U2119" t="str">
        <f t="shared" si="203"/>
        <v>indie rock</v>
      </c>
    </row>
    <row r="2120" spans="1:21" ht="29.5" hidden="1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tr">
        <f>Data[[#This Row],[state]]</f>
        <v>successful</v>
      </c>
      <c r="H2120" t="s">
        <v>8224</v>
      </c>
      <c r="I2120" t="s">
        <v>8246</v>
      </c>
      <c r="J2120">
        <v>1311538136</v>
      </c>
      <c r="K2120" s="11">
        <f t="shared" si="198"/>
        <v>40748.589537037034</v>
      </c>
      <c r="L2120">
        <v>1308946136</v>
      </c>
      <c r="M2120" s="11">
        <f t="shared" si="199"/>
        <v>40718.589537037034</v>
      </c>
      <c r="N2120" t="b">
        <v>0</v>
      </c>
      <c r="O2120">
        <v>17</v>
      </c>
      <c r="P2120" t="b">
        <v>1</v>
      </c>
      <c r="Q2120" t="s">
        <v>8279</v>
      </c>
      <c r="R2120" s="10">
        <f t="shared" si="200"/>
        <v>134.61099999999999</v>
      </c>
      <c r="S2120">
        <f t="shared" si="201"/>
        <v>79.182941176470578</v>
      </c>
      <c r="T2120" t="str">
        <f t="shared" si="202"/>
        <v>music</v>
      </c>
      <c r="U2120" t="str">
        <f t="shared" si="203"/>
        <v>indie rock</v>
      </c>
    </row>
    <row r="2121" spans="1:21" ht="44.25" hidden="1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tr">
        <f>Data[[#This Row],[state]]</f>
        <v>successful</v>
      </c>
      <c r="H2121" t="s">
        <v>8224</v>
      </c>
      <c r="I2121" t="s">
        <v>8246</v>
      </c>
      <c r="J2121">
        <v>1345086445</v>
      </c>
      <c r="K2121" s="11">
        <f t="shared" si="198"/>
        <v>41136.880150462966</v>
      </c>
      <c r="L2121">
        <v>1342494445</v>
      </c>
      <c r="M2121" s="11">
        <f t="shared" si="199"/>
        <v>41106.880150462966</v>
      </c>
      <c r="N2121" t="b">
        <v>0</v>
      </c>
      <c r="O2121">
        <v>22</v>
      </c>
      <c r="P2121" t="b">
        <v>1</v>
      </c>
      <c r="Q2121" t="s">
        <v>8279</v>
      </c>
      <c r="R2121" s="10">
        <f t="shared" si="200"/>
        <v>100.75</v>
      </c>
      <c r="S2121">
        <f t="shared" si="201"/>
        <v>91.590909090909093</v>
      </c>
      <c r="T2121" t="str">
        <f t="shared" si="202"/>
        <v>music</v>
      </c>
      <c r="U2121" t="str">
        <f t="shared" si="203"/>
        <v>indie rock</v>
      </c>
    </row>
    <row r="2122" spans="1:21" ht="44.25" hidden="1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tr">
        <f>Data[[#This Row],[state]]</f>
        <v>successful</v>
      </c>
      <c r="H2122" t="s">
        <v>8224</v>
      </c>
      <c r="I2122" t="s">
        <v>8246</v>
      </c>
      <c r="J2122">
        <v>1388617736</v>
      </c>
      <c r="K2122" s="11">
        <f t="shared" si="198"/>
        <v>41640.714537037034</v>
      </c>
      <c r="L2122">
        <v>1384384136</v>
      </c>
      <c r="M2122" s="11">
        <f t="shared" si="199"/>
        <v>41591.714537037034</v>
      </c>
      <c r="N2122" t="b">
        <v>0</v>
      </c>
      <c r="O2122">
        <v>69</v>
      </c>
      <c r="P2122" t="b">
        <v>1</v>
      </c>
      <c r="Q2122" t="s">
        <v>8279</v>
      </c>
      <c r="R2122" s="10">
        <f t="shared" si="200"/>
        <v>100.880375</v>
      </c>
      <c r="S2122">
        <f t="shared" si="201"/>
        <v>116.96275362318841</v>
      </c>
      <c r="T2122" t="str">
        <f t="shared" si="202"/>
        <v>music</v>
      </c>
      <c r="U2122" t="str">
        <f t="shared" si="203"/>
        <v>indie rock</v>
      </c>
    </row>
    <row r="2123" spans="1:21" ht="44.25" hidden="1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tr">
        <f>Data[[#This Row],[state]]</f>
        <v>failed</v>
      </c>
      <c r="H2123" t="s">
        <v>8240</v>
      </c>
      <c r="I2123" t="s">
        <v>8257</v>
      </c>
      <c r="J2123">
        <v>1484156948</v>
      </c>
      <c r="K2123" s="11">
        <f t="shared" si="198"/>
        <v>42746.4924537037</v>
      </c>
      <c r="L2123">
        <v>1481564948</v>
      </c>
      <c r="M2123" s="11">
        <f t="shared" si="199"/>
        <v>42716.4924537037</v>
      </c>
      <c r="N2123" t="b">
        <v>0</v>
      </c>
      <c r="O2123">
        <v>10</v>
      </c>
      <c r="P2123" t="b">
        <v>0</v>
      </c>
      <c r="Q2123" t="s">
        <v>8282</v>
      </c>
      <c r="R2123" s="10">
        <f t="shared" si="200"/>
        <v>0.56800000000000006</v>
      </c>
      <c r="S2123">
        <f t="shared" si="201"/>
        <v>28.4</v>
      </c>
      <c r="T2123" t="str">
        <f t="shared" si="202"/>
        <v>games</v>
      </c>
      <c r="U2123" t="str">
        <f t="shared" si="203"/>
        <v>video games</v>
      </c>
    </row>
    <row r="2124" spans="1:21" ht="44.25" hidden="1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tr">
        <f>Data[[#This Row],[state]]</f>
        <v>failed</v>
      </c>
      <c r="H2124" t="s">
        <v>8238</v>
      </c>
      <c r="I2124" t="s">
        <v>8256</v>
      </c>
      <c r="J2124">
        <v>1483773169</v>
      </c>
      <c r="K2124" s="11">
        <f t="shared" si="198"/>
        <v>42742.050567129627</v>
      </c>
      <c r="L2124">
        <v>1481181169</v>
      </c>
      <c r="M2124" s="11">
        <f t="shared" si="199"/>
        <v>42712.050567129627</v>
      </c>
      <c r="N2124" t="b">
        <v>0</v>
      </c>
      <c r="O2124">
        <v>3</v>
      </c>
      <c r="P2124" t="b">
        <v>0</v>
      </c>
      <c r="Q2124" t="s">
        <v>8282</v>
      </c>
      <c r="R2124" s="10">
        <f t="shared" si="200"/>
        <v>0.38750000000000001</v>
      </c>
      <c r="S2124">
        <f t="shared" si="201"/>
        <v>103.33333333333333</v>
      </c>
      <c r="T2124" t="str">
        <f t="shared" si="202"/>
        <v>games</v>
      </c>
      <c r="U2124" t="str">
        <f t="shared" si="203"/>
        <v>video games</v>
      </c>
    </row>
    <row r="2125" spans="1:21" ht="59" hidden="1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tr">
        <f>Data[[#This Row],[state]]</f>
        <v>failed</v>
      </c>
      <c r="H2125" t="s">
        <v>8224</v>
      </c>
      <c r="I2125" t="s">
        <v>8246</v>
      </c>
      <c r="J2125">
        <v>1268636340</v>
      </c>
      <c r="K2125" s="11">
        <f t="shared" si="198"/>
        <v>40252.040972222225</v>
      </c>
      <c r="L2125">
        <v>1263982307</v>
      </c>
      <c r="M2125" s="11">
        <f t="shared" si="199"/>
        <v>40198.174849537041</v>
      </c>
      <c r="N2125" t="b">
        <v>0</v>
      </c>
      <c r="O2125">
        <v>5</v>
      </c>
      <c r="P2125" t="b">
        <v>0</v>
      </c>
      <c r="Q2125" t="s">
        <v>8282</v>
      </c>
      <c r="R2125" s="10">
        <f t="shared" si="200"/>
        <v>10</v>
      </c>
      <c r="S2125">
        <f t="shared" si="201"/>
        <v>10</v>
      </c>
      <c r="T2125" t="str">
        <f t="shared" si="202"/>
        <v>games</v>
      </c>
      <c r="U2125" t="str">
        <f t="shared" si="203"/>
        <v>video games</v>
      </c>
    </row>
    <row r="2126" spans="1:21" ht="59" hidden="1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tr">
        <f>Data[[#This Row],[state]]</f>
        <v>failed</v>
      </c>
      <c r="H2126" t="s">
        <v>8224</v>
      </c>
      <c r="I2126" t="s">
        <v>8246</v>
      </c>
      <c r="J2126">
        <v>1291093200</v>
      </c>
      <c r="K2126" s="11">
        <f t="shared" si="198"/>
        <v>40511.958333333336</v>
      </c>
      <c r="L2126">
        <v>1286930435</v>
      </c>
      <c r="M2126" s="11">
        <f t="shared" si="199"/>
        <v>40463.778182870366</v>
      </c>
      <c r="N2126" t="b">
        <v>0</v>
      </c>
      <c r="O2126">
        <v>5</v>
      </c>
      <c r="P2126" t="b">
        <v>0</v>
      </c>
      <c r="Q2126" t="s">
        <v>8282</v>
      </c>
      <c r="R2126" s="10">
        <f t="shared" si="200"/>
        <v>10.454545454545453</v>
      </c>
      <c r="S2126">
        <f t="shared" si="201"/>
        <v>23</v>
      </c>
      <c r="T2126" t="str">
        <f t="shared" si="202"/>
        <v>games</v>
      </c>
      <c r="U2126" t="str">
        <f t="shared" si="203"/>
        <v>video games</v>
      </c>
    </row>
    <row r="2127" spans="1:21" ht="44.25" hidden="1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tr">
        <f>Data[[#This Row],[state]]</f>
        <v>failed</v>
      </c>
      <c r="H2127" t="s">
        <v>8224</v>
      </c>
      <c r="I2127" t="s">
        <v>8246</v>
      </c>
      <c r="J2127">
        <v>1438734833</v>
      </c>
      <c r="K2127" s="11">
        <f t="shared" si="198"/>
        <v>42220.773530092592</v>
      </c>
      <c r="L2127">
        <v>1436142833</v>
      </c>
      <c r="M2127" s="11">
        <f t="shared" si="199"/>
        <v>42190.773530092592</v>
      </c>
      <c r="N2127" t="b">
        <v>0</v>
      </c>
      <c r="O2127">
        <v>27</v>
      </c>
      <c r="P2127" t="b">
        <v>0</v>
      </c>
      <c r="Q2127" t="s">
        <v>8282</v>
      </c>
      <c r="R2127" s="10">
        <f t="shared" si="200"/>
        <v>1.4200000000000002</v>
      </c>
      <c r="S2127">
        <f t="shared" si="201"/>
        <v>31.555555555555557</v>
      </c>
      <c r="T2127" t="str">
        <f t="shared" si="202"/>
        <v>games</v>
      </c>
      <c r="U2127" t="str">
        <f t="shared" si="203"/>
        <v>video games</v>
      </c>
    </row>
    <row r="2128" spans="1:21" ht="44.25" hidden="1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tr">
        <f>Data[[#This Row],[state]]</f>
        <v>failed</v>
      </c>
      <c r="H2128" t="s">
        <v>8224</v>
      </c>
      <c r="I2128" t="s">
        <v>8246</v>
      </c>
      <c r="J2128">
        <v>1418080887</v>
      </c>
      <c r="K2128" s="11">
        <f t="shared" si="198"/>
        <v>41981.723229166666</v>
      </c>
      <c r="L2128">
        <v>1415488887</v>
      </c>
      <c r="M2128" s="11">
        <f t="shared" si="199"/>
        <v>41951.723229166666</v>
      </c>
      <c r="N2128" t="b">
        <v>0</v>
      </c>
      <c r="O2128">
        <v>2</v>
      </c>
      <c r="P2128" t="b">
        <v>0</v>
      </c>
      <c r="Q2128" t="s">
        <v>8282</v>
      </c>
      <c r="R2128" s="10">
        <f t="shared" si="200"/>
        <v>0.05</v>
      </c>
      <c r="S2128">
        <f t="shared" si="201"/>
        <v>5</v>
      </c>
      <c r="T2128" t="str">
        <f t="shared" si="202"/>
        <v>games</v>
      </c>
      <c r="U2128" t="str">
        <f t="shared" si="203"/>
        <v>video games</v>
      </c>
    </row>
    <row r="2129" spans="1:21" ht="29.5" hidden="1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tr">
        <f>Data[[#This Row],[state]]</f>
        <v>failed</v>
      </c>
      <c r="H2129" t="s">
        <v>8225</v>
      </c>
      <c r="I2129" t="s">
        <v>8247</v>
      </c>
      <c r="J2129">
        <v>1426158463</v>
      </c>
      <c r="K2129" s="11">
        <f t="shared" si="198"/>
        <v>42075.213692129633</v>
      </c>
      <c r="L2129">
        <v>1423570063</v>
      </c>
      <c r="M2129" s="11">
        <f t="shared" si="199"/>
        <v>42045.25535879629</v>
      </c>
      <c r="N2129" t="b">
        <v>0</v>
      </c>
      <c r="O2129">
        <v>236</v>
      </c>
      <c r="P2129" t="b">
        <v>0</v>
      </c>
      <c r="Q2129" t="s">
        <v>8282</v>
      </c>
      <c r="R2129" s="10">
        <f t="shared" si="200"/>
        <v>28.842857142857142</v>
      </c>
      <c r="S2129">
        <f t="shared" si="201"/>
        <v>34.220338983050844</v>
      </c>
      <c r="T2129" t="str">
        <f t="shared" si="202"/>
        <v>games</v>
      </c>
      <c r="U2129" t="str">
        <f t="shared" si="203"/>
        <v>video games</v>
      </c>
    </row>
    <row r="2130" spans="1:21" ht="44.25" hidden="1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tr">
        <f>Data[[#This Row],[state]]</f>
        <v>failed</v>
      </c>
      <c r="H2130" t="s">
        <v>8229</v>
      </c>
      <c r="I2130" t="s">
        <v>8251</v>
      </c>
      <c r="J2130">
        <v>1411324369</v>
      </c>
      <c r="K2130" s="11">
        <f t="shared" si="198"/>
        <v>41903.522789351853</v>
      </c>
      <c r="L2130">
        <v>1406140369</v>
      </c>
      <c r="M2130" s="11">
        <f t="shared" si="199"/>
        <v>41843.522789351853</v>
      </c>
      <c r="N2130" t="b">
        <v>0</v>
      </c>
      <c r="O2130">
        <v>1</v>
      </c>
      <c r="P2130" t="b">
        <v>0</v>
      </c>
      <c r="Q2130" t="s">
        <v>8282</v>
      </c>
      <c r="R2130" s="10">
        <f t="shared" si="200"/>
        <v>0.16666666666666669</v>
      </c>
      <c r="S2130">
        <f t="shared" si="201"/>
        <v>25</v>
      </c>
      <c r="T2130" t="str">
        <f t="shared" si="202"/>
        <v>games</v>
      </c>
      <c r="U2130" t="str">
        <f t="shared" si="203"/>
        <v>video games</v>
      </c>
    </row>
    <row r="2131" spans="1:21" ht="44.25" hidden="1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tr">
        <f>Data[[#This Row],[state]]</f>
        <v>failed</v>
      </c>
      <c r="H2131" t="s">
        <v>8224</v>
      </c>
      <c r="I2131" t="s">
        <v>8246</v>
      </c>
      <c r="J2131">
        <v>1457570100</v>
      </c>
      <c r="K2131" s="11">
        <f t="shared" si="198"/>
        <v>42438.774305555555</v>
      </c>
      <c r="L2131">
        <v>1454978100</v>
      </c>
      <c r="M2131" s="11">
        <f t="shared" si="199"/>
        <v>42408.774305555555</v>
      </c>
      <c r="N2131" t="b">
        <v>0</v>
      </c>
      <c r="O2131">
        <v>12</v>
      </c>
      <c r="P2131" t="b">
        <v>0</v>
      </c>
      <c r="Q2131" t="s">
        <v>8282</v>
      </c>
      <c r="R2131" s="10">
        <f t="shared" si="200"/>
        <v>11.799999999999999</v>
      </c>
      <c r="S2131">
        <f t="shared" si="201"/>
        <v>19.666666666666668</v>
      </c>
      <c r="T2131" t="str">
        <f t="shared" si="202"/>
        <v>games</v>
      </c>
      <c r="U2131" t="str">
        <f t="shared" si="203"/>
        <v>video games</v>
      </c>
    </row>
    <row r="2132" spans="1:21" ht="29.5" hidden="1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tr">
        <f>Data[[#This Row],[state]]</f>
        <v>failed</v>
      </c>
      <c r="H2132" t="s">
        <v>8224</v>
      </c>
      <c r="I2132" t="s">
        <v>8246</v>
      </c>
      <c r="J2132">
        <v>1408154663</v>
      </c>
      <c r="K2132" s="11">
        <f t="shared" si="198"/>
        <v>41866.836377314816</v>
      </c>
      <c r="L2132">
        <v>1405130663</v>
      </c>
      <c r="M2132" s="11">
        <f t="shared" si="199"/>
        <v>41831.836377314816</v>
      </c>
      <c r="N2132" t="b">
        <v>0</v>
      </c>
      <c r="O2132">
        <v>4</v>
      </c>
      <c r="P2132" t="b">
        <v>0</v>
      </c>
      <c r="Q2132" t="s">
        <v>8282</v>
      </c>
      <c r="R2132" s="10">
        <f t="shared" si="200"/>
        <v>0.20238095238095236</v>
      </c>
      <c r="S2132">
        <f t="shared" si="201"/>
        <v>21.25</v>
      </c>
      <c r="T2132" t="str">
        <f t="shared" si="202"/>
        <v>games</v>
      </c>
      <c r="U2132" t="str">
        <f t="shared" si="203"/>
        <v>video games</v>
      </c>
    </row>
    <row r="2133" spans="1:21" ht="44.25" hidden="1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tr">
        <f>Data[[#This Row],[state]]</f>
        <v>failed</v>
      </c>
      <c r="H2133" t="s">
        <v>8224</v>
      </c>
      <c r="I2133" t="s">
        <v>8246</v>
      </c>
      <c r="J2133">
        <v>1436677091</v>
      </c>
      <c r="K2133" s="11">
        <f t="shared" si="198"/>
        <v>42196.957071759258</v>
      </c>
      <c r="L2133">
        <v>1434085091</v>
      </c>
      <c r="M2133" s="11">
        <f t="shared" si="199"/>
        <v>42166.957071759258</v>
      </c>
      <c r="N2133" t="b">
        <v>0</v>
      </c>
      <c r="O2133">
        <v>3</v>
      </c>
      <c r="P2133" t="b">
        <v>0</v>
      </c>
      <c r="Q2133" t="s">
        <v>8282</v>
      </c>
      <c r="R2133" s="10">
        <f t="shared" si="200"/>
        <v>5</v>
      </c>
      <c r="S2133">
        <f t="shared" si="201"/>
        <v>8.3333333333333339</v>
      </c>
      <c r="T2133" t="str">
        <f t="shared" si="202"/>
        <v>games</v>
      </c>
      <c r="U2133" t="str">
        <f t="shared" si="203"/>
        <v>video games</v>
      </c>
    </row>
    <row r="2134" spans="1:21" ht="44.25" hidden="1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tr">
        <f>Data[[#This Row],[state]]</f>
        <v>failed</v>
      </c>
      <c r="H2134" t="s">
        <v>8224</v>
      </c>
      <c r="I2134" t="s">
        <v>8246</v>
      </c>
      <c r="J2134">
        <v>1391427692</v>
      </c>
      <c r="K2134" s="11">
        <f t="shared" si="198"/>
        <v>41673.237175925926</v>
      </c>
      <c r="L2134">
        <v>1388835692</v>
      </c>
      <c r="M2134" s="11">
        <f t="shared" si="199"/>
        <v>41643.237175925926</v>
      </c>
      <c r="N2134" t="b">
        <v>0</v>
      </c>
      <c r="O2134">
        <v>99</v>
      </c>
      <c r="P2134" t="b">
        <v>0</v>
      </c>
      <c r="Q2134" t="s">
        <v>8282</v>
      </c>
      <c r="R2134" s="10">
        <f t="shared" si="200"/>
        <v>2.1129899999999995</v>
      </c>
      <c r="S2134">
        <f t="shared" si="201"/>
        <v>21.34333333333333</v>
      </c>
      <c r="T2134" t="str">
        <f t="shared" si="202"/>
        <v>games</v>
      </c>
      <c r="U2134" t="str">
        <f t="shared" si="203"/>
        <v>video games</v>
      </c>
    </row>
    <row r="2135" spans="1:21" ht="44.25" hidden="1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tr">
        <f>Data[[#This Row],[state]]</f>
        <v>failed</v>
      </c>
      <c r="H2135" t="s">
        <v>8224</v>
      </c>
      <c r="I2135" t="s">
        <v>8246</v>
      </c>
      <c r="J2135">
        <v>1303628340</v>
      </c>
      <c r="K2135" s="11">
        <f t="shared" si="198"/>
        <v>40657.040972222225</v>
      </c>
      <c r="L2135">
        <v>1300328399</v>
      </c>
      <c r="M2135" s="11">
        <f t="shared" si="199"/>
        <v>40618.847210648149</v>
      </c>
      <c r="N2135" t="b">
        <v>0</v>
      </c>
      <c r="O2135">
        <v>3</v>
      </c>
      <c r="P2135" t="b">
        <v>0</v>
      </c>
      <c r="Q2135" t="s">
        <v>8282</v>
      </c>
      <c r="R2135" s="10">
        <f t="shared" si="200"/>
        <v>1.6</v>
      </c>
      <c r="S2135">
        <f t="shared" si="201"/>
        <v>5.333333333333333</v>
      </c>
      <c r="T2135" t="str">
        <f t="shared" si="202"/>
        <v>games</v>
      </c>
      <c r="U2135" t="str">
        <f t="shared" si="203"/>
        <v>video games</v>
      </c>
    </row>
    <row r="2136" spans="1:21" ht="44.25" hidden="1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tr">
        <f>Data[[#This Row],[state]]</f>
        <v>failed</v>
      </c>
      <c r="H2136" t="s">
        <v>8224</v>
      </c>
      <c r="I2136" t="s">
        <v>8246</v>
      </c>
      <c r="J2136">
        <v>1367097391</v>
      </c>
      <c r="K2136" s="11">
        <f t="shared" si="198"/>
        <v>41391.636469907404</v>
      </c>
      <c r="L2136">
        <v>1364505391</v>
      </c>
      <c r="M2136" s="11">
        <f t="shared" si="199"/>
        <v>41361.636469907404</v>
      </c>
      <c r="N2136" t="b">
        <v>0</v>
      </c>
      <c r="O2136">
        <v>3</v>
      </c>
      <c r="P2136" t="b">
        <v>0</v>
      </c>
      <c r="Q2136" t="s">
        <v>8282</v>
      </c>
      <c r="R2136" s="10">
        <f t="shared" si="200"/>
        <v>1.7333333333333332</v>
      </c>
      <c r="S2136">
        <f t="shared" si="201"/>
        <v>34.666666666666664</v>
      </c>
      <c r="T2136" t="str">
        <f t="shared" si="202"/>
        <v>games</v>
      </c>
      <c r="U2136" t="str">
        <f t="shared" si="203"/>
        <v>video games</v>
      </c>
    </row>
    <row r="2137" spans="1:21" ht="44.25" hidden="1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tr">
        <f>Data[[#This Row],[state]]</f>
        <v>failed</v>
      </c>
      <c r="H2137" t="s">
        <v>8224</v>
      </c>
      <c r="I2137" t="s">
        <v>8246</v>
      </c>
      <c r="J2137">
        <v>1349392033</v>
      </c>
      <c r="K2137" s="11">
        <f t="shared" si="198"/>
        <v>41186.713344907403</v>
      </c>
      <c r="L2137">
        <v>1346800033</v>
      </c>
      <c r="M2137" s="11">
        <f t="shared" si="199"/>
        <v>41156.713344907403</v>
      </c>
      <c r="N2137" t="b">
        <v>0</v>
      </c>
      <c r="O2137">
        <v>22</v>
      </c>
      <c r="P2137" t="b">
        <v>0</v>
      </c>
      <c r="Q2137" t="s">
        <v>8282</v>
      </c>
      <c r="R2137" s="10">
        <f t="shared" si="200"/>
        <v>9.56</v>
      </c>
      <c r="S2137">
        <f t="shared" si="201"/>
        <v>21.727272727272727</v>
      </c>
      <c r="T2137" t="str">
        <f t="shared" si="202"/>
        <v>games</v>
      </c>
      <c r="U2137" t="str">
        <f t="shared" si="203"/>
        <v>video games</v>
      </c>
    </row>
    <row r="2138" spans="1:21" ht="44.25" hidden="1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tr">
        <f>Data[[#This Row],[state]]</f>
        <v>failed</v>
      </c>
      <c r="H2138" t="s">
        <v>8224</v>
      </c>
      <c r="I2138" t="s">
        <v>8246</v>
      </c>
      <c r="J2138">
        <v>1382184786</v>
      </c>
      <c r="K2138" s="11">
        <f t="shared" si="198"/>
        <v>41566.259097222224</v>
      </c>
      <c r="L2138">
        <v>1379592786</v>
      </c>
      <c r="M2138" s="11">
        <f t="shared" si="199"/>
        <v>41536.259097222224</v>
      </c>
      <c r="N2138" t="b">
        <v>0</v>
      </c>
      <c r="O2138">
        <v>4</v>
      </c>
      <c r="P2138" t="b">
        <v>0</v>
      </c>
      <c r="Q2138" t="s">
        <v>8282</v>
      </c>
      <c r="R2138" s="10">
        <f t="shared" si="200"/>
        <v>5.9612499999999999E-2</v>
      </c>
      <c r="S2138">
        <f t="shared" si="201"/>
        <v>11.922499999999999</v>
      </c>
      <c r="T2138" t="str">
        <f t="shared" si="202"/>
        <v>games</v>
      </c>
      <c r="U2138" t="str">
        <f t="shared" si="203"/>
        <v>video games</v>
      </c>
    </row>
    <row r="2139" spans="1:21" ht="44.25" hidden="1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tr">
        <f>Data[[#This Row],[state]]</f>
        <v>failed</v>
      </c>
      <c r="H2139" t="s">
        <v>8229</v>
      </c>
      <c r="I2139" t="s">
        <v>8251</v>
      </c>
      <c r="J2139">
        <v>1417804229</v>
      </c>
      <c r="K2139" s="11">
        <f t="shared" si="198"/>
        <v>41978.521168981482</v>
      </c>
      <c r="L2139">
        <v>1415212229</v>
      </c>
      <c r="M2139" s="11">
        <f t="shared" si="199"/>
        <v>41948.521168981482</v>
      </c>
      <c r="N2139" t="b">
        <v>0</v>
      </c>
      <c r="O2139">
        <v>534</v>
      </c>
      <c r="P2139" t="b">
        <v>0</v>
      </c>
      <c r="Q2139" t="s">
        <v>8282</v>
      </c>
      <c r="R2139" s="10">
        <f t="shared" si="200"/>
        <v>28.405999999999999</v>
      </c>
      <c r="S2139">
        <f t="shared" si="201"/>
        <v>26.59737827715356</v>
      </c>
      <c r="T2139" t="str">
        <f t="shared" si="202"/>
        <v>games</v>
      </c>
      <c r="U2139" t="str">
        <f t="shared" si="203"/>
        <v>video games</v>
      </c>
    </row>
    <row r="2140" spans="1:21" ht="29.5" hidden="1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tr">
        <f>Data[[#This Row],[state]]</f>
        <v>failed</v>
      </c>
      <c r="H2140" t="s">
        <v>8225</v>
      </c>
      <c r="I2140" t="s">
        <v>8247</v>
      </c>
      <c r="J2140">
        <v>1383959939</v>
      </c>
      <c r="K2140" s="11">
        <f t="shared" si="198"/>
        <v>41586.804849537039</v>
      </c>
      <c r="L2140">
        <v>1381364339</v>
      </c>
      <c r="M2140" s="11">
        <f t="shared" si="199"/>
        <v>41556.763182870374</v>
      </c>
      <c r="N2140" t="b">
        <v>0</v>
      </c>
      <c r="O2140">
        <v>12</v>
      </c>
      <c r="P2140" t="b">
        <v>0</v>
      </c>
      <c r="Q2140" t="s">
        <v>8282</v>
      </c>
      <c r="R2140" s="10">
        <f t="shared" si="200"/>
        <v>12.8</v>
      </c>
      <c r="S2140">
        <f t="shared" si="201"/>
        <v>10.666666666666666</v>
      </c>
      <c r="T2140" t="str">
        <f t="shared" si="202"/>
        <v>games</v>
      </c>
      <c r="U2140" t="str">
        <f t="shared" si="203"/>
        <v>video games</v>
      </c>
    </row>
    <row r="2141" spans="1:21" ht="59" hidden="1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tr">
        <f>Data[[#This Row],[state]]</f>
        <v>failed</v>
      </c>
      <c r="H2141" t="s">
        <v>8224</v>
      </c>
      <c r="I2141" t="s">
        <v>8246</v>
      </c>
      <c r="J2141">
        <v>1478196008</v>
      </c>
      <c r="K2141" s="11">
        <f t="shared" si="198"/>
        <v>42677.500092592592</v>
      </c>
      <c r="L2141">
        <v>1475604008</v>
      </c>
      <c r="M2141" s="11">
        <f t="shared" si="199"/>
        <v>42647.500092592592</v>
      </c>
      <c r="N2141" t="b">
        <v>0</v>
      </c>
      <c r="O2141">
        <v>56</v>
      </c>
      <c r="P2141" t="b">
        <v>0</v>
      </c>
      <c r="Q2141" t="s">
        <v>8282</v>
      </c>
      <c r="R2141" s="10">
        <f t="shared" si="200"/>
        <v>5.42</v>
      </c>
      <c r="S2141">
        <f t="shared" si="201"/>
        <v>29.035714285714285</v>
      </c>
      <c r="T2141" t="str">
        <f t="shared" si="202"/>
        <v>games</v>
      </c>
      <c r="U2141" t="str">
        <f t="shared" si="203"/>
        <v>video games</v>
      </c>
    </row>
    <row r="2142" spans="1:21" ht="44.25" hidden="1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tr">
        <f>Data[[#This Row],[state]]</f>
        <v>failed</v>
      </c>
      <c r="H2142" t="s">
        <v>8224</v>
      </c>
      <c r="I2142" t="s">
        <v>8246</v>
      </c>
      <c r="J2142">
        <v>1357934424</v>
      </c>
      <c r="K2142" s="11">
        <f t="shared" si="198"/>
        <v>41285.583611111113</v>
      </c>
      <c r="L2142">
        <v>1355342424</v>
      </c>
      <c r="M2142" s="11">
        <f t="shared" si="199"/>
        <v>41255.583611111113</v>
      </c>
      <c r="N2142" t="b">
        <v>0</v>
      </c>
      <c r="O2142">
        <v>11</v>
      </c>
      <c r="P2142" t="b">
        <v>0</v>
      </c>
      <c r="Q2142" t="s">
        <v>8282</v>
      </c>
      <c r="R2142" s="10">
        <f t="shared" si="200"/>
        <v>0.11199999999999999</v>
      </c>
      <c r="S2142">
        <f t="shared" si="201"/>
        <v>50.909090909090907</v>
      </c>
      <c r="T2142" t="str">
        <f t="shared" si="202"/>
        <v>games</v>
      </c>
      <c r="U2142" t="str">
        <f t="shared" si="203"/>
        <v>video games</v>
      </c>
    </row>
    <row r="2143" spans="1:21" ht="59" hidden="1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tr">
        <f>Data[[#This Row],[state]]</f>
        <v>failed</v>
      </c>
      <c r="H2143" t="s">
        <v>8224</v>
      </c>
      <c r="I2143" t="s">
        <v>8246</v>
      </c>
      <c r="J2143">
        <v>1415947159</v>
      </c>
      <c r="K2143" s="11">
        <f t="shared" si="198"/>
        <v>41957.027303240742</v>
      </c>
      <c r="L2143">
        <v>1413351559</v>
      </c>
      <c r="M2143" s="11">
        <f t="shared" si="199"/>
        <v>41926.985636574071</v>
      </c>
      <c r="N2143" t="b">
        <v>0</v>
      </c>
      <c r="O2143">
        <v>0</v>
      </c>
      <c r="P2143" t="b">
        <v>0</v>
      </c>
      <c r="Q2143" t="s">
        <v>8282</v>
      </c>
      <c r="R2143" s="10">
        <f t="shared" si="200"/>
        <v>0</v>
      </c>
      <c r="S2143" t="e">
        <f t="shared" si="201"/>
        <v>#DIV/0!</v>
      </c>
      <c r="T2143" t="str">
        <f t="shared" si="202"/>
        <v>games</v>
      </c>
      <c r="U2143" t="str">
        <f t="shared" si="203"/>
        <v>video games</v>
      </c>
    </row>
    <row r="2144" spans="1:21" ht="44.25" hidden="1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tr">
        <f>Data[[#This Row],[state]]</f>
        <v>failed</v>
      </c>
      <c r="H2144" t="s">
        <v>8236</v>
      </c>
      <c r="I2144" t="s">
        <v>8249</v>
      </c>
      <c r="J2144">
        <v>1451494210</v>
      </c>
      <c r="K2144" s="11">
        <f t="shared" si="198"/>
        <v>42368.451504629629</v>
      </c>
      <c r="L2144">
        <v>1449075010</v>
      </c>
      <c r="M2144" s="11">
        <f t="shared" si="199"/>
        <v>42340.451504629629</v>
      </c>
      <c r="N2144" t="b">
        <v>0</v>
      </c>
      <c r="O2144">
        <v>12</v>
      </c>
      <c r="P2144" t="b">
        <v>0</v>
      </c>
      <c r="Q2144" t="s">
        <v>8282</v>
      </c>
      <c r="R2144" s="10">
        <f t="shared" si="200"/>
        <v>5.7238095238095239</v>
      </c>
      <c r="S2144">
        <f t="shared" si="201"/>
        <v>50.083333333333336</v>
      </c>
      <c r="T2144" t="str">
        <f t="shared" si="202"/>
        <v>games</v>
      </c>
      <c r="U2144" t="str">
        <f t="shared" si="203"/>
        <v>video games</v>
      </c>
    </row>
    <row r="2145" spans="1:21" ht="44.25" hidden="1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tr">
        <f>Data[[#This Row],[state]]</f>
        <v>failed</v>
      </c>
      <c r="H2145" t="s">
        <v>8224</v>
      </c>
      <c r="I2145" t="s">
        <v>8246</v>
      </c>
      <c r="J2145">
        <v>1279738800</v>
      </c>
      <c r="K2145" s="11">
        <f t="shared" si="198"/>
        <v>40380.541666666664</v>
      </c>
      <c r="L2145">
        <v>1275599812</v>
      </c>
      <c r="M2145" s="11">
        <f t="shared" si="199"/>
        <v>40332.636712962965</v>
      </c>
      <c r="N2145" t="b">
        <v>0</v>
      </c>
      <c r="O2145">
        <v>5</v>
      </c>
      <c r="P2145" t="b">
        <v>0</v>
      </c>
      <c r="Q2145" t="s">
        <v>8282</v>
      </c>
      <c r="R2145" s="10">
        <f t="shared" si="200"/>
        <v>11.25</v>
      </c>
      <c r="S2145">
        <f t="shared" si="201"/>
        <v>45</v>
      </c>
      <c r="T2145" t="str">
        <f t="shared" si="202"/>
        <v>games</v>
      </c>
      <c r="U2145" t="str">
        <f t="shared" si="203"/>
        <v>video games</v>
      </c>
    </row>
    <row r="2146" spans="1:21" ht="44.25" hidden="1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tr">
        <f>Data[[#This Row],[state]]</f>
        <v>failed</v>
      </c>
      <c r="H2146" t="s">
        <v>8224</v>
      </c>
      <c r="I2146" t="s">
        <v>8246</v>
      </c>
      <c r="J2146">
        <v>1379164040</v>
      </c>
      <c r="K2146" s="11">
        <f t="shared" si="198"/>
        <v>41531.296759259261</v>
      </c>
      <c r="L2146">
        <v>1376399240</v>
      </c>
      <c r="M2146" s="11">
        <f t="shared" si="199"/>
        <v>41499.296759259261</v>
      </c>
      <c r="N2146" t="b">
        <v>0</v>
      </c>
      <c r="O2146">
        <v>24</v>
      </c>
      <c r="P2146" t="b">
        <v>0</v>
      </c>
      <c r="Q2146" t="s">
        <v>8282</v>
      </c>
      <c r="R2146" s="10">
        <f t="shared" si="200"/>
        <v>1.7098591549295776</v>
      </c>
      <c r="S2146">
        <f t="shared" si="201"/>
        <v>25.291666666666668</v>
      </c>
      <c r="T2146" t="str">
        <f t="shared" si="202"/>
        <v>games</v>
      </c>
      <c r="U2146" t="str">
        <f t="shared" si="203"/>
        <v>video games</v>
      </c>
    </row>
    <row r="2147" spans="1:21" ht="44.25" hidden="1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tr">
        <f>Data[[#This Row],[state]]</f>
        <v>failed</v>
      </c>
      <c r="H2147" t="s">
        <v>8224</v>
      </c>
      <c r="I2147" t="s">
        <v>8246</v>
      </c>
      <c r="J2147">
        <v>1385534514</v>
      </c>
      <c r="K2147" s="11">
        <f t="shared" si="198"/>
        <v>41605.029097222221</v>
      </c>
      <c r="L2147">
        <v>1382938914</v>
      </c>
      <c r="M2147" s="11">
        <f t="shared" si="199"/>
        <v>41574.987430555557</v>
      </c>
      <c r="N2147" t="b">
        <v>0</v>
      </c>
      <c r="O2147">
        <v>89</v>
      </c>
      <c r="P2147" t="b">
        <v>0</v>
      </c>
      <c r="Q2147" t="s">
        <v>8282</v>
      </c>
      <c r="R2147" s="10">
        <f t="shared" si="200"/>
        <v>30.433333333333334</v>
      </c>
      <c r="S2147">
        <f t="shared" si="201"/>
        <v>51.292134831460672</v>
      </c>
      <c r="T2147" t="str">
        <f t="shared" si="202"/>
        <v>games</v>
      </c>
      <c r="U2147" t="str">
        <f t="shared" si="203"/>
        <v>video games</v>
      </c>
    </row>
    <row r="2148" spans="1:21" ht="59" hidden="1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tr">
        <f>Data[[#This Row],[state]]</f>
        <v>failed</v>
      </c>
      <c r="H2148" t="s">
        <v>8224</v>
      </c>
      <c r="I2148" t="s">
        <v>8246</v>
      </c>
      <c r="J2148">
        <v>1455207510</v>
      </c>
      <c r="K2148" s="11">
        <f t="shared" si="198"/>
        <v>42411.429513888885</v>
      </c>
      <c r="L2148">
        <v>1453997910</v>
      </c>
      <c r="M2148" s="11">
        <f t="shared" si="199"/>
        <v>42397.429513888885</v>
      </c>
      <c r="N2148" t="b">
        <v>0</v>
      </c>
      <c r="O2148">
        <v>1</v>
      </c>
      <c r="P2148" t="b">
        <v>0</v>
      </c>
      <c r="Q2148" t="s">
        <v>8282</v>
      </c>
      <c r="R2148" s="10">
        <f t="shared" si="200"/>
        <v>0.02</v>
      </c>
      <c r="S2148">
        <f t="shared" si="201"/>
        <v>1</v>
      </c>
      <c r="T2148" t="str">
        <f t="shared" si="202"/>
        <v>games</v>
      </c>
      <c r="U2148" t="str">
        <f t="shared" si="203"/>
        <v>video games</v>
      </c>
    </row>
    <row r="2149" spans="1:21" hidden="1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tr">
        <f>Data[[#This Row],[state]]</f>
        <v>failed</v>
      </c>
      <c r="H2149" t="s">
        <v>8224</v>
      </c>
      <c r="I2149" t="s">
        <v>8246</v>
      </c>
      <c r="J2149">
        <v>1416125148</v>
      </c>
      <c r="K2149" s="11">
        <f t="shared" si="198"/>
        <v>41959.087361111116</v>
      </c>
      <c r="L2149">
        <v>1413356748</v>
      </c>
      <c r="M2149" s="11">
        <f t="shared" si="199"/>
        <v>41927.045694444445</v>
      </c>
      <c r="N2149" t="b">
        <v>0</v>
      </c>
      <c r="O2149">
        <v>55</v>
      </c>
      <c r="P2149" t="b">
        <v>0</v>
      </c>
      <c r="Q2149" t="s">
        <v>8282</v>
      </c>
      <c r="R2149" s="10">
        <f t="shared" si="200"/>
        <v>0.69641025641025645</v>
      </c>
      <c r="S2149">
        <f t="shared" si="201"/>
        <v>49.381818181818183</v>
      </c>
      <c r="T2149" t="str">
        <f t="shared" si="202"/>
        <v>games</v>
      </c>
      <c r="U2149" t="str">
        <f t="shared" si="203"/>
        <v>video games</v>
      </c>
    </row>
    <row r="2150" spans="1:21" ht="44.25" hidden="1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tr">
        <f>Data[[#This Row],[state]]</f>
        <v>failed</v>
      </c>
      <c r="H2150" t="s">
        <v>8225</v>
      </c>
      <c r="I2150" t="s">
        <v>8247</v>
      </c>
      <c r="J2150">
        <v>1427992582</v>
      </c>
      <c r="K2150" s="11">
        <f t="shared" si="198"/>
        <v>42096.441921296297</v>
      </c>
      <c r="L2150">
        <v>1425404182</v>
      </c>
      <c r="M2150" s="11">
        <f t="shared" si="199"/>
        <v>42066.483587962968</v>
      </c>
      <c r="N2150" t="b">
        <v>0</v>
      </c>
      <c r="O2150">
        <v>2</v>
      </c>
      <c r="P2150" t="b">
        <v>0</v>
      </c>
      <c r="Q2150" t="s">
        <v>8282</v>
      </c>
      <c r="R2150" s="10">
        <f t="shared" si="200"/>
        <v>2</v>
      </c>
      <c r="S2150">
        <f t="shared" si="201"/>
        <v>1</v>
      </c>
      <c r="T2150" t="str">
        <f t="shared" si="202"/>
        <v>games</v>
      </c>
      <c r="U2150" t="str">
        <f t="shared" si="203"/>
        <v>video games</v>
      </c>
    </row>
    <row r="2151" spans="1:21" ht="59" hidden="1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tr">
        <f>Data[[#This Row],[state]]</f>
        <v>failed</v>
      </c>
      <c r="H2151" t="s">
        <v>8224</v>
      </c>
      <c r="I2151" t="s">
        <v>8246</v>
      </c>
      <c r="J2151">
        <v>1280534400</v>
      </c>
      <c r="K2151" s="11">
        <f t="shared" si="198"/>
        <v>40389.75</v>
      </c>
      <c r="L2151">
        <v>1277512556</v>
      </c>
      <c r="M2151" s="11">
        <f t="shared" si="199"/>
        <v>40354.774953703702</v>
      </c>
      <c r="N2151" t="b">
        <v>0</v>
      </c>
      <c r="O2151">
        <v>0</v>
      </c>
      <c r="P2151" t="b">
        <v>0</v>
      </c>
      <c r="Q2151" t="s">
        <v>8282</v>
      </c>
      <c r="R2151" s="10">
        <f t="shared" si="200"/>
        <v>0</v>
      </c>
      <c r="S2151" t="e">
        <f t="shared" si="201"/>
        <v>#DIV/0!</v>
      </c>
      <c r="T2151" t="str">
        <f t="shared" si="202"/>
        <v>games</v>
      </c>
      <c r="U2151" t="str">
        <f t="shared" si="203"/>
        <v>video games</v>
      </c>
    </row>
    <row r="2152" spans="1:21" hidden="1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tr">
        <f>Data[[#This Row],[state]]</f>
        <v>failed</v>
      </c>
      <c r="H2152" t="s">
        <v>8234</v>
      </c>
      <c r="I2152" t="s">
        <v>8254</v>
      </c>
      <c r="J2152">
        <v>1468392599</v>
      </c>
      <c r="K2152" s="11">
        <f t="shared" si="198"/>
        <v>42564.034710648149</v>
      </c>
      <c r="L2152">
        <v>1465800599</v>
      </c>
      <c r="M2152" s="11">
        <f t="shared" si="199"/>
        <v>42534.034710648149</v>
      </c>
      <c r="N2152" t="b">
        <v>0</v>
      </c>
      <c r="O2152">
        <v>4</v>
      </c>
      <c r="P2152" t="b">
        <v>0</v>
      </c>
      <c r="Q2152" t="s">
        <v>8282</v>
      </c>
      <c r="R2152" s="10">
        <f t="shared" si="200"/>
        <v>0.80999999999999994</v>
      </c>
      <c r="S2152">
        <f t="shared" si="201"/>
        <v>101.25</v>
      </c>
      <c r="T2152" t="str">
        <f t="shared" si="202"/>
        <v>games</v>
      </c>
      <c r="U2152" t="str">
        <f t="shared" si="203"/>
        <v>video games</v>
      </c>
    </row>
    <row r="2153" spans="1:21" ht="44.25" hidden="1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tr">
        <f>Data[[#This Row],[state]]</f>
        <v>failed</v>
      </c>
      <c r="H2153" t="s">
        <v>8224</v>
      </c>
      <c r="I2153" t="s">
        <v>8246</v>
      </c>
      <c r="J2153">
        <v>1467231614</v>
      </c>
      <c r="K2153" s="11">
        <f t="shared" si="198"/>
        <v>42550.597384259265</v>
      </c>
      <c r="L2153">
        <v>1464639614</v>
      </c>
      <c r="M2153" s="11">
        <f t="shared" si="199"/>
        <v>42520.597384259265</v>
      </c>
      <c r="N2153" t="b">
        <v>0</v>
      </c>
      <c r="O2153">
        <v>6</v>
      </c>
      <c r="P2153" t="b">
        <v>0</v>
      </c>
      <c r="Q2153" t="s">
        <v>8282</v>
      </c>
      <c r="R2153" s="10">
        <f t="shared" si="200"/>
        <v>0.26222222222222225</v>
      </c>
      <c r="S2153">
        <f t="shared" si="201"/>
        <v>19.666666666666668</v>
      </c>
      <c r="T2153" t="str">
        <f t="shared" si="202"/>
        <v>games</v>
      </c>
      <c r="U2153" t="str">
        <f t="shared" si="203"/>
        <v>video games</v>
      </c>
    </row>
    <row r="2154" spans="1:21" ht="44.25" hidden="1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tr">
        <f>Data[[#This Row],[state]]</f>
        <v>failed</v>
      </c>
      <c r="H2154" t="s">
        <v>8224</v>
      </c>
      <c r="I2154" t="s">
        <v>8246</v>
      </c>
      <c r="J2154">
        <v>1394909909</v>
      </c>
      <c r="K2154" s="11">
        <f t="shared" si="198"/>
        <v>41713.540613425925</v>
      </c>
      <c r="L2154">
        <v>1392321509</v>
      </c>
      <c r="M2154" s="11">
        <f t="shared" si="199"/>
        <v>41683.582280092596</v>
      </c>
      <c r="N2154" t="b">
        <v>0</v>
      </c>
      <c r="O2154">
        <v>4</v>
      </c>
      <c r="P2154" t="b">
        <v>0</v>
      </c>
      <c r="Q2154" t="s">
        <v>8282</v>
      </c>
      <c r="R2154" s="10">
        <f t="shared" si="200"/>
        <v>0.16666666666666669</v>
      </c>
      <c r="S2154">
        <f t="shared" si="201"/>
        <v>12.5</v>
      </c>
      <c r="T2154" t="str">
        <f t="shared" si="202"/>
        <v>games</v>
      </c>
      <c r="U2154" t="str">
        <f t="shared" si="203"/>
        <v>video games</v>
      </c>
    </row>
    <row r="2155" spans="1:21" ht="44.25" hidden="1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tr">
        <f>Data[[#This Row],[state]]</f>
        <v>failed</v>
      </c>
      <c r="H2155" t="s">
        <v>8224</v>
      </c>
      <c r="I2155" t="s">
        <v>8246</v>
      </c>
      <c r="J2155">
        <v>1420876740</v>
      </c>
      <c r="K2155" s="11">
        <f t="shared" si="198"/>
        <v>42014.082638888889</v>
      </c>
      <c r="L2155">
        <v>1417470718</v>
      </c>
      <c r="M2155" s="11">
        <f t="shared" si="199"/>
        <v>41974.661087962959</v>
      </c>
      <c r="N2155" t="b">
        <v>0</v>
      </c>
      <c r="O2155">
        <v>4</v>
      </c>
      <c r="P2155" t="b">
        <v>0</v>
      </c>
      <c r="Q2155" t="s">
        <v>8282</v>
      </c>
      <c r="R2155" s="10">
        <f t="shared" si="200"/>
        <v>9.124454880912446E-3</v>
      </c>
      <c r="S2155">
        <f t="shared" si="201"/>
        <v>8.5</v>
      </c>
      <c r="T2155" t="str">
        <f t="shared" si="202"/>
        <v>games</v>
      </c>
      <c r="U2155" t="str">
        <f t="shared" si="203"/>
        <v>video games</v>
      </c>
    </row>
    <row r="2156" spans="1:21" ht="29.5" hidden="1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tr">
        <f>Data[[#This Row],[state]]</f>
        <v>failed</v>
      </c>
      <c r="H2156" t="s">
        <v>8224</v>
      </c>
      <c r="I2156" t="s">
        <v>8246</v>
      </c>
      <c r="J2156">
        <v>1390921827</v>
      </c>
      <c r="K2156" s="11">
        <f t="shared" si="198"/>
        <v>41667.382256944446</v>
      </c>
      <c r="L2156">
        <v>1389193827</v>
      </c>
      <c r="M2156" s="11">
        <f t="shared" si="199"/>
        <v>41647.382256944446</v>
      </c>
      <c r="N2156" t="b">
        <v>0</v>
      </c>
      <c r="O2156">
        <v>2</v>
      </c>
      <c r="P2156" t="b">
        <v>0</v>
      </c>
      <c r="Q2156" t="s">
        <v>8282</v>
      </c>
      <c r="R2156" s="10">
        <f t="shared" si="200"/>
        <v>0.8</v>
      </c>
      <c r="S2156">
        <f t="shared" si="201"/>
        <v>1</v>
      </c>
      <c r="T2156" t="str">
        <f t="shared" si="202"/>
        <v>games</v>
      </c>
      <c r="U2156" t="str">
        <f t="shared" si="203"/>
        <v>video games</v>
      </c>
    </row>
    <row r="2157" spans="1:21" ht="44.25" hidden="1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tr">
        <f>Data[[#This Row],[state]]</f>
        <v>failed</v>
      </c>
      <c r="H2157" t="s">
        <v>8225</v>
      </c>
      <c r="I2157" t="s">
        <v>8247</v>
      </c>
      <c r="J2157">
        <v>1459443385</v>
      </c>
      <c r="K2157" s="11">
        <f t="shared" si="198"/>
        <v>42460.45584490741</v>
      </c>
      <c r="L2157">
        <v>1456854985</v>
      </c>
      <c r="M2157" s="11">
        <f t="shared" si="199"/>
        <v>42430.497511574074</v>
      </c>
      <c r="N2157" t="b">
        <v>0</v>
      </c>
      <c r="O2157">
        <v>5</v>
      </c>
      <c r="P2157" t="b">
        <v>0</v>
      </c>
      <c r="Q2157" t="s">
        <v>8282</v>
      </c>
      <c r="R2157" s="10">
        <f t="shared" si="200"/>
        <v>2.2999999999999998</v>
      </c>
      <c r="S2157">
        <f t="shared" si="201"/>
        <v>23</v>
      </c>
      <c r="T2157" t="str">
        <f t="shared" si="202"/>
        <v>games</v>
      </c>
      <c r="U2157" t="str">
        <f t="shared" si="203"/>
        <v>video games</v>
      </c>
    </row>
    <row r="2158" spans="1:21" ht="44.25" hidden="1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tr">
        <f>Data[[#This Row],[state]]</f>
        <v>failed</v>
      </c>
      <c r="H2158" t="s">
        <v>8224</v>
      </c>
      <c r="I2158" t="s">
        <v>8246</v>
      </c>
      <c r="J2158">
        <v>1379363406</v>
      </c>
      <c r="K2158" s="11">
        <f t="shared" si="198"/>
        <v>41533.60423611111</v>
      </c>
      <c r="L2158">
        <v>1375475406</v>
      </c>
      <c r="M2158" s="11">
        <f t="shared" si="199"/>
        <v>41488.60423611111</v>
      </c>
      <c r="N2158" t="b">
        <v>0</v>
      </c>
      <c r="O2158">
        <v>83</v>
      </c>
      <c r="P2158" t="b">
        <v>0</v>
      </c>
      <c r="Q2158" t="s">
        <v>8282</v>
      </c>
      <c r="R2158" s="10">
        <f t="shared" si="200"/>
        <v>2.6660714285714282</v>
      </c>
      <c r="S2158">
        <f t="shared" si="201"/>
        <v>17.987951807228917</v>
      </c>
      <c r="T2158" t="str">
        <f t="shared" si="202"/>
        <v>games</v>
      </c>
      <c r="U2158" t="str">
        <f t="shared" si="203"/>
        <v>video games</v>
      </c>
    </row>
    <row r="2159" spans="1:21" ht="29.5" hidden="1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tr">
        <f>Data[[#This Row],[state]]</f>
        <v>failed</v>
      </c>
      <c r="H2159" t="s">
        <v>8224</v>
      </c>
      <c r="I2159" t="s">
        <v>8246</v>
      </c>
      <c r="J2159">
        <v>1482479940</v>
      </c>
      <c r="K2159" s="11">
        <f t="shared" si="198"/>
        <v>42727.082638888889</v>
      </c>
      <c r="L2159">
        <v>1479684783</v>
      </c>
      <c r="M2159" s="11">
        <f t="shared" si="199"/>
        <v>42694.73128472222</v>
      </c>
      <c r="N2159" t="b">
        <v>0</v>
      </c>
      <c r="O2159">
        <v>57</v>
      </c>
      <c r="P2159" t="b">
        <v>0</v>
      </c>
      <c r="Q2159" t="s">
        <v>8282</v>
      </c>
      <c r="R2159" s="10">
        <f t="shared" si="200"/>
        <v>28.192</v>
      </c>
      <c r="S2159">
        <f t="shared" si="201"/>
        <v>370.94736842105266</v>
      </c>
      <c r="T2159" t="str">
        <f t="shared" si="202"/>
        <v>games</v>
      </c>
      <c r="U2159" t="str">
        <f t="shared" si="203"/>
        <v>video games</v>
      </c>
    </row>
    <row r="2160" spans="1:21" ht="44.25" hidden="1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tr">
        <f>Data[[#This Row],[state]]</f>
        <v>failed</v>
      </c>
      <c r="H2160" t="s">
        <v>8224</v>
      </c>
      <c r="I2160" t="s">
        <v>8246</v>
      </c>
      <c r="J2160">
        <v>1360009774</v>
      </c>
      <c r="K2160" s="11">
        <f t="shared" si="198"/>
        <v>41309.603865740741</v>
      </c>
      <c r="L2160">
        <v>1356121774</v>
      </c>
      <c r="M2160" s="11">
        <f t="shared" si="199"/>
        <v>41264.603865740741</v>
      </c>
      <c r="N2160" t="b">
        <v>0</v>
      </c>
      <c r="O2160">
        <v>311</v>
      </c>
      <c r="P2160" t="b">
        <v>0</v>
      </c>
      <c r="Q2160" t="s">
        <v>8282</v>
      </c>
      <c r="R2160" s="10">
        <f t="shared" si="200"/>
        <v>6.5900366666666672</v>
      </c>
      <c r="S2160">
        <f t="shared" si="201"/>
        <v>63.569485530546629</v>
      </c>
      <c r="T2160" t="str">
        <f t="shared" si="202"/>
        <v>games</v>
      </c>
      <c r="U2160" t="str">
        <f t="shared" si="203"/>
        <v>video games</v>
      </c>
    </row>
    <row r="2161" spans="1:21" ht="59" hidden="1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tr">
        <f>Data[[#This Row],[state]]</f>
        <v>failed</v>
      </c>
      <c r="H2161" t="s">
        <v>8224</v>
      </c>
      <c r="I2161" t="s">
        <v>8246</v>
      </c>
      <c r="J2161">
        <v>1310837574</v>
      </c>
      <c r="K2161" s="11">
        <f t="shared" si="198"/>
        <v>40740.481180555551</v>
      </c>
      <c r="L2161">
        <v>1308245574</v>
      </c>
      <c r="M2161" s="11">
        <f t="shared" si="199"/>
        <v>40710.481180555551</v>
      </c>
      <c r="N2161" t="b">
        <v>0</v>
      </c>
      <c r="O2161">
        <v>2</v>
      </c>
      <c r="P2161" t="b">
        <v>0</v>
      </c>
      <c r="Q2161" t="s">
        <v>8282</v>
      </c>
      <c r="R2161" s="10">
        <f t="shared" si="200"/>
        <v>0.72222222222222221</v>
      </c>
      <c r="S2161">
        <f t="shared" si="201"/>
        <v>13</v>
      </c>
      <c r="T2161" t="str">
        <f t="shared" si="202"/>
        <v>games</v>
      </c>
      <c r="U2161" t="str">
        <f t="shared" si="203"/>
        <v>video games</v>
      </c>
    </row>
    <row r="2162" spans="1:21" ht="44.25" hidden="1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tr">
        <f>Data[[#This Row],[state]]</f>
        <v>failed</v>
      </c>
      <c r="H2162" t="s">
        <v>8224</v>
      </c>
      <c r="I2162" t="s">
        <v>8246</v>
      </c>
      <c r="J2162">
        <v>1337447105</v>
      </c>
      <c r="K2162" s="11">
        <f t="shared" si="198"/>
        <v>41048.461863425924</v>
      </c>
      <c r="L2162">
        <v>1334855105</v>
      </c>
      <c r="M2162" s="11">
        <f t="shared" si="199"/>
        <v>41018.461863425924</v>
      </c>
      <c r="N2162" t="b">
        <v>0</v>
      </c>
      <c r="O2162">
        <v>16</v>
      </c>
      <c r="P2162" t="b">
        <v>0</v>
      </c>
      <c r="Q2162" t="s">
        <v>8282</v>
      </c>
      <c r="R2162" s="10">
        <f t="shared" si="200"/>
        <v>0.85000000000000009</v>
      </c>
      <c r="S2162">
        <f t="shared" si="201"/>
        <v>5.3125</v>
      </c>
      <c r="T2162" t="str">
        <f t="shared" si="202"/>
        <v>games</v>
      </c>
      <c r="U2162" t="str">
        <f t="shared" si="203"/>
        <v>video games</v>
      </c>
    </row>
    <row r="2163" spans="1:21" ht="29.5" hidden="1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tr">
        <f>Data[[#This Row],[state]]</f>
        <v>successful</v>
      </c>
      <c r="H2163" t="s">
        <v>8224</v>
      </c>
      <c r="I2163" t="s">
        <v>8246</v>
      </c>
      <c r="J2163">
        <v>1443040059</v>
      </c>
      <c r="K2163" s="11">
        <f t="shared" si="198"/>
        <v>42270.602534722217</v>
      </c>
      <c r="L2163">
        <v>1440448059</v>
      </c>
      <c r="M2163" s="11">
        <f t="shared" si="199"/>
        <v>42240.602534722217</v>
      </c>
      <c r="N2163" t="b">
        <v>0</v>
      </c>
      <c r="O2163">
        <v>13</v>
      </c>
      <c r="P2163" t="b">
        <v>1</v>
      </c>
      <c r="Q2163" t="s">
        <v>8276</v>
      </c>
      <c r="R2163" s="10">
        <f t="shared" si="200"/>
        <v>115.75</v>
      </c>
      <c r="S2163">
        <f t="shared" si="201"/>
        <v>35.615384615384613</v>
      </c>
      <c r="T2163" t="str">
        <f t="shared" si="202"/>
        <v>music</v>
      </c>
      <c r="U2163" t="str">
        <f t="shared" si="203"/>
        <v>rock</v>
      </c>
    </row>
    <row r="2164" spans="1:21" ht="44.25" hidden="1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tr">
        <f>Data[[#This Row],[state]]</f>
        <v>successful</v>
      </c>
      <c r="H2164" t="s">
        <v>8224</v>
      </c>
      <c r="I2164" t="s">
        <v>8246</v>
      </c>
      <c r="J2164">
        <v>1406226191</v>
      </c>
      <c r="K2164" s="11">
        <f t="shared" si="198"/>
        <v>41844.516099537039</v>
      </c>
      <c r="L2164">
        <v>1403547791</v>
      </c>
      <c r="M2164" s="11">
        <f t="shared" si="199"/>
        <v>41813.516099537039</v>
      </c>
      <c r="N2164" t="b">
        <v>0</v>
      </c>
      <c r="O2164">
        <v>58</v>
      </c>
      <c r="P2164" t="b">
        <v>1</v>
      </c>
      <c r="Q2164" t="s">
        <v>8276</v>
      </c>
      <c r="R2164" s="10">
        <f t="shared" si="200"/>
        <v>112.26666666666667</v>
      </c>
      <c r="S2164">
        <f t="shared" si="201"/>
        <v>87.103448275862064</v>
      </c>
      <c r="T2164" t="str">
        <f t="shared" si="202"/>
        <v>music</v>
      </c>
      <c r="U2164" t="str">
        <f t="shared" si="203"/>
        <v>rock</v>
      </c>
    </row>
    <row r="2165" spans="1:21" ht="44.25" hidden="1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tr">
        <f>Data[[#This Row],[state]]</f>
        <v>successful</v>
      </c>
      <c r="H2165" t="s">
        <v>8224</v>
      </c>
      <c r="I2165" t="s">
        <v>8246</v>
      </c>
      <c r="J2165">
        <v>1433735400</v>
      </c>
      <c r="K2165" s="11">
        <f t="shared" si="198"/>
        <v>42162.909722222219</v>
      </c>
      <c r="L2165">
        <v>1429306520</v>
      </c>
      <c r="M2165" s="11">
        <f t="shared" si="199"/>
        <v>42111.649537037039</v>
      </c>
      <c r="N2165" t="b">
        <v>0</v>
      </c>
      <c r="O2165">
        <v>44</v>
      </c>
      <c r="P2165" t="b">
        <v>1</v>
      </c>
      <c r="Q2165" t="s">
        <v>8276</v>
      </c>
      <c r="R2165" s="10">
        <f t="shared" si="200"/>
        <v>132.20000000000002</v>
      </c>
      <c r="S2165">
        <f t="shared" si="201"/>
        <v>75.11363636363636</v>
      </c>
      <c r="T2165" t="str">
        <f t="shared" si="202"/>
        <v>music</v>
      </c>
      <c r="U2165" t="str">
        <f t="shared" si="203"/>
        <v>rock</v>
      </c>
    </row>
    <row r="2166" spans="1:21" ht="29.5" hidden="1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tr">
        <f>Data[[#This Row],[state]]</f>
        <v>successful</v>
      </c>
      <c r="H2166" t="s">
        <v>8224</v>
      </c>
      <c r="I2166" t="s">
        <v>8246</v>
      </c>
      <c r="J2166">
        <v>1466827140</v>
      </c>
      <c r="K2166" s="11">
        <f t="shared" si="198"/>
        <v>42545.915972222225</v>
      </c>
      <c r="L2166">
        <v>1464196414</v>
      </c>
      <c r="M2166" s="11">
        <f t="shared" si="199"/>
        <v>42515.46775462963</v>
      </c>
      <c r="N2166" t="b">
        <v>0</v>
      </c>
      <c r="O2166">
        <v>83</v>
      </c>
      <c r="P2166" t="b">
        <v>1</v>
      </c>
      <c r="Q2166" t="s">
        <v>8276</v>
      </c>
      <c r="R2166" s="10">
        <f t="shared" si="200"/>
        <v>102.63636363636364</v>
      </c>
      <c r="S2166">
        <f t="shared" si="201"/>
        <v>68.01204819277109</v>
      </c>
      <c r="T2166" t="str">
        <f t="shared" si="202"/>
        <v>music</v>
      </c>
      <c r="U2166" t="str">
        <f t="shared" si="203"/>
        <v>rock</v>
      </c>
    </row>
    <row r="2167" spans="1:21" ht="44.25" hidden="1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tr">
        <f>Data[[#This Row],[state]]</f>
        <v>successful</v>
      </c>
      <c r="H2167" t="s">
        <v>8230</v>
      </c>
      <c r="I2167" t="s">
        <v>8249</v>
      </c>
      <c r="J2167">
        <v>1460127635</v>
      </c>
      <c r="K2167" s="11">
        <f t="shared" si="198"/>
        <v>42468.375405092593</v>
      </c>
      <c r="L2167">
        <v>1457539235</v>
      </c>
      <c r="M2167" s="11">
        <f t="shared" si="199"/>
        <v>42438.417071759264</v>
      </c>
      <c r="N2167" t="b">
        <v>0</v>
      </c>
      <c r="O2167">
        <v>117</v>
      </c>
      <c r="P2167" t="b">
        <v>1</v>
      </c>
      <c r="Q2167" t="s">
        <v>8276</v>
      </c>
      <c r="R2167" s="10">
        <f t="shared" si="200"/>
        <v>138.64000000000001</v>
      </c>
      <c r="S2167">
        <f t="shared" si="201"/>
        <v>29.623931623931625</v>
      </c>
      <c r="T2167" t="str">
        <f t="shared" si="202"/>
        <v>music</v>
      </c>
      <c r="U2167" t="str">
        <f t="shared" si="203"/>
        <v>rock</v>
      </c>
    </row>
    <row r="2168" spans="1:21" ht="59" hidden="1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tr">
        <f>Data[[#This Row],[state]]</f>
        <v>successful</v>
      </c>
      <c r="H2168" t="s">
        <v>8224</v>
      </c>
      <c r="I2168" t="s">
        <v>8246</v>
      </c>
      <c r="J2168">
        <v>1417813618</v>
      </c>
      <c r="K2168" s="11">
        <f t="shared" si="198"/>
        <v>41978.629837962959</v>
      </c>
      <c r="L2168">
        <v>1413922018</v>
      </c>
      <c r="M2168" s="11">
        <f t="shared" si="199"/>
        <v>41933.588171296295</v>
      </c>
      <c r="N2168" t="b">
        <v>0</v>
      </c>
      <c r="O2168">
        <v>32</v>
      </c>
      <c r="P2168" t="b">
        <v>1</v>
      </c>
      <c r="Q2168" t="s">
        <v>8276</v>
      </c>
      <c r="R2168" s="10">
        <f t="shared" si="200"/>
        <v>146.6</v>
      </c>
      <c r="S2168">
        <f t="shared" si="201"/>
        <v>91.625</v>
      </c>
      <c r="T2168" t="str">
        <f t="shared" si="202"/>
        <v>music</v>
      </c>
      <c r="U2168" t="str">
        <f t="shared" si="203"/>
        <v>rock</v>
      </c>
    </row>
    <row r="2169" spans="1:21" ht="29.5" hidden="1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tr">
        <f>Data[[#This Row],[state]]</f>
        <v>successful</v>
      </c>
      <c r="H2169" t="s">
        <v>8224</v>
      </c>
      <c r="I2169" t="s">
        <v>8246</v>
      </c>
      <c r="J2169">
        <v>1347672937</v>
      </c>
      <c r="K2169" s="11">
        <f t="shared" si="198"/>
        <v>41166.816400462965</v>
      </c>
      <c r="L2169">
        <v>1346463337</v>
      </c>
      <c r="M2169" s="11">
        <f t="shared" si="199"/>
        <v>41152.816400462965</v>
      </c>
      <c r="N2169" t="b">
        <v>0</v>
      </c>
      <c r="O2169">
        <v>8</v>
      </c>
      <c r="P2169" t="b">
        <v>1</v>
      </c>
      <c r="Q2169" t="s">
        <v>8276</v>
      </c>
      <c r="R2169" s="10">
        <f t="shared" si="200"/>
        <v>120</v>
      </c>
      <c r="S2169">
        <f t="shared" si="201"/>
        <v>22.5</v>
      </c>
      <c r="T2169" t="str">
        <f t="shared" si="202"/>
        <v>music</v>
      </c>
      <c r="U2169" t="str">
        <f t="shared" si="203"/>
        <v>rock</v>
      </c>
    </row>
    <row r="2170" spans="1:21" ht="44.25" hidden="1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tr">
        <f>Data[[#This Row],[state]]</f>
        <v>successful</v>
      </c>
      <c r="H2170" t="s">
        <v>8224</v>
      </c>
      <c r="I2170" t="s">
        <v>8246</v>
      </c>
      <c r="J2170">
        <v>1486702800</v>
      </c>
      <c r="K2170" s="11">
        <f t="shared" si="198"/>
        <v>42775.958333333328</v>
      </c>
      <c r="L2170">
        <v>1484058261</v>
      </c>
      <c r="M2170" s="11">
        <f t="shared" si="199"/>
        <v>42745.350243055553</v>
      </c>
      <c r="N2170" t="b">
        <v>0</v>
      </c>
      <c r="O2170">
        <v>340</v>
      </c>
      <c r="P2170" t="b">
        <v>1</v>
      </c>
      <c r="Q2170" t="s">
        <v>8276</v>
      </c>
      <c r="R2170" s="10">
        <f t="shared" si="200"/>
        <v>121.5816111111111</v>
      </c>
      <c r="S2170">
        <f t="shared" si="201"/>
        <v>64.366735294117646</v>
      </c>
      <c r="T2170" t="str">
        <f t="shared" si="202"/>
        <v>music</v>
      </c>
      <c r="U2170" t="str">
        <f t="shared" si="203"/>
        <v>rock</v>
      </c>
    </row>
    <row r="2171" spans="1:21" ht="59" hidden="1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tr">
        <f>Data[[#This Row],[state]]</f>
        <v>successful</v>
      </c>
      <c r="H2171" t="s">
        <v>8224</v>
      </c>
      <c r="I2171" t="s">
        <v>8246</v>
      </c>
      <c r="J2171">
        <v>1488473351</v>
      </c>
      <c r="K2171" s="11">
        <f t="shared" si="198"/>
        <v>42796.450821759259</v>
      </c>
      <c r="L2171">
        <v>1488214151</v>
      </c>
      <c r="M2171" s="11">
        <f t="shared" si="199"/>
        <v>42793.450821759259</v>
      </c>
      <c r="N2171" t="b">
        <v>0</v>
      </c>
      <c r="O2171">
        <v>7</v>
      </c>
      <c r="P2171" t="b">
        <v>1</v>
      </c>
      <c r="Q2171" t="s">
        <v>8276</v>
      </c>
      <c r="R2171" s="10">
        <f t="shared" si="200"/>
        <v>100</v>
      </c>
      <c r="S2171">
        <f t="shared" si="201"/>
        <v>21.857142857142858</v>
      </c>
      <c r="T2171" t="str">
        <f t="shared" si="202"/>
        <v>music</v>
      </c>
      <c r="U2171" t="str">
        <f t="shared" si="203"/>
        <v>rock</v>
      </c>
    </row>
    <row r="2172" spans="1:21" ht="44.25" hidden="1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tr">
        <f>Data[[#This Row],[state]]</f>
        <v>successful</v>
      </c>
      <c r="H2172" t="s">
        <v>8224</v>
      </c>
      <c r="I2172" t="s">
        <v>8246</v>
      </c>
      <c r="J2172">
        <v>1440266422</v>
      </c>
      <c r="K2172" s="11">
        <f t="shared" si="198"/>
        <v>42238.500254629631</v>
      </c>
      <c r="L2172">
        <v>1436810422</v>
      </c>
      <c r="M2172" s="11">
        <f t="shared" si="199"/>
        <v>42198.500254629631</v>
      </c>
      <c r="N2172" t="b">
        <v>0</v>
      </c>
      <c r="O2172">
        <v>19</v>
      </c>
      <c r="P2172" t="b">
        <v>1</v>
      </c>
      <c r="Q2172" t="s">
        <v>8276</v>
      </c>
      <c r="R2172" s="10">
        <f t="shared" si="200"/>
        <v>180.85714285714286</v>
      </c>
      <c r="S2172">
        <f t="shared" si="201"/>
        <v>33.315789473684212</v>
      </c>
      <c r="T2172" t="str">
        <f t="shared" si="202"/>
        <v>music</v>
      </c>
      <c r="U2172" t="str">
        <f t="shared" si="203"/>
        <v>rock</v>
      </c>
    </row>
    <row r="2173" spans="1:21" ht="44.25" hidden="1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tr">
        <f>Data[[#This Row],[state]]</f>
        <v>successful</v>
      </c>
      <c r="H2173" t="s">
        <v>8224</v>
      </c>
      <c r="I2173" t="s">
        <v>8246</v>
      </c>
      <c r="J2173">
        <v>1434949200</v>
      </c>
      <c r="K2173" s="11">
        <f t="shared" si="198"/>
        <v>42176.958333333328</v>
      </c>
      <c r="L2173">
        <v>1431903495</v>
      </c>
      <c r="M2173" s="11">
        <f t="shared" si="199"/>
        <v>42141.70711805555</v>
      </c>
      <c r="N2173" t="b">
        <v>0</v>
      </c>
      <c r="O2173">
        <v>47</v>
      </c>
      <c r="P2173" t="b">
        <v>1</v>
      </c>
      <c r="Q2173" t="s">
        <v>8276</v>
      </c>
      <c r="R2173" s="10">
        <f t="shared" si="200"/>
        <v>106.075</v>
      </c>
      <c r="S2173">
        <f t="shared" si="201"/>
        <v>90.276595744680847</v>
      </c>
      <c r="T2173" t="str">
        <f t="shared" si="202"/>
        <v>music</v>
      </c>
      <c r="U2173" t="str">
        <f t="shared" si="203"/>
        <v>rock</v>
      </c>
    </row>
    <row r="2174" spans="1:21" ht="44.25" hidden="1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tr">
        <f>Data[[#This Row],[state]]</f>
        <v>successful</v>
      </c>
      <c r="H2174" t="s">
        <v>8224</v>
      </c>
      <c r="I2174" t="s">
        <v>8246</v>
      </c>
      <c r="J2174">
        <v>1429365320</v>
      </c>
      <c r="K2174" s="11">
        <f t="shared" si="198"/>
        <v>42112.330092592587</v>
      </c>
      <c r="L2174">
        <v>1426773320</v>
      </c>
      <c r="M2174" s="11">
        <f t="shared" si="199"/>
        <v>42082.330092592587</v>
      </c>
      <c r="N2174" t="b">
        <v>0</v>
      </c>
      <c r="O2174">
        <v>13</v>
      </c>
      <c r="P2174" t="b">
        <v>1</v>
      </c>
      <c r="Q2174" t="s">
        <v>8276</v>
      </c>
      <c r="R2174" s="10">
        <f t="shared" si="200"/>
        <v>100</v>
      </c>
      <c r="S2174">
        <f t="shared" si="201"/>
        <v>76.92307692307692</v>
      </c>
      <c r="T2174" t="str">
        <f t="shared" si="202"/>
        <v>music</v>
      </c>
      <c r="U2174" t="str">
        <f t="shared" si="203"/>
        <v>rock</v>
      </c>
    </row>
    <row r="2175" spans="1:21" ht="44.25" hidden="1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tr">
        <f>Data[[#This Row],[state]]</f>
        <v>successful</v>
      </c>
      <c r="H2175" t="s">
        <v>8224</v>
      </c>
      <c r="I2175" t="s">
        <v>8246</v>
      </c>
      <c r="J2175">
        <v>1378785540</v>
      </c>
      <c r="K2175" s="11">
        <f t="shared" si="198"/>
        <v>41526.915972222225</v>
      </c>
      <c r="L2175">
        <v>1376066243</v>
      </c>
      <c r="M2175" s="11">
        <f t="shared" si="199"/>
        <v>41495.442627314813</v>
      </c>
      <c r="N2175" t="b">
        <v>0</v>
      </c>
      <c r="O2175">
        <v>90</v>
      </c>
      <c r="P2175" t="b">
        <v>1</v>
      </c>
      <c r="Q2175" t="s">
        <v>8276</v>
      </c>
      <c r="R2175" s="10">
        <f t="shared" si="200"/>
        <v>126.92857142857143</v>
      </c>
      <c r="S2175">
        <f t="shared" si="201"/>
        <v>59.233333333333334</v>
      </c>
      <c r="T2175" t="str">
        <f t="shared" si="202"/>
        <v>music</v>
      </c>
      <c r="U2175" t="str">
        <f t="shared" si="203"/>
        <v>rock</v>
      </c>
    </row>
    <row r="2176" spans="1:21" ht="59" hidden="1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tr">
        <f>Data[[#This Row],[state]]</f>
        <v>successful</v>
      </c>
      <c r="H2176" t="s">
        <v>8225</v>
      </c>
      <c r="I2176" t="s">
        <v>8247</v>
      </c>
      <c r="J2176">
        <v>1462453307</v>
      </c>
      <c r="K2176" s="11">
        <f t="shared" si="198"/>
        <v>42495.292905092589</v>
      </c>
      <c r="L2176">
        <v>1459861307</v>
      </c>
      <c r="M2176" s="11">
        <f t="shared" si="199"/>
        <v>42465.292905092589</v>
      </c>
      <c r="N2176" t="b">
        <v>0</v>
      </c>
      <c r="O2176">
        <v>63</v>
      </c>
      <c r="P2176" t="b">
        <v>1</v>
      </c>
      <c r="Q2176" t="s">
        <v>8276</v>
      </c>
      <c r="R2176" s="10">
        <f t="shared" si="200"/>
        <v>102.97499999999999</v>
      </c>
      <c r="S2176">
        <f t="shared" si="201"/>
        <v>65.38095238095238</v>
      </c>
      <c r="T2176" t="str">
        <f t="shared" si="202"/>
        <v>music</v>
      </c>
      <c r="U2176" t="str">
        <f t="shared" si="203"/>
        <v>rock</v>
      </c>
    </row>
    <row r="2177" spans="1:21" ht="44.25" hidden="1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tr">
        <f>Data[[#This Row],[state]]</f>
        <v>successful</v>
      </c>
      <c r="H2177" t="s">
        <v>8224</v>
      </c>
      <c r="I2177" t="s">
        <v>8246</v>
      </c>
      <c r="J2177">
        <v>1469059986</v>
      </c>
      <c r="K2177" s="11">
        <f t="shared" si="198"/>
        <v>42571.759097222224</v>
      </c>
      <c r="L2177">
        <v>1468455186</v>
      </c>
      <c r="M2177" s="11">
        <f t="shared" si="199"/>
        <v>42564.759097222224</v>
      </c>
      <c r="N2177" t="b">
        <v>0</v>
      </c>
      <c r="O2177">
        <v>26</v>
      </c>
      <c r="P2177" t="b">
        <v>1</v>
      </c>
      <c r="Q2177" t="s">
        <v>8276</v>
      </c>
      <c r="R2177" s="10">
        <f t="shared" si="200"/>
        <v>250</v>
      </c>
      <c r="S2177">
        <f t="shared" si="201"/>
        <v>67.307692307692307</v>
      </c>
      <c r="T2177" t="str">
        <f t="shared" si="202"/>
        <v>music</v>
      </c>
      <c r="U2177" t="str">
        <f t="shared" si="203"/>
        <v>rock</v>
      </c>
    </row>
    <row r="2178" spans="1:21" ht="44.25" hidden="1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tr">
        <f>Data[[#This Row],[state]]</f>
        <v>successful</v>
      </c>
      <c r="H2178" t="s">
        <v>8224</v>
      </c>
      <c r="I2178" t="s">
        <v>8246</v>
      </c>
      <c r="J2178">
        <v>1430579509</v>
      </c>
      <c r="K2178" s="11">
        <f t="shared" ref="K2178:K2241" si="204">(((J2178/60)/60)/24)+DATE(1970,1,1)+(-6/24)</f>
        <v>42126.383206018523</v>
      </c>
      <c r="L2178">
        <v>1427987509</v>
      </c>
      <c r="M2178" s="11">
        <f t="shared" ref="M2178:M2241" si="205">(((L2178/60)/60)/24)+DATE(1970,1,1)+(-6/24)</f>
        <v>42096.383206018523</v>
      </c>
      <c r="N2178" t="b">
        <v>0</v>
      </c>
      <c r="O2178">
        <v>71</v>
      </c>
      <c r="P2178" t="b">
        <v>1</v>
      </c>
      <c r="Q2178" t="s">
        <v>8276</v>
      </c>
      <c r="R2178" s="10">
        <f t="shared" ref="R2178:R2241" si="206">(E2178/D2178)*100</f>
        <v>126.02</v>
      </c>
      <c r="S2178">
        <f t="shared" si="201"/>
        <v>88.74647887323944</v>
      </c>
      <c r="T2178" t="str">
        <f t="shared" si="202"/>
        <v>music</v>
      </c>
      <c r="U2178" t="str">
        <f t="shared" si="203"/>
        <v>rock</v>
      </c>
    </row>
    <row r="2179" spans="1:21" ht="73.75" hidden="1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tr">
        <f>Data[[#This Row],[state]]</f>
        <v>successful</v>
      </c>
      <c r="H2179" t="s">
        <v>8224</v>
      </c>
      <c r="I2179" t="s">
        <v>8246</v>
      </c>
      <c r="J2179">
        <v>1465192867</v>
      </c>
      <c r="K2179" s="11">
        <f t="shared" si="204"/>
        <v>42527.000775462962</v>
      </c>
      <c r="L2179">
        <v>1463032867</v>
      </c>
      <c r="M2179" s="11">
        <f t="shared" si="205"/>
        <v>42502.000775462962</v>
      </c>
      <c r="N2179" t="b">
        <v>0</v>
      </c>
      <c r="O2179">
        <v>38</v>
      </c>
      <c r="P2179" t="b">
        <v>1</v>
      </c>
      <c r="Q2179" t="s">
        <v>8276</v>
      </c>
      <c r="R2179" s="10">
        <f t="shared" si="206"/>
        <v>100.12</v>
      </c>
      <c r="S2179">
        <f t="shared" ref="S2179:S2242" si="207">E2179/O2179</f>
        <v>65.868421052631575</v>
      </c>
      <c r="T2179" t="str">
        <f t="shared" ref="T2179:T2242" si="208">LEFT(Q2179,FIND("/",Q2179)-1)</f>
        <v>music</v>
      </c>
      <c r="U2179" t="str">
        <f t="shared" ref="U2179:U2242" si="209">RIGHT(Q2179,LEN(Q2179)-FIND("/",Q2179))</f>
        <v>rock</v>
      </c>
    </row>
    <row r="2180" spans="1:21" ht="44.25" hidden="1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tr">
        <f>Data[[#This Row],[state]]</f>
        <v>successful</v>
      </c>
      <c r="H2180" t="s">
        <v>8224</v>
      </c>
      <c r="I2180" t="s">
        <v>8246</v>
      </c>
      <c r="J2180">
        <v>1484752597</v>
      </c>
      <c r="K2180" s="11">
        <f t="shared" si="204"/>
        <v>42753.38653935185</v>
      </c>
      <c r="L2180">
        <v>1482160597</v>
      </c>
      <c r="M2180" s="11">
        <f t="shared" si="205"/>
        <v>42723.38653935185</v>
      </c>
      <c r="N2180" t="b">
        <v>0</v>
      </c>
      <c r="O2180">
        <v>859</v>
      </c>
      <c r="P2180" t="b">
        <v>1</v>
      </c>
      <c r="Q2180" t="s">
        <v>8276</v>
      </c>
      <c r="R2180" s="10">
        <f t="shared" si="206"/>
        <v>138.64000000000001</v>
      </c>
      <c r="S2180">
        <f t="shared" si="207"/>
        <v>40.349243306169967</v>
      </c>
      <c r="T2180" t="str">
        <f t="shared" si="208"/>
        <v>music</v>
      </c>
      <c r="U2180" t="str">
        <f t="shared" si="209"/>
        <v>rock</v>
      </c>
    </row>
    <row r="2181" spans="1:21" ht="44.25" hidden="1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tr">
        <f>Data[[#This Row],[state]]</f>
        <v>successful</v>
      </c>
      <c r="H2181" t="s">
        <v>8224</v>
      </c>
      <c r="I2181" t="s">
        <v>8246</v>
      </c>
      <c r="J2181">
        <v>1428725192</v>
      </c>
      <c r="K2181" s="11">
        <f t="shared" si="204"/>
        <v>42104.921203703707</v>
      </c>
      <c r="L2181">
        <v>1426133192</v>
      </c>
      <c r="M2181" s="11">
        <f t="shared" si="205"/>
        <v>42074.921203703707</v>
      </c>
      <c r="N2181" t="b">
        <v>0</v>
      </c>
      <c r="O2181">
        <v>21</v>
      </c>
      <c r="P2181" t="b">
        <v>1</v>
      </c>
      <c r="Q2181" t="s">
        <v>8276</v>
      </c>
      <c r="R2181" s="10">
        <f t="shared" si="206"/>
        <v>161.4</v>
      </c>
      <c r="S2181">
        <f t="shared" si="207"/>
        <v>76.857142857142861</v>
      </c>
      <c r="T2181" t="str">
        <f t="shared" si="208"/>
        <v>music</v>
      </c>
      <c r="U2181" t="str">
        <f t="shared" si="209"/>
        <v>rock</v>
      </c>
    </row>
    <row r="2182" spans="1:21" ht="29.5" hidden="1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tr">
        <f>Data[[#This Row],[state]]</f>
        <v>successful</v>
      </c>
      <c r="H2182" t="s">
        <v>8224</v>
      </c>
      <c r="I2182" t="s">
        <v>8246</v>
      </c>
      <c r="J2182">
        <v>1447434268</v>
      </c>
      <c r="K2182" s="11">
        <f t="shared" si="204"/>
        <v>42321.461435185185</v>
      </c>
      <c r="L2182">
        <v>1443801868</v>
      </c>
      <c r="M2182" s="11">
        <f t="shared" si="205"/>
        <v>42279.419768518521</v>
      </c>
      <c r="N2182" t="b">
        <v>0</v>
      </c>
      <c r="O2182">
        <v>78</v>
      </c>
      <c r="P2182" t="b">
        <v>1</v>
      </c>
      <c r="Q2182" t="s">
        <v>8276</v>
      </c>
      <c r="R2182" s="10">
        <f t="shared" si="206"/>
        <v>107.18419999999999</v>
      </c>
      <c r="S2182">
        <f t="shared" si="207"/>
        <v>68.707820512820518</v>
      </c>
      <c r="T2182" t="str">
        <f t="shared" si="208"/>
        <v>music</v>
      </c>
      <c r="U2182" t="str">
        <f t="shared" si="209"/>
        <v>rock</v>
      </c>
    </row>
    <row r="2183" spans="1:21" ht="59" hidden="1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tr">
        <f>Data[[#This Row],[state]]</f>
        <v>successful</v>
      </c>
      <c r="H2183" t="s">
        <v>8224</v>
      </c>
      <c r="I2183" t="s">
        <v>8246</v>
      </c>
      <c r="J2183">
        <v>1487635653</v>
      </c>
      <c r="K2183" s="11">
        <f t="shared" si="204"/>
        <v>42786.755243055552</v>
      </c>
      <c r="L2183">
        <v>1486426053</v>
      </c>
      <c r="M2183" s="11">
        <f t="shared" si="205"/>
        <v>42772.755243055552</v>
      </c>
      <c r="N2183" t="b">
        <v>0</v>
      </c>
      <c r="O2183">
        <v>53</v>
      </c>
      <c r="P2183" t="b">
        <v>1</v>
      </c>
      <c r="Q2183" t="s">
        <v>8297</v>
      </c>
      <c r="R2183" s="10">
        <f t="shared" si="206"/>
        <v>153.1</v>
      </c>
      <c r="S2183">
        <f t="shared" si="207"/>
        <v>57.773584905660378</v>
      </c>
      <c r="T2183" t="str">
        <f t="shared" si="208"/>
        <v>games</v>
      </c>
      <c r="U2183" t="str">
        <f t="shared" si="209"/>
        <v>tabletop games</v>
      </c>
    </row>
    <row r="2184" spans="1:21" ht="44.25" hidden="1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tr">
        <f>Data[[#This Row],[state]]</f>
        <v>successful</v>
      </c>
      <c r="H2184" t="s">
        <v>8229</v>
      </c>
      <c r="I2184" t="s">
        <v>8251</v>
      </c>
      <c r="J2184">
        <v>1412285825</v>
      </c>
      <c r="K2184" s="11">
        <f t="shared" si="204"/>
        <v>41914.650752314818</v>
      </c>
      <c r="L2184">
        <v>1409261825</v>
      </c>
      <c r="M2184" s="11">
        <f t="shared" si="205"/>
        <v>41879.650752314818</v>
      </c>
      <c r="N2184" t="b">
        <v>0</v>
      </c>
      <c r="O2184">
        <v>356</v>
      </c>
      <c r="P2184" t="b">
        <v>1</v>
      </c>
      <c r="Q2184" t="s">
        <v>8297</v>
      </c>
      <c r="R2184" s="10">
        <f t="shared" si="206"/>
        <v>524.16666666666663</v>
      </c>
      <c r="S2184">
        <f t="shared" si="207"/>
        <v>44.171348314606739</v>
      </c>
      <c r="T2184" t="str">
        <f t="shared" si="208"/>
        <v>games</v>
      </c>
      <c r="U2184" t="str">
        <f t="shared" si="209"/>
        <v>tabletop games</v>
      </c>
    </row>
    <row r="2185" spans="1:21" ht="44.25" hidden="1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tr">
        <f>Data[[#This Row],[state]]</f>
        <v>successful</v>
      </c>
      <c r="H2185" t="s">
        <v>8224</v>
      </c>
      <c r="I2185" t="s">
        <v>8246</v>
      </c>
      <c r="J2185">
        <v>1486616400</v>
      </c>
      <c r="K2185" s="11">
        <f t="shared" si="204"/>
        <v>42774.958333333328</v>
      </c>
      <c r="L2185">
        <v>1484037977</v>
      </c>
      <c r="M2185" s="11">
        <f t="shared" si="205"/>
        <v>42745.115474537044</v>
      </c>
      <c r="N2185" t="b">
        <v>0</v>
      </c>
      <c r="O2185">
        <v>279</v>
      </c>
      <c r="P2185" t="b">
        <v>1</v>
      </c>
      <c r="Q2185" t="s">
        <v>8297</v>
      </c>
      <c r="R2185" s="10">
        <f t="shared" si="206"/>
        <v>489.27777777777777</v>
      </c>
      <c r="S2185">
        <f t="shared" si="207"/>
        <v>31.566308243727597</v>
      </c>
      <c r="T2185" t="str">
        <f t="shared" si="208"/>
        <v>games</v>
      </c>
      <c r="U2185" t="str">
        <f t="shared" si="209"/>
        <v>tabletop games</v>
      </c>
    </row>
    <row r="2186" spans="1:21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tr">
        <f>Data[[#This Row],[state]]</f>
        <v>successful</v>
      </c>
      <c r="H2186" t="s">
        <v>8224</v>
      </c>
      <c r="I2186" t="s">
        <v>8246</v>
      </c>
      <c r="J2186">
        <v>1453737600</v>
      </c>
      <c r="K2186" s="11">
        <f t="shared" si="204"/>
        <v>42394.416666666672</v>
      </c>
      <c r="L2186">
        <v>1452530041</v>
      </c>
      <c r="M2186" s="11">
        <f t="shared" si="205"/>
        <v>42380.440289351856</v>
      </c>
      <c r="N2186" t="b">
        <v>1</v>
      </c>
      <c r="O2186">
        <v>266</v>
      </c>
      <c r="P2186" t="b">
        <v>1</v>
      </c>
      <c r="Q2186" t="s">
        <v>8297</v>
      </c>
      <c r="R2186" s="10">
        <f t="shared" si="206"/>
        <v>284.74</v>
      </c>
      <c r="S2186">
        <f t="shared" si="207"/>
        <v>107.04511278195488</v>
      </c>
      <c r="T2186" t="str">
        <f t="shared" si="208"/>
        <v>games</v>
      </c>
      <c r="U2186" t="str">
        <f t="shared" si="209"/>
        <v>tabletop games</v>
      </c>
    </row>
    <row r="2187" spans="1:21" ht="44.25" hidden="1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tr">
        <f>Data[[#This Row],[state]]</f>
        <v>successful</v>
      </c>
      <c r="H2187" t="s">
        <v>8225</v>
      </c>
      <c r="I2187" t="s">
        <v>8247</v>
      </c>
      <c r="J2187">
        <v>1364286239</v>
      </c>
      <c r="K2187" s="11">
        <f t="shared" si="204"/>
        <v>41359.099988425929</v>
      </c>
      <c r="L2187">
        <v>1360830239</v>
      </c>
      <c r="M2187" s="11">
        <f t="shared" si="205"/>
        <v>41319.099988425929</v>
      </c>
      <c r="N2187" t="b">
        <v>0</v>
      </c>
      <c r="O2187">
        <v>623</v>
      </c>
      <c r="P2187" t="b">
        <v>1</v>
      </c>
      <c r="Q2187" t="s">
        <v>8297</v>
      </c>
      <c r="R2187" s="10">
        <f t="shared" si="206"/>
        <v>1856.97</v>
      </c>
      <c r="S2187">
        <f t="shared" si="207"/>
        <v>149.03451043338683</v>
      </c>
      <c r="T2187" t="str">
        <f t="shared" si="208"/>
        <v>games</v>
      </c>
      <c r="U2187" t="str">
        <f t="shared" si="209"/>
        <v>tabletop games</v>
      </c>
    </row>
    <row r="2188" spans="1:21" ht="44.25" hidden="1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tr">
        <f>Data[[#This Row],[state]]</f>
        <v>successful</v>
      </c>
      <c r="H2188" t="s">
        <v>8224</v>
      </c>
      <c r="I2188" t="s">
        <v>8246</v>
      </c>
      <c r="J2188">
        <v>1473213600</v>
      </c>
      <c r="K2188" s="11">
        <f t="shared" si="204"/>
        <v>42619.833333333328</v>
      </c>
      <c r="L2188">
        <v>1470062743</v>
      </c>
      <c r="M2188" s="11">
        <f t="shared" si="205"/>
        <v>42583.365081018521</v>
      </c>
      <c r="N2188" t="b">
        <v>0</v>
      </c>
      <c r="O2188">
        <v>392</v>
      </c>
      <c r="P2188" t="b">
        <v>1</v>
      </c>
      <c r="Q2188" t="s">
        <v>8297</v>
      </c>
      <c r="R2188" s="10">
        <f t="shared" si="206"/>
        <v>109.67499999999998</v>
      </c>
      <c r="S2188">
        <f t="shared" si="207"/>
        <v>55.956632653061227</v>
      </c>
      <c r="T2188" t="str">
        <f t="shared" si="208"/>
        <v>games</v>
      </c>
      <c r="U2188" t="str">
        <f t="shared" si="209"/>
        <v>tabletop games</v>
      </c>
    </row>
    <row r="2189" spans="1:21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tr">
        <f>Data[[#This Row],[state]]</f>
        <v>successful</v>
      </c>
      <c r="H2189" t="s">
        <v>8224</v>
      </c>
      <c r="I2189" t="s">
        <v>8246</v>
      </c>
      <c r="J2189">
        <v>1428033540</v>
      </c>
      <c r="K2189" s="11">
        <f t="shared" si="204"/>
        <v>42096.915972222225</v>
      </c>
      <c r="L2189">
        <v>1425531666</v>
      </c>
      <c r="M2189" s="11">
        <f t="shared" si="205"/>
        <v>42067.959097222221</v>
      </c>
      <c r="N2189" t="b">
        <v>1</v>
      </c>
      <c r="O2189">
        <v>3562</v>
      </c>
      <c r="P2189" t="b">
        <v>1</v>
      </c>
      <c r="Q2189" t="s">
        <v>8297</v>
      </c>
      <c r="R2189" s="10">
        <f t="shared" si="206"/>
        <v>1014.6425</v>
      </c>
      <c r="S2189">
        <f t="shared" si="207"/>
        <v>56.970381807973048</v>
      </c>
      <c r="T2189" t="str">
        <f t="shared" si="208"/>
        <v>games</v>
      </c>
      <c r="U2189" t="str">
        <f t="shared" si="209"/>
        <v>tabletop games</v>
      </c>
    </row>
    <row r="2190" spans="1:21" ht="44.25" hidden="1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tr">
        <f>Data[[#This Row],[state]]</f>
        <v>successful</v>
      </c>
      <c r="H2190" t="s">
        <v>8226</v>
      </c>
      <c r="I2190" t="s">
        <v>8248</v>
      </c>
      <c r="J2190">
        <v>1477414800</v>
      </c>
      <c r="K2190" s="11">
        <f t="shared" si="204"/>
        <v>42668.458333333328</v>
      </c>
      <c r="L2190">
        <v>1474380241</v>
      </c>
      <c r="M2190" s="11">
        <f t="shared" si="205"/>
        <v>42633.336122685185</v>
      </c>
      <c r="N2190" t="b">
        <v>0</v>
      </c>
      <c r="O2190">
        <v>514</v>
      </c>
      <c r="P2190" t="b">
        <v>1</v>
      </c>
      <c r="Q2190" t="s">
        <v>8297</v>
      </c>
      <c r="R2190" s="10">
        <f t="shared" si="206"/>
        <v>412.17692027666544</v>
      </c>
      <c r="S2190">
        <f t="shared" si="207"/>
        <v>44.056420233463037</v>
      </c>
      <c r="T2190" t="str">
        <f t="shared" si="208"/>
        <v>games</v>
      </c>
      <c r="U2190" t="str">
        <f t="shared" si="209"/>
        <v>tabletop games</v>
      </c>
    </row>
    <row r="2191" spans="1:21" ht="44.25" hidden="1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tr">
        <f>Data[[#This Row],[state]]</f>
        <v>successful</v>
      </c>
      <c r="H2191" t="s">
        <v>8225</v>
      </c>
      <c r="I2191" t="s">
        <v>8247</v>
      </c>
      <c r="J2191">
        <v>1461276000</v>
      </c>
      <c r="K2191" s="11">
        <f t="shared" si="204"/>
        <v>42481.666666666672</v>
      </c>
      <c r="L2191">
        <v>1460055300</v>
      </c>
      <c r="M2191" s="11">
        <f t="shared" si="205"/>
        <v>42467.538194444445</v>
      </c>
      <c r="N2191" t="b">
        <v>0</v>
      </c>
      <c r="O2191">
        <v>88</v>
      </c>
      <c r="P2191" t="b">
        <v>1</v>
      </c>
      <c r="Q2191" t="s">
        <v>8297</v>
      </c>
      <c r="R2191" s="10">
        <f t="shared" si="206"/>
        <v>503.25</v>
      </c>
      <c r="S2191">
        <f t="shared" si="207"/>
        <v>68.625</v>
      </c>
      <c r="T2191" t="str">
        <f t="shared" si="208"/>
        <v>games</v>
      </c>
      <c r="U2191" t="str">
        <f t="shared" si="209"/>
        <v>tabletop games</v>
      </c>
    </row>
    <row r="2192" spans="1:21" ht="44.25" hidden="1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tr">
        <f>Data[[#This Row],[state]]</f>
        <v>successful</v>
      </c>
      <c r="H2192" t="s">
        <v>8224</v>
      </c>
      <c r="I2192" t="s">
        <v>8246</v>
      </c>
      <c r="J2192">
        <v>1458716340</v>
      </c>
      <c r="K2192" s="11">
        <f t="shared" si="204"/>
        <v>42452.040972222225</v>
      </c>
      <c r="L2192">
        <v>1455721204</v>
      </c>
      <c r="M2192" s="11">
        <f t="shared" si="205"/>
        <v>42417.375046296293</v>
      </c>
      <c r="N2192" t="b">
        <v>0</v>
      </c>
      <c r="O2192">
        <v>537</v>
      </c>
      <c r="P2192" t="b">
        <v>1</v>
      </c>
      <c r="Q2192" t="s">
        <v>8297</v>
      </c>
      <c r="R2192" s="10">
        <f t="shared" si="206"/>
        <v>184.61052631578946</v>
      </c>
      <c r="S2192">
        <f t="shared" si="207"/>
        <v>65.318435754189949</v>
      </c>
      <c r="T2192" t="str">
        <f t="shared" si="208"/>
        <v>games</v>
      </c>
      <c r="U2192" t="str">
        <f t="shared" si="209"/>
        <v>tabletop games</v>
      </c>
    </row>
    <row r="2193" spans="1:21" ht="59" hidden="1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tr">
        <f>Data[[#This Row],[state]]</f>
        <v>successful</v>
      </c>
      <c r="H2193" t="s">
        <v>8225</v>
      </c>
      <c r="I2193" t="s">
        <v>8247</v>
      </c>
      <c r="J2193">
        <v>1487102427</v>
      </c>
      <c r="K2193" s="11">
        <f t="shared" si="204"/>
        <v>42780.583645833336</v>
      </c>
      <c r="L2193">
        <v>1486065627</v>
      </c>
      <c r="M2193" s="11">
        <f t="shared" si="205"/>
        <v>42768.583645833336</v>
      </c>
      <c r="N2193" t="b">
        <v>0</v>
      </c>
      <c r="O2193">
        <v>25</v>
      </c>
      <c r="P2193" t="b">
        <v>1</v>
      </c>
      <c r="Q2193" t="s">
        <v>8297</v>
      </c>
      <c r="R2193" s="10">
        <f t="shared" si="206"/>
        <v>119.73333333333333</v>
      </c>
      <c r="S2193">
        <f t="shared" si="207"/>
        <v>35.92</v>
      </c>
      <c r="T2193" t="str">
        <f t="shared" si="208"/>
        <v>games</v>
      </c>
      <c r="U2193" t="str">
        <f t="shared" si="209"/>
        <v>tabletop games</v>
      </c>
    </row>
    <row r="2194" spans="1:21" ht="59" hidden="1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tr">
        <f>Data[[#This Row],[state]]</f>
        <v>successful</v>
      </c>
      <c r="H2194" t="s">
        <v>8225</v>
      </c>
      <c r="I2194" t="s">
        <v>8247</v>
      </c>
      <c r="J2194">
        <v>1481842800</v>
      </c>
      <c r="K2194" s="11">
        <f t="shared" si="204"/>
        <v>42719.708333333328</v>
      </c>
      <c r="L2194">
        <v>1479414344</v>
      </c>
      <c r="M2194" s="11">
        <f t="shared" si="205"/>
        <v>42691.6012037037</v>
      </c>
      <c r="N2194" t="b">
        <v>0</v>
      </c>
      <c r="O2194">
        <v>3238</v>
      </c>
      <c r="P2194" t="b">
        <v>1</v>
      </c>
      <c r="Q2194" t="s">
        <v>8297</v>
      </c>
      <c r="R2194" s="10">
        <f t="shared" si="206"/>
        <v>1081.2401666666667</v>
      </c>
      <c r="S2194">
        <f t="shared" si="207"/>
        <v>40.070667078443485</v>
      </c>
      <c r="T2194" t="str">
        <f t="shared" si="208"/>
        <v>games</v>
      </c>
      <c r="U2194" t="str">
        <f t="shared" si="209"/>
        <v>tabletop games</v>
      </c>
    </row>
    <row r="2195" spans="1:21" ht="59" hidden="1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tr">
        <f>Data[[#This Row],[state]]</f>
        <v>successful</v>
      </c>
      <c r="H2195" t="s">
        <v>8224</v>
      </c>
      <c r="I2195" t="s">
        <v>8246</v>
      </c>
      <c r="J2195">
        <v>1479704340</v>
      </c>
      <c r="K2195" s="11">
        <f t="shared" si="204"/>
        <v>42694.957638888889</v>
      </c>
      <c r="L2195">
        <v>1477043072</v>
      </c>
      <c r="M2195" s="11">
        <f t="shared" si="205"/>
        <v>42664.155925925923</v>
      </c>
      <c r="N2195" t="b">
        <v>0</v>
      </c>
      <c r="O2195">
        <v>897</v>
      </c>
      <c r="P2195" t="b">
        <v>1</v>
      </c>
      <c r="Q2195" t="s">
        <v>8297</v>
      </c>
      <c r="R2195" s="10">
        <f t="shared" si="206"/>
        <v>452.37333333333333</v>
      </c>
      <c r="S2195">
        <f t="shared" si="207"/>
        <v>75.647714604236342</v>
      </c>
      <c r="T2195" t="str">
        <f t="shared" si="208"/>
        <v>games</v>
      </c>
      <c r="U2195" t="str">
        <f t="shared" si="209"/>
        <v>tabletop games</v>
      </c>
    </row>
    <row r="2196" spans="1:21" ht="59" hidden="1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tr">
        <f>Data[[#This Row],[state]]</f>
        <v>successful</v>
      </c>
      <c r="H2196" t="s">
        <v>8224</v>
      </c>
      <c r="I2196" t="s">
        <v>8246</v>
      </c>
      <c r="J2196">
        <v>1459012290</v>
      </c>
      <c r="K2196" s="11">
        <f t="shared" si="204"/>
        <v>42455.466319444444</v>
      </c>
      <c r="L2196">
        <v>1456423890</v>
      </c>
      <c r="M2196" s="11">
        <f t="shared" si="205"/>
        <v>42425.507986111115</v>
      </c>
      <c r="N2196" t="b">
        <v>0</v>
      </c>
      <c r="O2196">
        <v>878</v>
      </c>
      <c r="P2196" t="b">
        <v>1</v>
      </c>
      <c r="Q2196" t="s">
        <v>8297</v>
      </c>
      <c r="R2196" s="10">
        <f t="shared" si="206"/>
        <v>537.37</v>
      </c>
      <c r="S2196">
        <f t="shared" si="207"/>
        <v>61.203872437357631</v>
      </c>
      <c r="T2196" t="str">
        <f t="shared" si="208"/>
        <v>games</v>
      </c>
      <c r="U2196" t="str">
        <f t="shared" si="209"/>
        <v>tabletop games</v>
      </c>
    </row>
    <row r="2197" spans="1:21" ht="29.5" hidden="1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tr">
        <f>Data[[#This Row],[state]]</f>
        <v>successful</v>
      </c>
      <c r="H2197" t="s">
        <v>8224</v>
      </c>
      <c r="I2197" t="s">
        <v>8246</v>
      </c>
      <c r="J2197">
        <v>1439317900</v>
      </c>
      <c r="K2197" s="11">
        <f t="shared" si="204"/>
        <v>42227.521990740745</v>
      </c>
      <c r="L2197">
        <v>1436725900</v>
      </c>
      <c r="M2197" s="11">
        <f t="shared" si="205"/>
        <v>42197.521990740745</v>
      </c>
      <c r="N2197" t="b">
        <v>0</v>
      </c>
      <c r="O2197">
        <v>115</v>
      </c>
      <c r="P2197" t="b">
        <v>1</v>
      </c>
      <c r="Q2197" t="s">
        <v>8297</v>
      </c>
      <c r="R2197" s="10">
        <f t="shared" si="206"/>
        <v>120.32608695652173</v>
      </c>
      <c r="S2197">
        <f t="shared" si="207"/>
        <v>48.130434782608695</v>
      </c>
      <c r="T2197" t="str">
        <f t="shared" si="208"/>
        <v>games</v>
      </c>
      <c r="U2197" t="str">
        <f t="shared" si="209"/>
        <v>tabletop games</v>
      </c>
    </row>
    <row r="2198" spans="1:21" ht="29.5" hidden="1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tr">
        <f>Data[[#This Row],[state]]</f>
        <v>successful</v>
      </c>
      <c r="H2198" t="s">
        <v>8224</v>
      </c>
      <c r="I2198" t="s">
        <v>8246</v>
      </c>
      <c r="J2198">
        <v>1480662000</v>
      </c>
      <c r="K2198" s="11">
        <f t="shared" si="204"/>
        <v>42706.041666666672</v>
      </c>
      <c r="L2198">
        <v>1478000502</v>
      </c>
      <c r="M2198" s="11">
        <f t="shared" si="205"/>
        <v>42675.237291666665</v>
      </c>
      <c r="N2198" t="b">
        <v>0</v>
      </c>
      <c r="O2198">
        <v>234</v>
      </c>
      <c r="P2198" t="b">
        <v>1</v>
      </c>
      <c r="Q2198" t="s">
        <v>8297</v>
      </c>
      <c r="R2198" s="10">
        <f t="shared" si="206"/>
        <v>113.83571428571429</v>
      </c>
      <c r="S2198">
        <f t="shared" si="207"/>
        <v>68.106837606837601</v>
      </c>
      <c r="T2198" t="str">
        <f t="shared" si="208"/>
        <v>games</v>
      </c>
      <c r="U2198" t="str">
        <f t="shared" si="209"/>
        <v>tabletop games</v>
      </c>
    </row>
    <row r="2199" spans="1:21" ht="44.25" hidden="1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tr">
        <f>Data[[#This Row],[state]]</f>
        <v>successful</v>
      </c>
      <c r="H2199" t="s">
        <v>8224</v>
      </c>
      <c r="I2199" t="s">
        <v>8246</v>
      </c>
      <c r="J2199">
        <v>1425132059</v>
      </c>
      <c r="K2199" s="11">
        <f t="shared" si="204"/>
        <v>42063.334016203706</v>
      </c>
      <c r="L2199">
        <v>1422540059</v>
      </c>
      <c r="M2199" s="11">
        <f t="shared" si="205"/>
        <v>42033.334016203706</v>
      </c>
      <c r="N2199" t="b">
        <v>0</v>
      </c>
      <c r="O2199">
        <v>4330</v>
      </c>
      <c r="P2199" t="b">
        <v>1</v>
      </c>
      <c r="Q2199" t="s">
        <v>8297</v>
      </c>
      <c r="R2199" s="10">
        <f t="shared" si="206"/>
        <v>951.03109999999992</v>
      </c>
      <c r="S2199">
        <f t="shared" si="207"/>
        <v>65.891300230946882</v>
      </c>
      <c r="T2199" t="str">
        <f t="shared" si="208"/>
        <v>games</v>
      </c>
      <c r="U2199" t="str">
        <f t="shared" si="209"/>
        <v>tabletop games</v>
      </c>
    </row>
    <row r="2200" spans="1:21" ht="44.25" hidden="1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tr">
        <f>Data[[#This Row],[state]]</f>
        <v>successful</v>
      </c>
      <c r="H2200" t="s">
        <v>8224</v>
      </c>
      <c r="I2200" t="s">
        <v>8246</v>
      </c>
      <c r="J2200">
        <v>1447507200</v>
      </c>
      <c r="K2200" s="11">
        <f t="shared" si="204"/>
        <v>42322.305555555555</v>
      </c>
      <c r="L2200">
        <v>1444911600</v>
      </c>
      <c r="M2200" s="11">
        <f t="shared" si="205"/>
        <v>42292.263888888891</v>
      </c>
      <c r="N2200" t="b">
        <v>0</v>
      </c>
      <c r="O2200">
        <v>651</v>
      </c>
      <c r="P2200" t="b">
        <v>1</v>
      </c>
      <c r="Q2200" t="s">
        <v>8297</v>
      </c>
      <c r="R2200" s="10">
        <f t="shared" si="206"/>
        <v>132.89249999999998</v>
      </c>
      <c r="S2200">
        <f t="shared" si="207"/>
        <v>81.654377880184327</v>
      </c>
      <c r="T2200" t="str">
        <f t="shared" si="208"/>
        <v>games</v>
      </c>
      <c r="U2200" t="str">
        <f t="shared" si="209"/>
        <v>tabletop games</v>
      </c>
    </row>
    <row r="2201" spans="1:21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tr">
        <f>Data[[#This Row],[state]]</f>
        <v>successful</v>
      </c>
      <c r="H2201" t="s">
        <v>8241</v>
      </c>
      <c r="I2201" t="s">
        <v>8249</v>
      </c>
      <c r="J2201">
        <v>1444903198</v>
      </c>
      <c r="K2201" s="11">
        <f t="shared" si="204"/>
        <v>42292.166643518518</v>
      </c>
      <c r="L2201">
        <v>1442311198</v>
      </c>
      <c r="M2201" s="11">
        <f t="shared" si="205"/>
        <v>42262.166643518518</v>
      </c>
      <c r="N2201" t="b">
        <v>1</v>
      </c>
      <c r="O2201">
        <v>251</v>
      </c>
      <c r="P2201" t="b">
        <v>1</v>
      </c>
      <c r="Q2201" t="s">
        <v>8297</v>
      </c>
      <c r="R2201" s="10">
        <f t="shared" si="206"/>
        <v>146.97777777777779</v>
      </c>
      <c r="S2201">
        <f t="shared" si="207"/>
        <v>52.701195219123505</v>
      </c>
      <c r="T2201" t="str">
        <f t="shared" si="208"/>
        <v>games</v>
      </c>
      <c r="U2201" t="str">
        <f t="shared" si="209"/>
        <v>tabletop games</v>
      </c>
    </row>
    <row r="2202" spans="1:21" ht="44.25" hidden="1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tr">
        <f>Data[[#This Row],[state]]</f>
        <v>successful</v>
      </c>
      <c r="H2202" t="s">
        <v>8225</v>
      </c>
      <c r="I2202" t="s">
        <v>8247</v>
      </c>
      <c r="J2202">
        <v>1436151600</v>
      </c>
      <c r="K2202" s="11">
        <f t="shared" si="204"/>
        <v>42190.875</v>
      </c>
      <c r="L2202">
        <v>1433775668</v>
      </c>
      <c r="M2202" s="11">
        <f t="shared" si="205"/>
        <v>42163.375787037032</v>
      </c>
      <c r="N2202" t="b">
        <v>0</v>
      </c>
      <c r="O2202">
        <v>263</v>
      </c>
      <c r="P2202" t="b">
        <v>1</v>
      </c>
      <c r="Q2202" t="s">
        <v>8297</v>
      </c>
      <c r="R2202" s="10">
        <f t="shared" si="206"/>
        <v>542.15</v>
      </c>
      <c r="S2202">
        <f t="shared" si="207"/>
        <v>41.228136882129277</v>
      </c>
      <c r="T2202" t="str">
        <f t="shared" si="208"/>
        <v>games</v>
      </c>
      <c r="U2202" t="str">
        <f t="shared" si="209"/>
        <v>tabletop games</v>
      </c>
    </row>
    <row r="2203" spans="1:21" ht="44.25" hidden="1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tr">
        <f>Data[[#This Row],[state]]</f>
        <v>successful</v>
      </c>
      <c r="H2203" t="s">
        <v>8225</v>
      </c>
      <c r="I2203" t="s">
        <v>8247</v>
      </c>
      <c r="J2203">
        <v>1358367565</v>
      </c>
      <c r="K2203" s="11">
        <f t="shared" si="204"/>
        <v>41290.596817129634</v>
      </c>
      <c r="L2203">
        <v>1357157965</v>
      </c>
      <c r="M2203" s="11">
        <f t="shared" si="205"/>
        <v>41276.596817129634</v>
      </c>
      <c r="N2203" t="b">
        <v>0</v>
      </c>
      <c r="O2203">
        <v>28</v>
      </c>
      <c r="P2203" t="b">
        <v>1</v>
      </c>
      <c r="Q2203" t="s">
        <v>8280</v>
      </c>
      <c r="R2203" s="10">
        <f t="shared" si="206"/>
        <v>382.71818181818185</v>
      </c>
      <c r="S2203">
        <f t="shared" si="207"/>
        <v>15.035357142857142</v>
      </c>
      <c r="T2203" t="str">
        <f t="shared" si="208"/>
        <v>music</v>
      </c>
      <c r="U2203" t="str">
        <f t="shared" si="209"/>
        <v>electronic music</v>
      </c>
    </row>
    <row r="2204" spans="1:21" ht="29.5" hidden="1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tr">
        <f>Data[[#This Row],[state]]</f>
        <v>successful</v>
      </c>
      <c r="H2204" t="s">
        <v>8224</v>
      </c>
      <c r="I2204" t="s">
        <v>8246</v>
      </c>
      <c r="J2204">
        <v>1351801368</v>
      </c>
      <c r="K2204" s="11">
        <f t="shared" si="204"/>
        <v>41214.599166666667</v>
      </c>
      <c r="L2204">
        <v>1349209368</v>
      </c>
      <c r="M2204" s="11">
        <f t="shared" si="205"/>
        <v>41184.599166666667</v>
      </c>
      <c r="N2204" t="b">
        <v>0</v>
      </c>
      <c r="O2204">
        <v>721</v>
      </c>
      <c r="P2204" t="b">
        <v>1</v>
      </c>
      <c r="Q2204" t="s">
        <v>8280</v>
      </c>
      <c r="R2204" s="10">
        <f t="shared" si="206"/>
        <v>704.18124999999998</v>
      </c>
      <c r="S2204">
        <f t="shared" si="207"/>
        <v>39.066920943134534</v>
      </c>
      <c r="T2204" t="str">
        <f t="shared" si="208"/>
        <v>music</v>
      </c>
      <c r="U2204" t="str">
        <f t="shared" si="209"/>
        <v>electronic music</v>
      </c>
    </row>
    <row r="2205" spans="1:21" ht="44.25" hidden="1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tr">
        <f>Data[[#This Row],[state]]</f>
        <v>successful</v>
      </c>
      <c r="H2205" t="s">
        <v>8229</v>
      </c>
      <c r="I2205" t="s">
        <v>8251</v>
      </c>
      <c r="J2205">
        <v>1443127082</v>
      </c>
      <c r="K2205" s="11">
        <f t="shared" si="204"/>
        <v>42271.60974537037</v>
      </c>
      <c r="L2205">
        <v>1440535082</v>
      </c>
      <c r="M2205" s="11">
        <f t="shared" si="205"/>
        <v>42241.60974537037</v>
      </c>
      <c r="N2205" t="b">
        <v>0</v>
      </c>
      <c r="O2205">
        <v>50</v>
      </c>
      <c r="P2205" t="b">
        <v>1</v>
      </c>
      <c r="Q2205" t="s">
        <v>8280</v>
      </c>
      <c r="R2205" s="10">
        <f t="shared" si="206"/>
        <v>109.55</v>
      </c>
      <c r="S2205">
        <f t="shared" si="207"/>
        <v>43.82</v>
      </c>
      <c r="T2205" t="str">
        <f t="shared" si="208"/>
        <v>music</v>
      </c>
      <c r="U2205" t="str">
        <f t="shared" si="209"/>
        <v>electronic music</v>
      </c>
    </row>
    <row r="2206" spans="1:21" ht="44.25" hidden="1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tr">
        <f>Data[[#This Row],[state]]</f>
        <v>successful</v>
      </c>
      <c r="H2206" t="s">
        <v>8224</v>
      </c>
      <c r="I2206" t="s">
        <v>8246</v>
      </c>
      <c r="J2206">
        <v>1362814119</v>
      </c>
      <c r="K2206" s="11">
        <f t="shared" si="204"/>
        <v>41342.061562499999</v>
      </c>
      <c r="L2206">
        <v>1360222119</v>
      </c>
      <c r="M2206" s="11">
        <f t="shared" si="205"/>
        <v>41312.061562499999</v>
      </c>
      <c r="N2206" t="b">
        <v>0</v>
      </c>
      <c r="O2206">
        <v>73</v>
      </c>
      <c r="P2206" t="b">
        <v>1</v>
      </c>
      <c r="Q2206" t="s">
        <v>8280</v>
      </c>
      <c r="R2206" s="10">
        <f t="shared" si="206"/>
        <v>132.86666666666667</v>
      </c>
      <c r="S2206">
        <f t="shared" si="207"/>
        <v>27.301369863013697</v>
      </c>
      <c r="T2206" t="str">
        <f t="shared" si="208"/>
        <v>music</v>
      </c>
      <c r="U2206" t="str">
        <f t="shared" si="209"/>
        <v>electronic music</v>
      </c>
    </row>
    <row r="2207" spans="1:21" ht="44.25" hidden="1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tr">
        <f>Data[[#This Row],[state]]</f>
        <v>successful</v>
      </c>
      <c r="H2207" t="s">
        <v>8224</v>
      </c>
      <c r="I2207" t="s">
        <v>8246</v>
      </c>
      <c r="J2207">
        <v>1338579789</v>
      </c>
      <c r="K2207" s="11">
        <f t="shared" si="204"/>
        <v>41061.57163194444</v>
      </c>
      <c r="L2207">
        <v>1335987789</v>
      </c>
      <c r="M2207" s="11">
        <f t="shared" si="205"/>
        <v>41031.57163194444</v>
      </c>
      <c r="N2207" t="b">
        <v>0</v>
      </c>
      <c r="O2207">
        <v>27</v>
      </c>
      <c r="P2207" t="b">
        <v>1</v>
      </c>
      <c r="Q2207" t="s">
        <v>8280</v>
      </c>
      <c r="R2207" s="10">
        <f t="shared" si="206"/>
        <v>152</v>
      </c>
      <c r="S2207">
        <f t="shared" si="207"/>
        <v>42.222222222222221</v>
      </c>
      <c r="T2207" t="str">
        <f t="shared" si="208"/>
        <v>music</v>
      </c>
      <c r="U2207" t="str">
        <f t="shared" si="209"/>
        <v>electronic music</v>
      </c>
    </row>
    <row r="2208" spans="1:21" ht="44.25" hidden="1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tr">
        <f>Data[[#This Row],[state]]</f>
        <v>successful</v>
      </c>
      <c r="H2208" t="s">
        <v>8224</v>
      </c>
      <c r="I2208" t="s">
        <v>8246</v>
      </c>
      <c r="J2208">
        <v>1334556624</v>
      </c>
      <c r="K2208" s="11">
        <f t="shared" si="204"/>
        <v>41015.007222222222</v>
      </c>
      <c r="L2208">
        <v>1333001424</v>
      </c>
      <c r="M2208" s="11">
        <f t="shared" si="205"/>
        <v>40997.007222222222</v>
      </c>
      <c r="N2208" t="b">
        <v>0</v>
      </c>
      <c r="O2208">
        <v>34</v>
      </c>
      <c r="P2208" t="b">
        <v>1</v>
      </c>
      <c r="Q2208" t="s">
        <v>8280</v>
      </c>
      <c r="R2208" s="10">
        <f t="shared" si="206"/>
        <v>102.72727272727273</v>
      </c>
      <c r="S2208">
        <f t="shared" si="207"/>
        <v>33.235294117647058</v>
      </c>
      <c r="T2208" t="str">
        <f t="shared" si="208"/>
        <v>music</v>
      </c>
      <c r="U2208" t="str">
        <f t="shared" si="209"/>
        <v>electronic music</v>
      </c>
    </row>
    <row r="2209" spans="1:21" ht="44.25" hidden="1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tr">
        <f>Data[[#This Row],[state]]</f>
        <v>successful</v>
      </c>
      <c r="H2209" t="s">
        <v>8224</v>
      </c>
      <c r="I2209" t="s">
        <v>8246</v>
      </c>
      <c r="J2209">
        <v>1384580373</v>
      </c>
      <c r="K2209" s="11">
        <f t="shared" si="204"/>
        <v>41593.985798611109</v>
      </c>
      <c r="L2209">
        <v>1381984773</v>
      </c>
      <c r="M2209" s="11">
        <f t="shared" si="205"/>
        <v>41563.944131944445</v>
      </c>
      <c r="N2209" t="b">
        <v>0</v>
      </c>
      <c r="O2209">
        <v>7</v>
      </c>
      <c r="P2209" t="b">
        <v>1</v>
      </c>
      <c r="Q2209" t="s">
        <v>8280</v>
      </c>
      <c r="R2209" s="10">
        <f t="shared" si="206"/>
        <v>100</v>
      </c>
      <c r="S2209">
        <f t="shared" si="207"/>
        <v>285.71428571428572</v>
      </c>
      <c r="T2209" t="str">
        <f t="shared" si="208"/>
        <v>music</v>
      </c>
      <c r="U2209" t="str">
        <f t="shared" si="209"/>
        <v>electronic music</v>
      </c>
    </row>
    <row r="2210" spans="1:21" ht="44.25" hidden="1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tr">
        <f>Data[[#This Row],[state]]</f>
        <v>successful</v>
      </c>
      <c r="H2210" t="s">
        <v>8224</v>
      </c>
      <c r="I2210" t="s">
        <v>8246</v>
      </c>
      <c r="J2210">
        <v>1333771200</v>
      </c>
      <c r="K2210" s="11">
        <f t="shared" si="204"/>
        <v>41005.916666666664</v>
      </c>
      <c r="L2210">
        <v>1328649026</v>
      </c>
      <c r="M2210" s="11">
        <f t="shared" si="205"/>
        <v>40946.632245370369</v>
      </c>
      <c r="N2210" t="b">
        <v>0</v>
      </c>
      <c r="O2210">
        <v>24</v>
      </c>
      <c r="P2210" t="b">
        <v>1</v>
      </c>
      <c r="Q2210" t="s">
        <v>8280</v>
      </c>
      <c r="R2210" s="10">
        <f t="shared" si="206"/>
        <v>101.6</v>
      </c>
      <c r="S2210">
        <f t="shared" si="207"/>
        <v>42.333333333333336</v>
      </c>
      <c r="T2210" t="str">
        <f t="shared" si="208"/>
        <v>music</v>
      </c>
      <c r="U2210" t="str">
        <f t="shared" si="209"/>
        <v>electronic music</v>
      </c>
    </row>
    <row r="2211" spans="1:21" ht="29.5" hidden="1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tr">
        <f>Data[[#This Row],[state]]</f>
        <v>successful</v>
      </c>
      <c r="H2211" t="s">
        <v>8225</v>
      </c>
      <c r="I2211" t="s">
        <v>8247</v>
      </c>
      <c r="J2211">
        <v>1397516400</v>
      </c>
      <c r="K2211" s="11">
        <f t="shared" si="204"/>
        <v>41743.708333333336</v>
      </c>
      <c r="L2211">
        <v>1396524644</v>
      </c>
      <c r="M2211" s="11">
        <f t="shared" si="205"/>
        <v>41732.229675925926</v>
      </c>
      <c r="N2211" t="b">
        <v>0</v>
      </c>
      <c r="O2211">
        <v>15</v>
      </c>
      <c r="P2211" t="b">
        <v>1</v>
      </c>
      <c r="Q2211" t="s">
        <v>8280</v>
      </c>
      <c r="R2211" s="10">
        <f t="shared" si="206"/>
        <v>150.80000000000001</v>
      </c>
      <c r="S2211">
        <f t="shared" si="207"/>
        <v>50.266666666666666</v>
      </c>
      <c r="T2211" t="str">
        <f t="shared" si="208"/>
        <v>music</v>
      </c>
      <c r="U2211" t="str">
        <f t="shared" si="209"/>
        <v>electronic music</v>
      </c>
    </row>
    <row r="2212" spans="1:21" ht="44.25" hidden="1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tr">
        <f>Data[[#This Row],[state]]</f>
        <v>successful</v>
      </c>
      <c r="H2212" t="s">
        <v>8224</v>
      </c>
      <c r="I2212" t="s">
        <v>8246</v>
      </c>
      <c r="J2212">
        <v>1334424960</v>
      </c>
      <c r="K2212" s="11">
        <f t="shared" si="204"/>
        <v>41013.48333333333</v>
      </c>
      <c r="L2212">
        <v>1329442510</v>
      </c>
      <c r="M2212" s="11">
        <f t="shared" si="205"/>
        <v>40955.816087962965</v>
      </c>
      <c r="N2212" t="b">
        <v>0</v>
      </c>
      <c r="O2212">
        <v>72</v>
      </c>
      <c r="P2212" t="b">
        <v>1</v>
      </c>
      <c r="Q2212" t="s">
        <v>8280</v>
      </c>
      <c r="R2212" s="10">
        <f t="shared" si="206"/>
        <v>111.425</v>
      </c>
      <c r="S2212">
        <f t="shared" si="207"/>
        <v>61.902777777777779</v>
      </c>
      <c r="T2212" t="str">
        <f t="shared" si="208"/>
        <v>music</v>
      </c>
      <c r="U2212" t="str">
        <f t="shared" si="209"/>
        <v>electronic music</v>
      </c>
    </row>
    <row r="2213" spans="1:21" ht="59" hidden="1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tr">
        <f>Data[[#This Row],[state]]</f>
        <v>successful</v>
      </c>
      <c r="H2213" t="s">
        <v>8224</v>
      </c>
      <c r="I2213" t="s">
        <v>8246</v>
      </c>
      <c r="J2213">
        <v>1397113140</v>
      </c>
      <c r="K2213" s="11">
        <f t="shared" si="204"/>
        <v>41739.040972222225</v>
      </c>
      <c r="L2213">
        <v>1395168625</v>
      </c>
      <c r="M2213" s="11">
        <f t="shared" si="205"/>
        <v>41716.535011574073</v>
      </c>
      <c r="N2213" t="b">
        <v>0</v>
      </c>
      <c r="O2213">
        <v>120</v>
      </c>
      <c r="P2213" t="b">
        <v>1</v>
      </c>
      <c r="Q2213" t="s">
        <v>8280</v>
      </c>
      <c r="R2213" s="10">
        <f t="shared" si="206"/>
        <v>195.6</v>
      </c>
      <c r="S2213">
        <f t="shared" si="207"/>
        <v>40.75</v>
      </c>
      <c r="T2213" t="str">
        <f t="shared" si="208"/>
        <v>music</v>
      </c>
      <c r="U2213" t="str">
        <f t="shared" si="209"/>
        <v>electronic music</v>
      </c>
    </row>
    <row r="2214" spans="1:21" ht="59" hidden="1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tr">
        <f>Data[[#This Row],[state]]</f>
        <v>successful</v>
      </c>
      <c r="H2214" t="s">
        <v>8224</v>
      </c>
      <c r="I2214" t="s">
        <v>8246</v>
      </c>
      <c r="J2214">
        <v>1383526800</v>
      </c>
      <c r="K2214" s="11">
        <f t="shared" si="204"/>
        <v>41581.791666666664</v>
      </c>
      <c r="L2214">
        <v>1380650177</v>
      </c>
      <c r="M2214" s="11">
        <f t="shared" si="205"/>
        <v>41548.497418981482</v>
      </c>
      <c r="N2214" t="b">
        <v>0</v>
      </c>
      <c r="O2214">
        <v>123</v>
      </c>
      <c r="P2214" t="b">
        <v>1</v>
      </c>
      <c r="Q2214" t="s">
        <v>8280</v>
      </c>
      <c r="R2214" s="10">
        <f t="shared" si="206"/>
        <v>114.38333333333333</v>
      </c>
      <c r="S2214">
        <f t="shared" si="207"/>
        <v>55.796747967479675</v>
      </c>
      <c r="T2214" t="str">
        <f t="shared" si="208"/>
        <v>music</v>
      </c>
      <c r="U2214" t="str">
        <f t="shared" si="209"/>
        <v>electronic music</v>
      </c>
    </row>
    <row r="2215" spans="1:21" ht="73.75" hidden="1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tr">
        <f>Data[[#This Row],[state]]</f>
        <v>successful</v>
      </c>
      <c r="H2215" t="s">
        <v>8224</v>
      </c>
      <c r="I2215" t="s">
        <v>8246</v>
      </c>
      <c r="J2215">
        <v>1431719379</v>
      </c>
      <c r="K2215" s="11">
        <f t="shared" si="204"/>
        <v>42139.576145833329</v>
      </c>
      <c r="L2215">
        <v>1429127379</v>
      </c>
      <c r="M2215" s="11">
        <f t="shared" si="205"/>
        <v>42109.576145833329</v>
      </c>
      <c r="N2215" t="b">
        <v>0</v>
      </c>
      <c r="O2215">
        <v>1</v>
      </c>
      <c r="P2215" t="b">
        <v>1</v>
      </c>
      <c r="Q2215" t="s">
        <v>8280</v>
      </c>
      <c r="R2215" s="10">
        <f t="shared" si="206"/>
        <v>200</v>
      </c>
      <c r="S2215">
        <f t="shared" si="207"/>
        <v>10</v>
      </c>
      <c r="T2215" t="str">
        <f t="shared" si="208"/>
        <v>music</v>
      </c>
      <c r="U2215" t="str">
        <f t="shared" si="209"/>
        <v>electronic music</v>
      </c>
    </row>
    <row r="2216" spans="1:21" ht="44.25" hidden="1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tr">
        <f>Data[[#This Row],[state]]</f>
        <v>successful</v>
      </c>
      <c r="H2216" t="s">
        <v>8224</v>
      </c>
      <c r="I2216" t="s">
        <v>8246</v>
      </c>
      <c r="J2216">
        <v>1391713248</v>
      </c>
      <c r="K2216" s="11">
        <f t="shared" si="204"/>
        <v>41676.542222222226</v>
      </c>
      <c r="L2216">
        <v>1389121248</v>
      </c>
      <c r="M2216" s="11">
        <f t="shared" si="205"/>
        <v>41646.542222222226</v>
      </c>
      <c r="N2216" t="b">
        <v>0</v>
      </c>
      <c r="O2216">
        <v>24</v>
      </c>
      <c r="P2216" t="b">
        <v>1</v>
      </c>
      <c r="Q2216" t="s">
        <v>8280</v>
      </c>
      <c r="R2216" s="10">
        <f t="shared" si="206"/>
        <v>292.50166666666667</v>
      </c>
      <c r="S2216">
        <f t="shared" si="207"/>
        <v>73.125416666666666</v>
      </c>
      <c r="T2216" t="str">
        <f t="shared" si="208"/>
        <v>music</v>
      </c>
      <c r="U2216" t="str">
        <f t="shared" si="209"/>
        <v>electronic music</v>
      </c>
    </row>
    <row r="2217" spans="1:21" ht="29.5" hidden="1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tr">
        <f>Data[[#This Row],[state]]</f>
        <v>successful</v>
      </c>
      <c r="H2217" t="s">
        <v>8224</v>
      </c>
      <c r="I2217" t="s">
        <v>8246</v>
      </c>
      <c r="J2217">
        <v>1331621940</v>
      </c>
      <c r="K2217" s="11">
        <f t="shared" si="204"/>
        <v>40981.040972222225</v>
      </c>
      <c r="L2217">
        <v>1329671572</v>
      </c>
      <c r="M2217" s="11">
        <f t="shared" si="205"/>
        <v>40958.467268518521</v>
      </c>
      <c r="N2217" t="b">
        <v>0</v>
      </c>
      <c r="O2217">
        <v>33</v>
      </c>
      <c r="P2217" t="b">
        <v>1</v>
      </c>
      <c r="Q2217" t="s">
        <v>8280</v>
      </c>
      <c r="R2217" s="10">
        <f t="shared" si="206"/>
        <v>156.36363636363637</v>
      </c>
      <c r="S2217">
        <f t="shared" si="207"/>
        <v>26.060606060606062</v>
      </c>
      <c r="T2217" t="str">
        <f t="shared" si="208"/>
        <v>music</v>
      </c>
      <c r="U2217" t="str">
        <f t="shared" si="209"/>
        <v>electronic music</v>
      </c>
    </row>
    <row r="2218" spans="1:21" ht="44.25" hidden="1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tr">
        <f>Data[[#This Row],[state]]</f>
        <v>successful</v>
      </c>
      <c r="H2218" t="s">
        <v>8224</v>
      </c>
      <c r="I2218" t="s">
        <v>8246</v>
      </c>
      <c r="J2218">
        <v>1437674545</v>
      </c>
      <c r="K2218" s="11">
        <f t="shared" si="204"/>
        <v>42208.501678240747</v>
      </c>
      <c r="L2218">
        <v>1436464945</v>
      </c>
      <c r="M2218" s="11">
        <f t="shared" si="205"/>
        <v>42194.501678240747</v>
      </c>
      <c r="N2218" t="b">
        <v>0</v>
      </c>
      <c r="O2218">
        <v>14</v>
      </c>
      <c r="P2218" t="b">
        <v>1</v>
      </c>
      <c r="Q2218" t="s">
        <v>8280</v>
      </c>
      <c r="R2218" s="10">
        <f t="shared" si="206"/>
        <v>105.66666666666666</v>
      </c>
      <c r="S2218">
        <f t="shared" si="207"/>
        <v>22.642857142857142</v>
      </c>
      <c r="T2218" t="str">
        <f t="shared" si="208"/>
        <v>music</v>
      </c>
      <c r="U2218" t="str">
        <f t="shared" si="209"/>
        <v>electronic music</v>
      </c>
    </row>
    <row r="2219" spans="1:21" ht="44.25" hidden="1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tr">
        <f>Data[[#This Row],[state]]</f>
        <v>successful</v>
      </c>
      <c r="H2219" t="s">
        <v>8224</v>
      </c>
      <c r="I2219" t="s">
        <v>8246</v>
      </c>
      <c r="J2219">
        <v>1446451200</v>
      </c>
      <c r="K2219" s="11">
        <f t="shared" si="204"/>
        <v>42310.083333333328</v>
      </c>
      <c r="L2219">
        <v>1445539113</v>
      </c>
      <c r="M2219" s="11">
        <f t="shared" si="205"/>
        <v>42299.526770833334</v>
      </c>
      <c r="N2219" t="b">
        <v>0</v>
      </c>
      <c r="O2219">
        <v>9</v>
      </c>
      <c r="P2219" t="b">
        <v>1</v>
      </c>
      <c r="Q2219" t="s">
        <v>8280</v>
      </c>
      <c r="R2219" s="10">
        <f t="shared" si="206"/>
        <v>101.19047619047619</v>
      </c>
      <c r="S2219">
        <f t="shared" si="207"/>
        <v>47.222222222222221</v>
      </c>
      <c r="T2219" t="str">
        <f t="shared" si="208"/>
        <v>music</v>
      </c>
      <c r="U2219" t="str">
        <f t="shared" si="209"/>
        <v>electronic music</v>
      </c>
    </row>
    <row r="2220" spans="1:21" ht="44.25" hidden="1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tr">
        <f>Data[[#This Row],[state]]</f>
        <v>successful</v>
      </c>
      <c r="H2220" t="s">
        <v>8224</v>
      </c>
      <c r="I2220" t="s">
        <v>8246</v>
      </c>
      <c r="J2220">
        <v>1346198400</v>
      </c>
      <c r="K2220" s="11">
        <f t="shared" si="204"/>
        <v>41149.75</v>
      </c>
      <c r="L2220">
        <v>1344281383</v>
      </c>
      <c r="M2220" s="11">
        <f t="shared" si="205"/>
        <v>41127.562303240738</v>
      </c>
      <c r="N2220" t="b">
        <v>0</v>
      </c>
      <c r="O2220">
        <v>76</v>
      </c>
      <c r="P2220" t="b">
        <v>1</v>
      </c>
      <c r="Q2220" t="s">
        <v>8280</v>
      </c>
      <c r="R2220" s="10">
        <f t="shared" si="206"/>
        <v>122.833</v>
      </c>
      <c r="S2220">
        <f t="shared" si="207"/>
        <v>32.324473684210524</v>
      </c>
      <c r="T2220" t="str">
        <f t="shared" si="208"/>
        <v>music</v>
      </c>
      <c r="U2220" t="str">
        <f t="shared" si="209"/>
        <v>electronic music</v>
      </c>
    </row>
    <row r="2221" spans="1:21" ht="44.25" hidden="1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tr">
        <f>Data[[#This Row],[state]]</f>
        <v>successful</v>
      </c>
      <c r="H2221" t="s">
        <v>8224</v>
      </c>
      <c r="I2221" t="s">
        <v>8246</v>
      </c>
      <c r="J2221">
        <v>1440004512</v>
      </c>
      <c r="K2221" s="11">
        <f t="shared" si="204"/>
        <v>42235.468888888892</v>
      </c>
      <c r="L2221">
        <v>1437412512</v>
      </c>
      <c r="M2221" s="11">
        <f t="shared" si="205"/>
        <v>42205.468888888892</v>
      </c>
      <c r="N2221" t="b">
        <v>0</v>
      </c>
      <c r="O2221">
        <v>19</v>
      </c>
      <c r="P2221" t="b">
        <v>1</v>
      </c>
      <c r="Q2221" t="s">
        <v>8280</v>
      </c>
      <c r="R2221" s="10">
        <f t="shared" si="206"/>
        <v>101.49999999999999</v>
      </c>
      <c r="S2221">
        <f t="shared" si="207"/>
        <v>53.421052631578945</v>
      </c>
      <c r="T2221" t="str">
        <f t="shared" si="208"/>
        <v>music</v>
      </c>
      <c r="U2221" t="str">
        <f t="shared" si="209"/>
        <v>electronic music</v>
      </c>
    </row>
    <row r="2222" spans="1:21" ht="44.25" hidden="1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tr">
        <f>Data[[#This Row],[state]]</f>
        <v>successful</v>
      </c>
      <c r="H2222" t="s">
        <v>8224</v>
      </c>
      <c r="I2222" t="s">
        <v>8246</v>
      </c>
      <c r="J2222">
        <v>1374888436</v>
      </c>
      <c r="K2222" s="11">
        <f t="shared" si="204"/>
        <v>41481.810601851852</v>
      </c>
      <c r="L2222">
        <v>1372296436</v>
      </c>
      <c r="M2222" s="11">
        <f t="shared" si="205"/>
        <v>41451.810601851852</v>
      </c>
      <c r="N2222" t="b">
        <v>0</v>
      </c>
      <c r="O2222">
        <v>69</v>
      </c>
      <c r="P2222" t="b">
        <v>1</v>
      </c>
      <c r="Q2222" t="s">
        <v>8280</v>
      </c>
      <c r="R2222" s="10">
        <f t="shared" si="206"/>
        <v>101.14285714285714</v>
      </c>
      <c r="S2222">
        <f t="shared" si="207"/>
        <v>51.304347826086953</v>
      </c>
      <c r="T2222" t="str">
        <f t="shared" si="208"/>
        <v>music</v>
      </c>
      <c r="U2222" t="str">
        <f t="shared" si="209"/>
        <v>electronic music</v>
      </c>
    </row>
    <row r="2223" spans="1:21" ht="44.25" hidden="1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tr">
        <f>Data[[#This Row],[state]]</f>
        <v>successful</v>
      </c>
      <c r="H2223" t="s">
        <v>8224</v>
      </c>
      <c r="I2223" t="s">
        <v>8246</v>
      </c>
      <c r="J2223">
        <v>1461369600</v>
      </c>
      <c r="K2223" s="11">
        <f t="shared" si="204"/>
        <v>42482.75</v>
      </c>
      <c r="L2223">
        <v>1458748809</v>
      </c>
      <c r="M2223" s="11">
        <f t="shared" si="205"/>
        <v>42452.416770833333</v>
      </c>
      <c r="N2223" t="b">
        <v>0</v>
      </c>
      <c r="O2223">
        <v>218</v>
      </c>
      <c r="P2223" t="b">
        <v>1</v>
      </c>
      <c r="Q2223" t="s">
        <v>8297</v>
      </c>
      <c r="R2223" s="10">
        <f t="shared" si="206"/>
        <v>108.11999999999999</v>
      </c>
      <c r="S2223">
        <f t="shared" si="207"/>
        <v>37.197247706422019</v>
      </c>
      <c r="T2223" t="str">
        <f t="shared" si="208"/>
        <v>games</v>
      </c>
      <c r="U2223" t="str">
        <f t="shared" si="209"/>
        <v>tabletop games</v>
      </c>
    </row>
    <row r="2224" spans="1:21" ht="44.25" hidden="1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tr">
        <f>Data[[#This Row],[state]]</f>
        <v>successful</v>
      </c>
      <c r="H2224" t="s">
        <v>8224</v>
      </c>
      <c r="I2224" t="s">
        <v>8246</v>
      </c>
      <c r="J2224">
        <v>1327776847</v>
      </c>
      <c r="K2224" s="11">
        <f t="shared" si="204"/>
        <v>40936.537581018521</v>
      </c>
      <c r="L2224">
        <v>1325184847</v>
      </c>
      <c r="M2224" s="11">
        <f t="shared" si="205"/>
        <v>40906.537581018521</v>
      </c>
      <c r="N2224" t="b">
        <v>0</v>
      </c>
      <c r="O2224">
        <v>30</v>
      </c>
      <c r="P2224" t="b">
        <v>1</v>
      </c>
      <c r="Q2224" t="s">
        <v>8297</v>
      </c>
      <c r="R2224" s="10">
        <f t="shared" si="206"/>
        <v>162.6</v>
      </c>
      <c r="S2224">
        <f t="shared" si="207"/>
        <v>27.1</v>
      </c>
      <c r="T2224" t="str">
        <f t="shared" si="208"/>
        <v>games</v>
      </c>
      <c r="U2224" t="str">
        <f t="shared" si="209"/>
        <v>tabletop games</v>
      </c>
    </row>
    <row r="2225" spans="1:21" ht="59" hidden="1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tr">
        <f>Data[[#This Row],[state]]</f>
        <v>successful</v>
      </c>
      <c r="H2225" t="s">
        <v>8229</v>
      </c>
      <c r="I2225" t="s">
        <v>8251</v>
      </c>
      <c r="J2225">
        <v>1435418568</v>
      </c>
      <c r="K2225" s="11">
        <f t="shared" si="204"/>
        <v>42182.390833333338</v>
      </c>
      <c r="L2225">
        <v>1432826568</v>
      </c>
      <c r="M2225" s="11">
        <f t="shared" si="205"/>
        <v>42152.390833333338</v>
      </c>
      <c r="N2225" t="b">
        <v>0</v>
      </c>
      <c r="O2225">
        <v>100</v>
      </c>
      <c r="P2225" t="b">
        <v>1</v>
      </c>
      <c r="Q2225" t="s">
        <v>8297</v>
      </c>
      <c r="R2225" s="10">
        <f t="shared" si="206"/>
        <v>105.80000000000001</v>
      </c>
      <c r="S2225">
        <f t="shared" si="207"/>
        <v>206.31</v>
      </c>
      <c r="T2225" t="str">
        <f t="shared" si="208"/>
        <v>games</v>
      </c>
      <c r="U2225" t="str">
        <f t="shared" si="209"/>
        <v>tabletop games</v>
      </c>
    </row>
    <row r="2226" spans="1:21" ht="44.25" hidden="1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tr">
        <f>Data[[#This Row],[state]]</f>
        <v>successful</v>
      </c>
      <c r="H2226" t="s">
        <v>8224</v>
      </c>
      <c r="I2226" t="s">
        <v>8246</v>
      </c>
      <c r="J2226">
        <v>1477767600</v>
      </c>
      <c r="K2226" s="11">
        <f t="shared" si="204"/>
        <v>42672.541666666672</v>
      </c>
      <c r="L2226">
        <v>1475337675</v>
      </c>
      <c r="M2226" s="11">
        <f t="shared" si="205"/>
        <v>42644.417534722219</v>
      </c>
      <c r="N2226" t="b">
        <v>0</v>
      </c>
      <c r="O2226">
        <v>296</v>
      </c>
      <c r="P2226" t="b">
        <v>1</v>
      </c>
      <c r="Q2226" t="s">
        <v>8297</v>
      </c>
      <c r="R2226" s="10">
        <f t="shared" si="206"/>
        <v>243.15000000000003</v>
      </c>
      <c r="S2226">
        <f t="shared" si="207"/>
        <v>82.145270270270274</v>
      </c>
      <c r="T2226" t="str">
        <f t="shared" si="208"/>
        <v>games</v>
      </c>
      <c r="U2226" t="str">
        <f t="shared" si="209"/>
        <v>tabletop games</v>
      </c>
    </row>
    <row r="2227" spans="1:21" ht="44.25" hidden="1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tr">
        <f>Data[[#This Row],[state]]</f>
        <v>successful</v>
      </c>
      <c r="H2227" t="s">
        <v>8225</v>
      </c>
      <c r="I2227" t="s">
        <v>8247</v>
      </c>
      <c r="J2227">
        <v>1411326015</v>
      </c>
      <c r="K2227" s="11">
        <f t="shared" si="204"/>
        <v>41903.54184027778</v>
      </c>
      <c r="L2227">
        <v>1408734015</v>
      </c>
      <c r="M2227" s="11">
        <f t="shared" si="205"/>
        <v>41873.54184027778</v>
      </c>
      <c r="N2227" t="b">
        <v>0</v>
      </c>
      <c r="O2227">
        <v>1204</v>
      </c>
      <c r="P2227" t="b">
        <v>1</v>
      </c>
      <c r="Q2227" t="s">
        <v>8297</v>
      </c>
      <c r="R2227" s="10">
        <f t="shared" si="206"/>
        <v>944.83338095238094</v>
      </c>
      <c r="S2227">
        <f t="shared" si="207"/>
        <v>164.79651993355483</v>
      </c>
      <c r="T2227" t="str">
        <f t="shared" si="208"/>
        <v>games</v>
      </c>
      <c r="U2227" t="str">
        <f t="shared" si="209"/>
        <v>tabletop games</v>
      </c>
    </row>
    <row r="2228" spans="1:21" ht="44.25" hidden="1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tr">
        <f>Data[[#This Row],[state]]</f>
        <v>successful</v>
      </c>
      <c r="H2228" t="s">
        <v>8224</v>
      </c>
      <c r="I2228" t="s">
        <v>8246</v>
      </c>
      <c r="J2228">
        <v>1455253140</v>
      </c>
      <c r="K2228" s="11">
        <f t="shared" si="204"/>
        <v>42411.957638888889</v>
      </c>
      <c r="L2228">
        <v>1452625822</v>
      </c>
      <c r="M2228" s="11">
        <f t="shared" si="205"/>
        <v>42381.54886574074</v>
      </c>
      <c r="N2228" t="b">
        <v>0</v>
      </c>
      <c r="O2228">
        <v>321</v>
      </c>
      <c r="P2228" t="b">
        <v>1</v>
      </c>
      <c r="Q2228" t="s">
        <v>8297</v>
      </c>
      <c r="R2228" s="10">
        <f t="shared" si="206"/>
        <v>108.46283333333334</v>
      </c>
      <c r="S2228">
        <f t="shared" si="207"/>
        <v>60.820280373831778</v>
      </c>
      <c r="T2228" t="str">
        <f t="shared" si="208"/>
        <v>games</v>
      </c>
      <c r="U2228" t="str">
        <f t="shared" si="209"/>
        <v>tabletop games</v>
      </c>
    </row>
    <row r="2229" spans="1:21" ht="44.25" hidden="1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tr">
        <f>Data[[#This Row],[state]]</f>
        <v>successful</v>
      </c>
      <c r="H2229" t="s">
        <v>8225</v>
      </c>
      <c r="I2229" t="s">
        <v>8247</v>
      </c>
      <c r="J2229">
        <v>1384374155</v>
      </c>
      <c r="K2229" s="11">
        <f t="shared" si="204"/>
        <v>41591.599016203705</v>
      </c>
      <c r="L2229">
        <v>1381778555</v>
      </c>
      <c r="M2229" s="11">
        <f t="shared" si="205"/>
        <v>41561.557349537034</v>
      </c>
      <c r="N2229" t="b">
        <v>0</v>
      </c>
      <c r="O2229">
        <v>301</v>
      </c>
      <c r="P2229" t="b">
        <v>1</v>
      </c>
      <c r="Q2229" t="s">
        <v>8297</v>
      </c>
      <c r="R2229" s="10">
        <f t="shared" si="206"/>
        <v>157.37692307692308</v>
      </c>
      <c r="S2229">
        <f t="shared" si="207"/>
        <v>67.970099667774093</v>
      </c>
      <c r="T2229" t="str">
        <f t="shared" si="208"/>
        <v>games</v>
      </c>
      <c r="U2229" t="str">
        <f t="shared" si="209"/>
        <v>tabletop games</v>
      </c>
    </row>
    <row r="2230" spans="1:21" ht="59" hidden="1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tr">
        <f>Data[[#This Row],[state]]</f>
        <v>successful</v>
      </c>
      <c r="H2230" t="s">
        <v>8236</v>
      </c>
      <c r="I2230" t="s">
        <v>8249</v>
      </c>
      <c r="J2230">
        <v>1439707236</v>
      </c>
      <c r="K2230" s="11">
        <f t="shared" si="204"/>
        <v>42232.028194444443</v>
      </c>
      <c r="L2230">
        <v>1437115236</v>
      </c>
      <c r="M2230" s="11">
        <f t="shared" si="205"/>
        <v>42202.028194444443</v>
      </c>
      <c r="N2230" t="b">
        <v>0</v>
      </c>
      <c r="O2230">
        <v>144</v>
      </c>
      <c r="P2230" t="b">
        <v>1</v>
      </c>
      <c r="Q2230" t="s">
        <v>8297</v>
      </c>
      <c r="R2230" s="10">
        <f t="shared" si="206"/>
        <v>1174.49</v>
      </c>
      <c r="S2230">
        <f t="shared" si="207"/>
        <v>81.561805555555551</v>
      </c>
      <c r="T2230" t="str">
        <f t="shared" si="208"/>
        <v>games</v>
      </c>
      <c r="U2230" t="str">
        <f t="shared" si="209"/>
        <v>tabletop games</v>
      </c>
    </row>
    <row r="2231" spans="1:21" ht="59" hidden="1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tr">
        <f>Data[[#This Row],[state]]</f>
        <v>successful</v>
      </c>
      <c r="H2231" t="s">
        <v>8224</v>
      </c>
      <c r="I2231" t="s">
        <v>8246</v>
      </c>
      <c r="J2231">
        <v>1378180800</v>
      </c>
      <c r="K2231" s="11">
        <f t="shared" si="204"/>
        <v>41519.916666666664</v>
      </c>
      <c r="L2231">
        <v>1375113391</v>
      </c>
      <c r="M2231" s="11">
        <f t="shared" si="205"/>
        <v>41484.414247685185</v>
      </c>
      <c r="N2231" t="b">
        <v>0</v>
      </c>
      <c r="O2231">
        <v>539</v>
      </c>
      <c r="P2231" t="b">
        <v>1</v>
      </c>
      <c r="Q2231" t="s">
        <v>8297</v>
      </c>
      <c r="R2231" s="10">
        <f t="shared" si="206"/>
        <v>171.04755366949576</v>
      </c>
      <c r="S2231">
        <f t="shared" si="207"/>
        <v>25.42547309833024</v>
      </c>
      <c r="T2231" t="str">
        <f t="shared" si="208"/>
        <v>games</v>
      </c>
      <c r="U2231" t="str">
        <f t="shared" si="209"/>
        <v>tabletop games</v>
      </c>
    </row>
    <row r="2232" spans="1:21" ht="44.25" hidden="1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tr">
        <f>Data[[#This Row],[state]]</f>
        <v>successful</v>
      </c>
      <c r="H2232" t="s">
        <v>8224</v>
      </c>
      <c r="I2232" t="s">
        <v>8246</v>
      </c>
      <c r="J2232">
        <v>1398460127</v>
      </c>
      <c r="K2232" s="11">
        <f t="shared" si="204"/>
        <v>41754.631099537037</v>
      </c>
      <c r="L2232">
        <v>1395868127</v>
      </c>
      <c r="M2232" s="11">
        <f t="shared" si="205"/>
        <v>41724.631099537037</v>
      </c>
      <c r="N2232" t="b">
        <v>0</v>
      </c>
      <c r="O2232">
        <v>498</v>
      </c>
      <c r="P2232" t="b">
        <v>1</v>
      </c>
      <c r="Q2232" t="s">
        <v>8297</v>
      </c>
      <c r="R2232" s="10">
        <f t="shared" si="206"/>
        <v>125.95294117647057</v>
      </c>
      <c r="S2232">
        <f t="shared" si="207"/>
        <v>21.497991967871485</v>
      </c>
      <c r="T2232" t="str">
        <f t="shared" si="208"/>
        <v>games</v>
      </c>
      <c r="U2232" t="str">
        <f t="shared" si="209"/>
        <v>tabletop games</v>
      </c>
    </row>
    <row r="2233" spans="1:21" ht="44.25" hidden="1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tr">
        <f>Data[[#This Row],[state]]</f>
        <v>successful</v>
      </c>
      <c r="H2233" t="s">
        <v>8224</v>
      </c>
      <c r="I2233" t="s">
        <v>8246</v>
      </c>
      <c r="J2233">
        <v>1372136400</v>
      </c>
      <c r="K2233" s="11">
        <f t="shared" si="204"/>
        <v>41449.958333333336</v>
      </c>
      <c r="L2233">
        <v>1369864301</v>
      </c>
      <c r="M2233" s="11">
        <f t="shared" si="205"/>
        <v>41423.660891203705</v>
      </c>
      <c r="N2233" t="b">
        <v>0</v>
      </c>
      <c r="O2233">
        <v>1113</v>
      </c>
      <c r="P2233" t="b">
        <v>1</v>
      </c>
      <c r="Q2233" t="s">
        <v>8297</v>
      </c>
      <c r="R2233" s="10">
        <f t="shared" si="206"/>
        <v>1212.1296000000002</v>
      </c>
      <c r="S2233">
        <f t="shared" si="207"/>
        <v>27.226630727762803</v>
      </c>
      <c r="T2233" t="str">
        <f t="shared" si="208"/>
        <v>games</v>
      </c>
      <c r="U2233" t="str">
        <f t="shared" si="209"/>
        <v>tabletop games</v>
      </c>
    </row>
    <row r="2234" spans="1:21" ht="44.25" hidden="1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tr">
        <f>Data[[#This Row],[state]]</f>
        <v>successful</v>
      </c>
      <c r="H2234" t="s">
        <v>8224</v>
      </c>
      <c r="I2234" t="s">
        <v>8246</v>
      </c>
      <c r="J2234">
        <v>1405738800</v>
      </c>
      <c r="K2234" s="11">
        <f t="shared" si="204"/>
        <v>41838.875</v>
      </c>
      <c r="L2234">
        <v>1402945408</v>
      </c>
      <c r="M2234" s="11">
        <f t="shared" si="205"/>
        <v>41806.544074074074</v>
      </c>
      <c r="N2234" t="b">
        <v>0</v>
      </c>
      <c r="O2234">
        <v>988</v>
      </c>
      <c r="P2234" t="b">
        <v>1</v>
      </c>
      <c r="Q2234" t="s">
        <v>8297</v>
      </c>
      <c r="R2234" s="10">
        <f t="shared" si="206"/>
        <v>495.8</v>
      </c>
      <c r="S2234">
        <f t="shared" si="207"/>
        <v>25.091093117408906</v>
      </c>
      <c r="T2234" t="str">
        <f t="shared" si="208"/>
        <v>games</v>
      </c>
      <c r="U2234" t="str">
        <f t="shared" si="209"/>
        <v>tabletop games</v>
      </c>
    </row>
    <row r="2235" spans="1:21" ht="44.25" hidden="1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tr">
        <f>Data[[#This Row],[state]]</f>
        <v>successful</v>
      </c>
      <c r="H2235" t="s">
        <v>8225</v>
      </c>
      <c r="I2235" t="s">
        <v>8247</v>
      </c>
      <c r="J2235">
        <v>1450051200</v>
      </c>
      <c r="K2235" s="11">
        <f t="shared" si="204"/>
        <v>42351.75</v>
      </c>
      <c r="L2235">
        <v>1448269539</v>
      </c>
      <c r="M2235" s="11">
        <f t="shared" si="205"/>
        <v>42331.128923611104</v>
      </c>
      <c r="N2235" t="b">
        <v>0</v>
      </c>
      <c r="O2235">
        <v>391</v>
      </c>
      <c r="P2235" t="b">
        <v>1</v>
      </c>
      <c r="Q2235" t="s">
        <v>8297</v>
      </c>
      <c r="R2235" s="10">
        <f t="shared" si="206"/>
        <v>332.03999999999996</v>
      </c>
      <c r="S2235">
        <f t="shared" si="207"/>
        <v>21.230179028132991</v>
      </c>
      <c r="T2235" t="str">
        <f t="shared" si="208"/>
        <v>games</v>
      </c>
      <c r="U2235" t="str">
        <f t="shared" si="209"/>
        <v>tabletop games</v>
      </c>
    </row>
    <row r="2236" spans="1:21" ht="44.25" hidden="1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tr">
        <f>Data[[#This Row],[state]]</f>
        <v>successful</v>
      </c>
      <c r="H2236" t="s">
        <v>8224</v>
      </c>
      <c r="I2236" t="s">
        <v>8246</v>
      </c>
      <c r="J2236">
        <v>1483645647</v>
      </c>
      <c r="K2236" s="11">
        <f t="shared" si="204"/>
        <v>42740.574618055558</v>
      </c>
      <c r="L2236">
        <v>1481053647</v>
      </c>
      <c r="M2236" s="11">
        <f t="shared" si="205"/>
        <v>42710.574618055558</v>
      </c>
      <c r="N2236" t="b">
        <v>0</v>
      </c>
      <c r="O2236">
        <v>28</v>
      </c>
      <c r="P2236" t="b">
        <v>1</v>
      </c>
      <c r="Q2236" t="s">
        <v>8297</v>
      </c>
      <c r="R2236" s="10">
        <f t="shared" si="206"/>
        <v>1165</v>
      </c>
      <c r="S2236">
        <f t="shared" si="207"/>
        <v>41.607142857142854</v>
      </c>
      <c r="T2236" t="str">
        <f t="shared" si="208"/>
        <v>games</v>
      </c>
      <c r="U2236" t="str">
        <f t="shared" si="209"/>
        <v>tabletop games</v>
      </c>
    </row>
    <row r="2237" spans="1:21" ht="29.5" hidden="1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tr">
        <f>Data[[#This Row],[state]]</f>
        <v>successful</v>
      </c>
      <c r="H2237" t="s">
        <v>8229</v>
      </c>
      <c r="I2237" t="s">
        <v>8251</v>
      </c>
      <c r="J2237">
        <v>1427585511</v>
      </c>
      <c r="K2237" s="11">
        <f t="shared" si="204"/>
        <v>42091.730451388896</v>
      </c>
      <c r="L2237">
        <v>1424997111</v>
      </c>
      <c r="M2237" s="11">
        <f t="shared" si="205"/>
        <v>42061.772118055553</v>
      </c>
      <c r="N2237" t="b">
        <v>0</v>
      </c>
      <c r="O2237">
        <v>147</v>
      </c>
      <c r="P2237" t="b">
        <v>1</v>
      </c>
      <c r="Q2237" t="s">
        <v>8297</v>
      </c>
      <c r="R2237" s="10">
        <f t="shared" si="206"/>
        <v>153.3153846153846</v>
      </c>
      <c r="S2237">
        <f t="shared" si="207"/>
        <v>135.58503401360545</v>
      </c>
      <c r="T2237" t="str">
        <f t="shared" si="208"/>
        <v>games</v>
      </c>
      <c r="U2237" t="str">
        <f t="shared" si="209"/>
        <v>tabletop games</v>
      </c>
    </row>
    <row r="2238" spans="1:21" ht="44.25" hidden="1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tr">
        <f>Data[[#This Row],[state]]</f>
        <v>successful</v>
      </c>
      <c r="H2238" t="s">
        <v>8224</v>
      </c>
      <c r="I2238" t="s">
        <v>8246</v>
      </c>
      <c r="J2238">
        <v>1454338123</v>
      </c>
      <c r="K2238" s="11">
        <f t="shared" si="204"/>
        <v>42401.367164351846</v>
      </c>
      <c r="L2238">
        <v>1451746123</v>
      </c>
      <c r="M2238" s="11">
        <f t="shared" si="205"/>
        <v>42371.367164351846</v>
      </c>
      <c r="N2238" t="b">
        <v>0</v>
      </c>
      <c r="O2238">
        <v>680</v>
      </c>
      <c r="P2238" t="b">
        <v>1</v>
      </c>
      <c r="Q2238" t="s">
        <v>8297</v>
      </c>
      <c r="R2238" s="10">
        <f t="shared" si="206"/>
        <v>537.10714285714289</v>
      </c>
      <c r="S2238">
        <f t="shared" si="207"/>
        <v>22.116176470588236</v>
      </c>
      <c r="T2238" t="str">
        <f t="shared" si="208"/>
        <v>games</v>
      </c>
      <c r="U2238" t="str">
        <f t="shared" si="209"/>
        <v>tabletop games</v>
      </c>
    </row>
    <row r="2239" spans="1:21" ht="44.25" hidden="1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tr">
        <f>Data[[#This Row],[state]]</f>
        <v>successful</v>
      </c>
      <c r="H2239" t="s">
        <v>8224</v>
      </c>
      <c r="I2239" t="s">
        <v>8246</v>
      </c>
      <c r="J2239">
        <v>1415779140</v>
      </c>
      <c r="K2239" s="11">
        <f t="shared" si="204"/>
        <v>41955.082638888889</v>
      </c>
      <c r="L2239">
        <v>1412294683</v>
      </c>
      <c r="M2239" s="11">
        <f t="shared" si="205"/>
        <v>41914.753275462965</v>
      </c>
      <c r="N2239" t="b">
        <v>0</v>
      </c>
      <c r="O2239">
        <v>983</v>
      </c>
      <c r="P2239" t="b">
        <v>1</v>
      </c>
      <c r="Q2239" t="s">
        <v>8297</v>
      </c>
      <c r="R2239" s="10">
        <f t="shared" si="206"/>
        <v>352.92777777777775</v>
      </c>
      <c r="S2239">
        <f t="shared" si="207"/>
        <v>64.625635808748726</v>
      </c>
      <c r="T2239" t="str">
        <f t="shared" si="208"/>
        <v>games</v>
      </c>
      <c r="U2239" t="str">
        <f t="shared" si="209"/>
        <v>tabletop games</v>
      </c>
    </row>
    <row r="2240" spans="1:21" ht="29.5" hidden="1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tr">
        <f>Data[[#This Row],[state]]</f>
        <v>successful</v>
      </c>
      <c r="H2240" t="s">
        <v>8236</v>
      </c>
      <c r="I2240" t="s">
        <v>8249</v>
      </c>
      <c r="J2240">
        <v>1489157716</v>
      </c>
      <c r="K2240" s="11">
        <f t="shared" si="204"/>
        <v>42804.371712962966</v>
      </c>
      <c r="L2240">
        <v>1486565716</v>
      </c>
      <c r="M2240" s="11">
        <f t="shared" si="205"/>
        <v>42774.371712962966</v>
      </c>
      <c r="N2240" t="b">
        <v>0</v>
      </c>
      <c r="O2240">
        <v>79</v>
      </c>
      <c r="P2240" t="b">
        <v>1</v>
      </c>
      <c r="Q2240" t="s">
        <v>8297</v>
      </c>
      <c r="R2240" s="10">
        <f t="shared" si="206"/>
        <v>137.4</v>
      </c>
      <c r="S2240">
        <f t="shared" si="207"/>
        <v>69.569620253164558</v>
      </c>
      <c r="T2240" t="str">
        <f t="shared" si="208"/>
        <v>games</v>
      </c>
      <c r="U2240" t="str">
        <f t="shared" si="209"/>
        <v>tabletop games</v>
      </c>
    </row>
    <row r="2241" spans="1:21" ht="29.5" hidden="1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tr">
        <f>Data[[#This Row],[state]]</f>
        <v>successful</v>
      </c>
      <c r="H2241" t="s">
        <v>8224</v>
      </c>
      <c r="I2241" t="s">
        <v>8246</v>
      </c>
      <c r="J2241">
        <v>1385870520</v>
      </c>
      <c r="K2241" s="11">
        <f t="shared" si="204"/>
        <v>41608.918055555558</v>
      </c>
      <c r="L2241">
        <v>1382742014</v>
      </c>
      <c r="M2241" s="11">
        <f t="shared" si="205"/>
        <v>41572.708495370374</v>
      </c>
      <c r="N2241" t="b">
        <v>0</v>
      </c>
      <c r="O2241">
        <v>426</v>
      </c>
      <c r="P2241" t="b">
        <v>1</v>
      </c>
      <c r="Q2241" t="s">
        <v>8297</v>
      </c>
      <c r="R2241" s="10">
        <f t="shared" si="206"/>
        <v>128.02668</v>
      </c>
      <c r="S2241">
        <f t="shared" si="207"/>
        <v>75.133028169014082</v>
      </c>
      <c r="T2241" t="str">
        <f t="shared" si="208"/>
        <v>games</v>
      </c>
      <c r="U2241" t="str">
        <f t="shared" si="209"/>
        <v>tabletop games</v>
      </c>
    </row>
    <row r="2242" spans="1:21" ht="44.25" hidden="1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tr">
        <f>Data[[#This Row],[state]]</f>
        <v>successful</v>
      </c>
      <c r="H2242" t="s">
        <v>8224</v>
      </c>
      <c r="I2242" t="s">
        <v>8246</v>
      </c>
      <c r="J2242">
        <v>1461354544</v>
      </c>
      <c r="K2242" s="11">
        <f t="shared" ref="K2242:K2305" si="210">(((J2242/60)/60)/24)+DATE(1970,1,1)+(-6/24)</f>
        <v>42482.575740740736</v>
      </c>
      <c r="L2242">
        <v>1458762544</v>
      </c>
      <c r="M2242" s="11">
        <f t="shared" ref="M2242:M2305" si="211">(((L2242/60)/60)/24)+DATE(1970,1,1)+(-6/24)</f>
        <v>42452.575740740736</v>
      </c>
      <c r="N2242" t="b">
        <v>0</v>
      </c>
      <c r="O2242">
        <v>96</v>
      </c>
      <c r="P2242" t="b">
        <v>1</v>
      </c>
      <c r="Q2242" t="s">
        <v>8297</v>
      </c>
      <c r="R2242" s="10">
        <f t="shared" ref="R2242:R2305" si="212">(E2242/D2242)*100</f>
        <v>270.68</v>
      </c>
      <c r="S2242">
        <f t="shared" si="207"/>
        <v>140.97916666666666</v>
      </c>
      <c r="T2242" t="str">
        <f t="shared" si="208"/>
        <v>games</v>
      </c>
      <c r="U2242" t="str">
        <f t="shared" si="209"/>
        <v>tabletop games</v>
      </c>
    </row>
    <row r="2243" spans="1:21" ht="44.25" hidden="1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tr">
        <f>Data[[#This Row],[state]]</f>
        <v>successful</v>
      </c>
      <c r="H2243" t="s">
        <v>8225</v>
      </c>
      <c r="I2243" t="s">
        <v>8247</v>
      </c>
      <c r="J2243">
        <v>1488484300</v>
      </c>
      <c r="K2243" s="11">
        <f t="shared" si="210"/>
        <v>42796.577546296292</v>
      </c>
      <c r="L2243">
        <v>1485892300</v>
      </c>
      <c r="M2243" s="11">
        <f t="shared" si="211"/>
        <v>42766.577546296292</v>
      </c>
      <c r="N2243" t="b">
        <v>0</v>
      </c>
      <c r="O2243">
        <v>163</v>
      </c>
      <c r="P2243" t="b">
        <v>1</v>
      </c>
      <c r="Q2243" t="s">
        <v>8297</v>
      </c>
      <c r="R2243" s="10">
        <f t="shared" si="212"/>
        <v>806.4</v>
      </c>
      <c r="S2243">
        <f t="shared" ref="S2243:S2306" si="213">E2243/O2243</f>
        <v>49.472392638036808</v>
      </c>
      <c r="T2243" t="str">
        <f t="shared" ref="T2243:T2306" si="214">LEFT(Q2243,FIND("/",Q2243)-1)</f>
        <v>games</v>
      </c>
      <c r="U2243" t="str">
        <f t="shared" ref="U2243:U2306" si="215">RIGHT(Q2243,LEN(Q2243)-FIND("/",Q2243))</f>
        <v>tabletop games</v>
      </c>
    </row>
    <row r="2244" spans="1:21" ht="29.5" hidden="1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tr">
        <f>Data[[#This Row],[state]]</f>
        <v>successful</v>
      </c>
      <c r="H2244" t="s">
        <v>8224</v>
      </c>
      <c r="I2244" t="s">
        <v>8246</v>
      </c>
      <c r="J2244">
        <v>1385521320</v>
      </c>
      <c r="K2244" s="11">
        <f t="shared" si="210"/>
        <v>41604.876388888886</v>
      </c>
      <c r="L2244">
        <v>1382449733</v>
      </c>
      <c r="M2244" s="11">
        <f t="shared" si="211"/>
        <v>41569.325613425928</v>
      </c>
      <c r="N2244" t="b">
        <v>0</v>
      </c>
      <c r="O2244">
        <v>2525</v>
      </c>
      <c r="P2244" t="b">
        <v>1</v>
      </c>
      <c r="Q2244" t="s">
        <v>8297</v>
      </c>
      <c r="R2244" s="10">
        <f t="shared" si="212"/>
        <v>1360.0976000000001</v>
      </c>
      <c r="S2244">
        <f t="shared" si="213"/>
        <v>53.865251485148519</v>
      </c>
      <c r="T2244" t="str">
        <f t="shared" si="214"/>
        <v>games</v>
      </c>
      <c r="U2244" t="str">
        <f t="shared" si="215"/>
        <v>tabletop games</v>
      </c>
    </row>
    <row r="2245" spans="1:21" ht="44.25" hidden="1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tr">
        <f>Data[[#This Row],[state]]</f>
        <v>successful</v>
      </c>
      <c r="H2245" t="s">
        <v>8224</v>
      </c>
      <c r="I2245" t="s">
        <v>8246</v>
      </c>
      <c r="J2245">
        <v>1489374000</v>
      </c>
      <c r="K2245" s="11">
        <f t="shared" si="210"/>
        <v>42806.875</v>
      </c>
      <c r="L2245">
        <v>1488823290</v>
      </c>
      <c r="M2245" s="11">
        <f t="shared" si="211"/>
        <v>42800.501041666663</v>
      </c>
      <c r="N2245" t="b">
        <v>0</v>
      </c>
      <c r="O2245">
        <v>2035</v>
      </c>
      <c r="P2245" t="b">
        <v>1</v>
      </c>
      <c r="Q2245" t="s">
        <v>8297</v>
      </c>
      <c r="R2245" s="10">
        <f t="shared" si="212"/>
        <v>930250</v>
      </c>
      <c r="S2245">
        <f t="shared" si="213"/>
        <v>4.5712530712530715</v>
      </c>
      <c r="T2245" t="str">
        <f t="shared" si="214"/>
        <v>games</v>
      </c>
      <c r="U2245" t="str">
        <f t="shared" si="215"/>
        <v>tabletop games</v>
      </c>
    </row>
    <row r="2246" spans="1:21" ht="44.25" hidden="1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tr">
        <f>Data[[#This Row],[state]]</f>
        <v>successful</v>
      </c>
      <c r="H2246" t="s">
        <v>8224</v>
      </c>
      <c r="I2246" t="s">
        <v>8246</v>
      </c>
      <c r="J2246">
        <v>1476649800</v>
      </c>
      <c r="K2246" s="11">
        <f t="shared" si="210"/>
        <v>42659.604166666672</v>
      </c>
      <c r="L2246">
        <v>1475609946</v>
      </c>
      <c r="M2246" s="11">
        <f t="shared" si="211"/>
        <v>42647.568819444445</v>
      </c>
      <c r="N2246" t="b">
        <v>0</v>
      </c>
      <c r="O2246">
        <v>290</v>
      </c>
      <c r="P2246" t="b">
        <v>1</v>
      </c>
      <c r="Q2246" t="s">
        <v>8297</v>
      </c>
      <c r="R2246" s="10">
        <f t="shared" si="212"/>
        <v>377.02</v>
      </c>
      <c r="S2246">
        <f t="shared" si="213"/>
        <v>65.00344827586207</v>
      </c>
      <c r="T2246" t="str">
        <f t="shared" si="214"/>
        <v>games</v>
      </c>
      <c r="U2246" t="str">
        <f t="shared" si="215"/>
        <v>tabletop games</v>
      </c>
    </row>
    <row r="2247" spans="1:21" ht="44.25" hidden="1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tr">
        <f>Data[[#This Row],[state]]</f>
        <v>successful</v>
      </c>
      <c r="H2247" t="s">
        <v>8224</v>
      </c>
      <c r="I2247" t="s">
        <v>8246</v>
      </c>
      <c r="J2247">
        <v>1393005600</v>
      </c>
      <c r="K2247" s="11">
        <f t="shared" si="210"/>
        <v>41691.5</v>
      </c>
      <c r="L2247">
        <v>1390323617</v>
      </c>
      <c r="M2247" s="11">
        <f t="shared" si="211"/>
        <v>41660.458530092597</v>
      </c>
      <c r="N2247" t="b">
        <v>0</v>
      </c>
      <c r="O2247">
        <v>1980</v>
      </c>
      <c r="P2247" t="b">
        <v>1</v>
      </c>
      <c r="Q2247" t="s">
        <v>8297</v>
      </c>
      <c r="R2247" s="10">
        <f t="shared" si="212"/>
        <v>2647.0250000000001</v>
      </c>
      <c r="S2247">
        <f t="shared" si="213"/>
        <v>53.475252525252522</v>
      </c>
      <c r="T2247" t="str">
        <f t="shared" si="214"/>
        <v>games</v>
      </c>
      <c r="U2247" t="str">
        <f t="shared" si="215"/>
        <v>tabletop games</v>
      </c>
    </row>
    <row r="2248" spans="1:21" ht="44.25" hidden="1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tr">
        <f>Data[[#This Row],[state]]</f>
        <v>successful</v>
      </c>
      <c r="H2248" t="s">
        <v>8225</v>
      </c>
      <c r="I2248" t="s">
        <v>8247</v>
      </c>
      <c r="J2248">
        <v>1441393210</v>
      </c>
      <c r="K2248" s="11">
        <f t="shared" si="210"/>
        <v>42251.54178240741</v>
      </c>
      <c r="L2248">
        <v>1438801210</v>
      </c>
      <c r="M2248" s="11">
        <f t="shared" si="211"/>
        <v>42221.54178240741</v>
      </c>
      <c r="N2248" t="b">
        <v>0</v>
      </c>
      <c r="O2248">
        <v>57</v>
      </c>
      <c r="P2248" t="b">
        <v>1</v>
      </c>
      <c r="Q2248" t="s">
        <v>8297</v>
      </c>
      <c r="R2248" s="10">
        <f t="shared" si="212"/>
        <v>100.12</v>
      </c>
      <c r="S2248">
        <f t="shared" si="213"/>
        <v>43.912280701754383</v>
      </c>
      <c r="T2248" t="str">
        <f t="shared" si="214"/>
        <v>games</v>
      </c>
      <c r="U2248" t="str">
        <f t="shared" si="215"/>
        <v>tabletop games</v>
      </c>
    </row>
    <row r="2249" spans="1:21" ht="29.5" hidden="1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tr">
        <f>Data[[#This Row],[state]]</f>
        <v>successful</v>
      </c>
      <c r="H2249" t="s">
        <v>8224</v>
      </c>
      <c r="I2249" t="s">
        <v>8246</v>
      </c>
      <c r="J2249">
        <v>1438185565</v>
      </c>
      <c r="K2249" s="11">
        <f t="shared" si="210"/>
        <v>42214.416261574079</v>
      </c>
      <c r="L2249">
        <v>1436975965</v>
      </c>
      <c r="M2249" s="11">
        <f t="shared" si="211"/>
        <v>42200.416261574079</v>
      </c>
      <c r="N2249" t="b">
        <v>0</v>
      </c>
      <c r="O2249">
        <v>380</v>
      </c>
      <c r="P2249" t="b">
        <v>1</v>
      </c>
      <c r="Q2249" t="s">
        <v>8297</v>
      </c>
      <c r="R2249" s="10">
        <f t="shared" si="212"/>
        <v>104.45405405405405</v>
      </c>
      <c r="S2249">
        <f t="shared" si="213"/>
        <v>50.852631578947367</v>
      </c>
      <c r="T2249" t="str">
        <f t="shared" si="214"/>
        <v>games</v>
      </c>
      <c r="U2249" t="str">
        <f t="shared" si="215"/>
        <v>tabletop games</v>
      </c>
    </row>
    <row r="2250" spans="1:21" ht="44.25" hidden="1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tr">
        <f>Data[[#This Row],[state]]</f>
        <v>successful</v>
      </c>
      <c r="H2250" t="s">
        <v>8225</v>
      </c>
      <c r="I2250" t="s">
        <v>8247</v>
      </c>
      <c r="J2250">
        <v>1481749278</v>
      </c>
      <c r="K2250" s="11">
        <f t="shared" si="210"/>
        <v>42718.625902777778</v>
      </c>
      <c r="L2250">
        <v>1479157278</v>
      </c>
      <c r="M2250" s="11">
        <f t="shared" si="211"/>
        <v>42688.625902777778</v>
      </c>
      <c r="N2250" t="b">
        <v>0</v>
      </c>
      <c r="O2250">
        <v>128</v>
      </c>
      <c r="P2250" t="b">
        <v>1</v>
      </c>
      <c r="Q2250" t="s">
        <v>8297</v>
      </c>
      <c r="R2250" s="10">
        <f t="shared" si="212"/>
        <v>107.21428571428571</v>
      </c>
      <c r="S2250">
        <f t="shared" si="213"/>
        <v>58.6328125</v>
      </c>
      <c r="T2250" t="str">
        <f t="shared" si="214"/>
        <v>games</v>
      </c>
      <c r="U2250" t="str">
        <f t="shared" si="215"/>
        <v>tabletop games</v>
      </c>
    </row>
    <row r="2251" spans="1:21" ht="44.25" hidden="1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tr">
        <f>Data[[#This Row],[state]]</f>
        <v>successful</v>
      </c>
      <c r="H2251" t="s">
        <v>8224</v>
      </c>
      <c r="I2251" t="s">
        <v>8246</v>
      </c>
      <c r="J2251">
        <v>1364917965</v>
      </c>
      <c r="K2251" s="11">
        <f t="shared" si="210"/>
        <v>41366.411631944444</v>
      </c>
      <c r="L2251">
        <v>1362329565</v>
      </c>
      <c r="M2251" s="11">
        <f t="shared" si="211"/>
        <v>41336.453298611108</v>
      </c>
      <c r="N2251" t="b">
        <v>0</v>
      </c>
      <c r="O2251">
        <v>180</v>
      </c>
      <c r="P2251" t="b">
        <v>1</v>
      </c>
      <c r="Q2251" t="s">
        <v>8297</v>
      </c>
      <c r="R2251" s="10">
        <f t="shared" si="212"/>
        <v>168.77142857142857</v>
      </c>
      <c r="S2251">
        <f t="shared" si="213"/>
        <v>32.81666666666667</v>
      </c>
      <c r="T2251" t="str">
        <f t="shared" si="214"/>
        <v>games</v>
      </c>
      <c r="U2251" t="str">
        <f t="shared" si="215"/>
        <v>tabletop games</v>
      </c>
    </row>
    <row r="2252" spans="1:21" ht="44.25" hidden="1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tr">
        <f>Data[[#This Row],[state]]</f>
        <v>successful</v>
      </c>
      <c r="H2252" t="s">
        <v>8224</v>
      </c>
      <c r="I2252" t="s">
        <v>8246</v>
      </c>
      <c r="J2252">
        <v>1480727273</v>
      </c>
      <c r="K2252" s="11">
        <f t="shared" si="210"/>
        <v>42706.7971412037</v>
      </c>
      <c r="L2252">
        <v>1478131673</v>
      </c>
      <c r="M2252" s="11">
        <f t="shared" si="211"/>
        <v>42676.755474537036</v>
      </c>
      <c r="N2252" t="b">
        <v>0</v>
      </c>
      <c r="O2252">
        <v>571</v>
      </c>
      <c r="P2252" t="b">
        <v>1</v>
      </c>
      <c r="Q2252" t="s">
        <v>8297</v>
      </c>
      <c r="R2252" s="10">
        <f t="shared" si="212"/>
        <v>975.11200000000008</v>
      </c>
      <c r="S2252">
        <f t="shared" si="213"/>
        <v>426.93169877408059</v>
      </c>
      <c r="T2252" t="str">
        <f t="shared" si="214"/>
        <v>games</v>
      </c>
      <c r="U2252" t="str">
        <f t="shared" si="215"/>
        <v>tabletop games</v>
      </c>
    </row>
    <row r="2253" spans="1:21" ht="44.25" hidden="1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tr">
        <f>Data[[#This Row],[state]]</f>
        <v>successful</v>
      </c>
      <c r="H2253" t="s">
        <v>8224</v>
      </c>
      <c r="I2253" t="s">
        <v>8246</v>
      </c>
      <c r="J2253">
        <v>1408177077</v>
      </c>
      <c r="K2253" s="11">
        <f t="shared" si="210"/>
        <v>41867.09579861111</v>
      </c>
      <c r="L2253">
        <v>1406362677</v>
      </c>
      <c r="M2253" s="11">
        <f t="shared" si="211"/>
        <v>41846.09579861111</v>
      </c>
      <c r="N2253" t="b">
        <v>0</v>
      </c>
      <c r="O2253">
        <v>480</v>
      </c>
      <c r="P2253" t="b">
        <v>1</v>
      </c>
      <c r="Q2253" t="s">
        <v>8297</v>
      </c>
      <c r="R2253" s="10">
        <f t="shared" si="212"/>
        <v>134.44929411764704</v>
      </c>
      <c r="S2253">
        <f t="shared" si="213"/>
        <v>23.808729166666669</v>
      </c>
      <c r="T2253" t="str">
        <f t="shared" si="214"/>
        <v>games</v>
      </c>
      <c r="U2253" t="str">
        <f t="shared" si="215"/>
        <v>tabletop games</v>
      </c>
    </row>
    <row r="2254" spans="1:21" ht="44.25" hidden="1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tr">
        <f>Data[[#This Row],[state]]</f>
        <v>successful</v>
      </c>
      <c r="H2254" t="s">
        <v>8227</v>
      </c>
      <c r="I2254" t="s">
        <v>8249</v>
      </c>
      <c r="J2254">
        <v>1470469938</v>
      </c>
      <c r="K2254" s="11">
        <f t="shared" si="210"/>
        <v>42588.077986111108</v>
      </c>
      <c r="L2254">
        <v>1469173938</v>
      </c>
      <c r="M2254" s="11">
        <f t="shared" si="211"/>
        <v>42573.077986111108</v>
      </c>
      <c r="N2254" t="b">
        <v>0</v>
      </c>
      <c r="O2254">
        <v>249</v>
      </c>
      <c r="P2254" t="b">
        <v>1</v>
      </c>
      <c r="Q2254" t="s">
        <v>8297</v>
      </c>
      <c r="R2254" s="10">
        <f t="shared" si="212"/>
        <v>272.27777777777777</v>
      </c>
      <c r="S2254">
        <f t="shared" si="213"/>
        <v>98.413654618473899</v>
      </c>
      <c r="T2254" t="str">
        <f t="shared" si="214"/>
        <v>games</v>
      </c>
      <c r="U2254" t="str">
        <f t="shared" si="215"/>
        <v>tabletop games</v>
      </c>
    </row>
    <row r="2255" spans="1:21" ht="44.25" hidden="1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tr">
        <f>Data[[#This Row],[state]]</f>
        <v>successful</v>
      </c>
      <c r="H2255" t="s">
        <v>8224</v>
      </c>
      <c r="I2255" t="s">
        <v>8246</v>
      </c>
      <c r="J2255">
        <v>1447862947</v>
      </c>
      <c r="K2255" s="11">
        <f t="shared" si="210"/>
        <v>42326.422997685186</v>
      </c>
      <c r="L2255">
        <v>1445267347</v>
      </c>
      <c r="M2255" s="11">
        <f t="shared" si="211"/>
        <v>42296.381331018521</v>
      </c>
      <c r="N2255" t="b">
        <v>0</v>
      </c>
      <c r="O2255">
        <v>84</v>
      </c>
      <c r="P2255" t="b">
        <v>1</v>
      </c>
      <c r="Q2255" t="s">
        <v>8297</v>
      </c>
      <c r="R2255" s="10">
        <f t="shared" si="212"/>
        <v>112.6875</v>
      </c>
      <c r="S2255">
        <f t="shared" si="213"/>
        <v>107.32142857142857</v>
      </c>
      <c r="T2255" t="str">
        <f t="shared" si="214"/>
        <v>games</v>
      </c>
      <c r="U2255" t="str">
        <f t="shared" si="215"/>
        <v>tabletop games</v>
      </c>
    </row>
    <row r="2256" spans="1:21" ht="44.25" hidden="1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tr">
        <f>Data[[#This Row],[state]]</f>
        <v>successful</v>
      </c>
      <c r="H2256" t="s">
        <v>8224</v>
      </c>
      <c r="I2256" t="s">
        <v>8246</v>
      </c>
      <c r="J2256">
        <v>1485271968</v>
      </c>
      <c r="K2256" s="11">
        <f t="shared" si="210"/>
        <v>42759.397777777776</v>
      </c>
      <c r="L2256">
        <v>1484667168</v>
      </c>
      <c r="M2256" s="11">
        <f t="shared" si="211"/>
        <v>42752.397777777776</v>
      </c>
      <c r="N2256" t="b">
        <v>0</v>
      </c>
      <c r="O2256">
        <v>197</v>
      </c>
      <c r="P2256" t="b">
        <v>1</v>
      </c>
      <c r="Q2256" t="s">
        <v>8297</v>
      </c>
      <c r="R2256" s="10">
        <f t="shared" si="212"/>
        <v>459.8</v>
      </c>
      <c r="S2256">
        <f t="shared" si="213"/>
        <v>11.67005076142132</v>
      </c>
      <c r="T2256" t="str">
        <f t="shared" si="214"/>
        <v>games</v>
      </c>
      <c r="U2256" t="str">
        <f t="shared" si="215"/>
        <v>tabletop games</v>
      </c>
    </row>
    <row r="2257" spans="1:21" ht="29.5" hidden="1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tr">
        <f>Data[[#This Row],[state]]</f>
        <v>successful</v>
      </c>
      <c r="H2257" t="s">
        <v>8224</v>
      </c>
      <c r="I2257" t="s">
        <v>8246</v>
      </c>
      <c r="J2257">
        <v>1462661451</v>
      </c>
      <c r="K2257" s="11">
        <f t="shared" si="210"/>
        <v>42497.701979166668</v>
      </c>
      <c r="L2257">
        <v>1460069451</v>
      </c>
      <c r="M2257" s="11">
        <f t="shared" si="211"/>
        <v>42467.701979166668</v>
      </c>
      <c r="N2257" t="b">
        <v>0</v>
      </c>
      <c r="O2257">
        <v>271</v>
      </c>
      <c r="P2257" t="b">
        <v>1</v>
      </c>
      <c r="Q2257" t="s">
        <v>8297</v>
      </c>
      <c r="R2257" s="10">
        <f t="shared" si="212"/>
        <v>286.65822784810126</v>
      </c>
      <c r="S2257">
        <f t="shared" si="213"/>
        <v>41.782287822878232</v>
      </c>
      <c r="T2257" t="str">
        <f t="shared" si="214"/>
        <v>games</v>
      </c>
      <c r="U2257" t="str">
        <f t="shared" si="215"/>
        <v>tabletop games</v>
      </c>
    </row>
    <row r="2258" spans="1:21" ht="44.25" hidden="1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tr">
        <f>Data[[#This Row],[state]]</f>
        <v>successful</v>
      </c>
      <c r="H2258" t="s">
        <v>8225</v>
      </c>
      <c r="I2258" t="s">
        <v>8247</v>
      </c>
      <c r="J2258">
        <v>1479811846</v>
      </c>
      <c r="K2258" s="11">
        <f t="shared" si="210"/>
        <v>42696.201921296291</v>
      </c>
      <c r="L2258">
        <v>1478602246</v>
      </c>
      <c r="M2258" s="11">
        <f t="shared" si="211"/>
        <v>42682.201921296291</v>
      </c>
      <c r="N2258" t="b">
        <v>0</v>
      </c>
      <c r="O2258">
        <v>50</v>
      </c>
      <c r="P2258" t="b">
        <v>1</v>
      </c>
      <c r="Q2258" t="s">
        <v>8297</v>
      </c>
      <c r="R2258" s="10">
        <f t="shared" si="212"/>
        <v>222.70833333333334</v>
      </c>
      <c r="S2258">
        <f t="shared" si="213"/>
        <v>21.38</v>
      </c>
      <c r="T2258" t="str">
        <f t="shared" si="214"/>
        <v>games</v>
      </c>
      <c r="U2258" t="str">
        <f t="shared" si="215"/>
        <v>tabletop games</v>
      </c>
    </row>
    <row r="2259" spans="1:21" ht="59" hidden="1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tr">
        <f>Data[[#This Row],[state]]</f>
        <v>successful</v>
      </c>
      <c r="H2259" t="s">
        <v>8225</v>
      </c>
      <c r="I2259" t="s">
        <v>8247</v>
      </c>
      <c r="J2259">
        <v>1466377200</v>
      </c>
      <c r="K2259" s="11">
        <f t="shared" si="210"/>
        <v>42540.708333333328</v>
      </c>
      <c r="L2259">
        <v>1463351329</v>
      </c>
      <c r="M2259" s="11">
        <f t="shared" si="211"/>
        <v>42505.686678240745</v>
      </c>
      <c r="N2259" t="b">
        <v>0</v>
      </c>
      <c r="O2259">
        <v>169</v>
      </c>
      <c r="P2259" t="b">
        <v>1</v>
      </c>
      <c r="Q2259" t="s">
        <v>8297</v>
      </c>
      <c r="R2259" s="10">
        <f t="shared" si="212"/>
        <v>636.14</v>
      </c>
      <c r="S2259">
        <f t="shared" si="213"/>
        <v>94.103550295857985</v>
      </c>
      <c r="T2259" t="str">
        <f t="shared" si="214"/>
        <v>games</v>
      </c>
      <c r="U2259" t="str">
        <f t="shared" si="215"/>
        <v>tabletop games</v>
      </c>
    </row>
    <row r="2260" spans="1:21" ht="29.5" hidden="1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tr">
        <f>Data[[#This Row],[state]]</f>
        <v>successful</v>
      </c>
      <c r="H2260" t="s">
        <v>8224</v>
      </c>
      <c r="I2260" t="s">
        <v>8246</v>
      </c>
      <c r="J2260">
        <v>1434045687</v>
      </c>
      <c r="K2260" s="11">
        <f t="shared" si="210"/>
        <v>42166.50100694444</v>
      </c>
      <c r="L2260">
        <v>1431453687</v>
      </c>
      <c r="M2260" s="11">
        <f t="shared" si="211"/>
        <v>42136.50100694444</v>
      </c>
      <c r="N2260" t="b">
        <v>0</v>
      </c>
      <c r="O2260">
        <v>205</v>
      </c>
      <c r="P2260" t="b">
        <v>1</v>
      </c>
      <c r="Q2260" t="s">
        <v>8297</v>
      </c>
      <c r="R2260" s="10">
        <f t="shared" si="212"/>
        <v>146.5</v>
      </c>
      <c r="S2260">
        <f t="shared" si="213"/>
        <v>15.721951219512196</v>
      </c>
      <c r="T2260" t="str">
        <f t="shared" si="214"/>
        <v>games</v>
      </c>
      <c r="U2260" t="str">
        <f t="shared" si="215"/>
        <v>tabletop games</v>
      </c>
    </row>
    <row r="2261" spans="1:21" ht="44.25" hidden="1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tr">
        <f>Data[[#This Row],[state]]</f>
        <v>successful</v>
      </c>
      <c r="H2261" t="s">
        <v>8225</v>
      </c>
      <c r="I2261" t="s">
        <v>8247</v>
      </c>
      <c r="J2261">
        <v>1481224736</v>
      </c>
      <c r="K2261" s="11">
        <f t="shared" si="210"/>
        <v>42712.554814814815</v>
      </c>
      <c r="L2261">
        <v>1480360736</v>
      </c>
      <c r="M2261" s="11">
        <f t="shared" si="211"/>
        <v>42702.554814814815</v>
      </c>
      <c r="N2261" t="b">
        <v>0</v>
      </c>
      <c r="O2261">
        <v>206</v>
      </c>
      <c r="P2261" t="b">
        <v>1</v>
      </c>
      <c r="Q2261" t="s">
        <v>8297</v>
      </c>
      <c r="R2261" s="10">
        <f t="shared" si="212"/>
        <v>1867.1</v>
      </c>
      <c r="S2261">
        <f t="shared" si="213"/>
        <v>90.635922330097088</v>
      </c>
      <c r="T2261" t="str">
        <f t="shared" si="214"/>
        <v>games</v>
      </c>
      <c r="U2261" t="str">
        <f t="shared" si="215"/>
        <v>tabletop games</v>
      </c>
    </row>
    <row r="2262" spans="1:21" ht="44.25" hidden="1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tr">
        <f>Data[[#This Row],[state]]</f>
        <v>successful</v>
      </c>
      <c r="H2262" t="s">
        <v>8224</v>
      </c>
      <c r="I2262" t="s">
        <v>8246</v>
      </c>
      <c r="J2262">
        <v>1395876250</v>
      </c>
      <c r="K2262" s="11">
        <f t="shared" si="210"/>
        <v>41724.725115740745</v>
      </c>
      <c r="L2262">
        <v>1393287850</v>
      </c>
      <c r="M2262" s="11">
        <f t="shared" si="211"/>
        <v>41694.766782407409</v>
      </c>
      <c r="N2262" t="b">
        <v>0</v>
      </c>
      <c r="O2262">
        <v>84</v>
      </c>
      <c r="P2262" t="b">
        <v>1</v>
      </c>
      <c r="Q2262" t="s">
        <v>8297</v>
      </c>
      <c r="R2262" s="10">
        <f t="shared" si="212"/>
        <v>326.92</v>
      </c>
      <c r="S2262">
        <f t="shared" si="213"/>
        <v>97.297619047619051</v>
      </c>
      <c r="T2262" t="str">
        <f t="shared" si="214"/>
        <v>games</v>
      </c>
      <c r="U2262" t="str">
        <f t="shared" si="215"/>
        <v>tabletop games</v>
      </c>
    </row>
    <row r="2263" spans="1:21" ht="44.25" hidden="1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tr">
        <f>Data[[#This Row],[state]]</f>
        <v>successful</v>
      </c>
      <c r="H2263" t="s">
        <v>8226</v>
      </c>
      <c r="I2263" t="s">
        <v>8248</v>
      </c>
      <c r="J2263">
        <v>1487093020</v>
      </c>
      <c r="K2263" s="11">
        <f t="shared" si="210"/>
        <v>42780.474768518514</v>
      </c>
      <c r="L2263">
        <v>1485278620</v>
      </c>
      <c r="M2263" s="11">
        <f t="shared" si="211"/>
        <v>42759.474768518514</v>
      </c>
      <c r="N2263" t="b">
        <v>0</v>
      </c>
      <c r="O2263">
        <v>210</v>
      </c>
      <c r="P2263" t="b">
        <v>1</v>
      </c>
      <c r="Q2263" t="s">
        <v>8297</v>
      </c>
      <c r="R2263" s="10">
        <f t="shared" si="212"/>
        <v>779.5</v>
      </c>
      <c r="S2263">
        <f t="shared" si="213"/>
        <v>37.11904761904762</v>
      </c>
      <c r="T2263" t="str">
        <f t="shared" si="214"/>
        <v>games</v>
      </c>
      <c r="U2263" t="str">
        <f t="shared" si="215"/>
        <v>tabletop games</v>
      </c>
    </row>
    <row r="2264" spans="1:21" ht="44.25" hidden="1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tr">
        <f>Data[[#This Row],[state]]</f>
        <v>successful</v>
      </c>
      <c r="H2264" t="s">
        <v>8224</v>
      </c>
      <c r="I2264" t="s">
        <v>8246</v>
      </c>
      <c r="J2264">
        <v>1416268800</v>
      </c>
      <c r="K2264" s="11">
        <f t="shared" si="210"/>
        <v>41960.75</v>
      </c>
      <c r="L2264">
        <v>1413295358</v>
      </c>
      <c r="M2264" s="11">
        <f t="shared" si="211"/>
        <v>41926.335162037038</v>
      </c>
      <c r="N2264" t="b">
        <v>0</v>
      </c>
      <c r="O2264">
        <v>181</v>
      </c>
      <c r="P2264" t="b">
        <v>1</v>
      </c>
      <c r="Q2264" t="s">
        <v>8297</v>
      </c>
      <c r="R2264" s="10">
        <f t="shared" si="212"/>
        <v>154.15151515151516</v>
      </c>
      <c r="S2264">
        <f t="shared" si="213"/>
        <v>28.104972375690608</v>
      </c>
      <c r="T2264" t="str">
        <f t="shared" si="214"/>
        <v>games</v>
      </c>
      <c r="U2264" t="str">
        <f t="shared" si="215"/>
        <v>tabletop games</v>
      </c>
    </row>
    <row r="2265" spans="1:21" ht="44.25" hidden="1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tr">
        <f>Data[[#This Row],[state]]</f>
        <v>successful</v>
      </c>
      <c r="H2265" t="s">
        <v>8235</v>
      </c>
      <c r="I2265" t="s">
        <v>8255</v>
      </c>
      <c r="J2265">
        <v>1422734313</v>
      </c>
      <c r="K2265" s="11">
        <f t="shared" si="210"/>
        <v>42035.582326388889</v>
      </c>
      <c r="L2265">
        <v>1420919913</v>
      </c>
      <c r="M2265" s="11">
        <f t="shared" si="211"/>
        <v>42014.582326388889</v>
      </c>
      <c r="N2265" t="b">
        <v>0</v>
      </c>
      <c r="O2265">
        <v>60</v>
      </c>
      <c r="P2265" t="b">
        <v>1</v>
      </c>
      <c r="Q2265" t="s">
        <v>8297</v>
      </c>
      <c r="R2265" s="10">
        <f t="shared" si="212"/>
        <v>115.54666666666667</v>
      </c>
      <c r="S2265">
        <f t="shared" si="213"/>
        <v>144.43333333333334</v>
      </c>
      <c r="T2265" t="str">
        <f t="shared" si="214"/>
        <v>games</v>
      </c>
      <c r="U2265" t="str">
        <f t="shared" si="215"/>
        <v>tabletop games</v>
      </c>
    </row>
    <row r="2266" spans="1:21" ht="59" hidden="1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tr">
        <f>Data[[#This Row],[state]]</f>
        <v>successful</v>
      </c>
      <c r="H2266" t="s">
        <v>8224</v>
      </c>
      <c r="I2266" t="s">
        <v>8246</v>
      </c>
      <c r="J2266">
        <v>1463972400</v>
      </c>
      <c r="K2266" s="11">
        <f t="shared" si="210"/>
        <v>42512.875</v>
      </c>
      <c r="L2266">
        <v>1462543114</v>
      </c>
      <c r="M2266" s="11">
        <f t="shared" si="211"/>
        <v>42496.332337962958</v>
      </c>
      <c r="N2266" t="b">
        <v>0</v>
      </c>
      <c r="O2266">
        <v>445</v>
      </c>
      <c r="P2266" t="b">
        <v>1</v>
      </c>
      <c r="Q2266" t="s">
        <v>8297</v>
      </c>
      <c r="R2266" s="10">
        <f t="shared" si="212"/>
        <v>180.03333333333333</v>
      </c>
      <c r="S2266">
        <f t="shared" si="213"/>
        <v>24.274157303370785</v>
      </c>
      <c r="T2266" t="str">
        <f t="shared" si="214"/>
        <v>games</v>
      </c>
      <c r="U2266" t="str">
        <f t="shared" si="215"/>
        <v>tabletop games</v>
      </c>
    </row>
    <row r="2267" spans="1:21" ht="44.25" hidden="1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tr">
        <f>Data[[#This Row],[state]]</f>
        <v>successful</v>
      </c>
      <c r="H2267" t="s">
        <v>8225</v>
      </c>
      <c r="I2267" t="s">
        <v>8247</v>
      </c>
      <c r="J2267">
        <v>1479846507</v>
      </c>
      <c r="K2267" s="11">
        <f t="shared" si="210"/>
        <v>42696.603090277778</v>
      </c>
      <c r="L2267">
        <v>1479241707</v>
      </c>
      <c r="M2267" s="11">
        <f t="shared" si="211"/>
        <v>42689.603090277778</v>
      </c>
      <c r="N2267" t="b">
        <v>0</v>
      </c>
      <c r="O2267">
        <v>17</v>
      </c>
      <c r="P2267" t="b">
        <v>1</v>
      </c>
      <c r="Q2267" t="s">
        <v>8297</v>
      </c>
      <c r="R2267" s="10">
        <f t="shared" si="212"/>
        <v>298.5</v>
      </c>
      <c r="S2267">
        <f t="shared" si="213"/>
        <v>35.117647058823529</v>
      </c>
      <c r="T2267" t="str">
        <f t="shared" si="214"/>
        <v>games</v>
      </c>
      <c r="U2267" t="str">
        <f t="shared" si="215"/>
        <v>tabletop games</v>
      </c>
    </row>
    <row r="2268" spans="1:21" ht="44.25" hidden="1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tr">
        <f>Data[[#This Row],[state]]</f>
        <v>successful</v>
      </c>
      <c r="H2268" t="s">
        <v>8224</v>
      </c>
      <c r="I2268" t="s">
        <v>8246</v>
      </c>
      <c r="J2268">
        <v>1461722400</v>
      </c>
      <c r="K2268" s="11">
        <f t="shared" si="210"/>
        <v>42486.833333333328</v>
      </c>
      <c r="L2268">
        <v>1460235592</v>
      </c>
      <c r="M2268" s="11">
        <f t="shared" si="211"/>
        <v>42469.624907407408</v>
      </c>
      <c r="N2268" t="b">
        <v>0</v>
      </c>
      <c r="O2268">
        <v>194</v>
      </c>
      <c r="P2268" t="b">
        <v>1</v>
      </c>
      <c r="Q2268" t="s">
        <v>8297</v>
      </c>
      <c r="R2268" s="10">
        <f t="shared" si="212"/>
        <v>320.26666666666665</v>
      </c>
      <c r="S2268">
        <f t="shared" si="213"/>
        <v>24.762886597938145</v>
      </c>
      <c r="T2268" t="str">
        <f t="shared" si="214"/>
        <v>games</v>
      </c>
      <c r="U2268" t="str">
        <f t="shared" si="215"/>
        <v>tabletop games</v>
      </c>
    </row>
    <row r="2269" spans="1:21" ht="44.25" hidden="1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tr">
        <f>Data[[#This Row],[state]]</f>
        <v>successful</v>
      </c>
      <c r="H2269" t="s">
        <v>8224</v>
      </c>
      <c r="I2269" t="s">
        <v>8246</v>
      </c>
      <c r="J2269">
        <v>1419123600</v>
      </c>
      <c r="K2269" s="11">
        <f t="shared" si="210"/>
        <v>41993.791666666672</v>
      </c>
      <c r="L2269">
        <v>1416945297</v>
      </c>
      <c r="M2269" s="11">
        <f t="shared" si="211"/>
        <v>41968.579826388886</v>
      </c>
      <c r="N2269" t="b">
        <v>0</v>
      </c>
      <c r="O2269">
        <v>404</v>
      </c>
      <c r="P2269" t="b">
        <v>1</v>
      </c>
      <c r="Q2269" t="s">
        <v>8297</v>
      </c>
      <c r="R2269" s="10">
        <f t="shared" si="212"/>
        <v>380.52499999999998</v>
      </c>
      <c r="S2269">
        <f t="shared" si="213"/>
        <v>188.37871287128712</v>
      </c>
      <c r="T2269" t="str">
        <f t="shared" si="214"/>
        <v>games</v>
      </c>
      <c r="U2269" t="str">
        <f t="shared" si="215"/>
        <v>tabletop games</v>
      </c>
    </row>
    <row r="2270" spans="1:21" ht="44.25" hidden="1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tr">
        <f>Data[[#This Row],[state]]</f>
        <v>successful</v>
      </c>
      <c r="H2270" t="s">
        <v>8224</v>
      </c>
      <c r="I2270" t="s">
        <v>8246</v>
      </c>
      <c r="J2270">
        <v>1489283915</v>
      </c>
      <c r="K2270" s="11">
        <f t="shared" si="210"/>
        <v>42805.832349537035</v>
      </c>
      <c r="L2270">
        <v>1486691915</v>
      </c>
      <c r="M2270" s="11">
        <f t="shared" si="211"/>
        <v>42775.832349537035</v>
      </c>
      <c r="N2270" t="b">
        <v>0</v>
      </c>
      <c r="O2270">
        <v>194</v>
      </c>
      <c r="P2270" t="b">
        <v>1</v>
      </c>
      <c r="Q2270" t="s">
        <v>8297</v>
      </c>
      <c r="R2270" s="10">
        <f t="shared" si="212"/>
        <v>102.60000000000001</v>
      </c>
      <c r="S2270">
        <f t="shared" si="213"/>
        <v>148.08247422680412</v>
      </c>
      <c r="T2270" t="str">
        <f t="shared" si="214"/>
        <v>games</v>
      </c>
      <c r="U2270" t="str">
        <f t="shared" si="215"/>
        <v>tabletop games</v>
      </c>
    </row>
    <row r="2271" spans="1:21" ht="44.25" hidden="1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tr">
        <f>Data[[#This Row],[state]]</f>
        <v>successful</v>
      </c>
      <c r="H2271" t="s">
        <v>8224</v>
      </c>
      <c r="I2271" t="s">
        <v>8246</v>
      </c>
      <c r="J2271">
        <v>1488862800</v>
      </c>
      <c r="K2271" s="11">
        <f t="shared" si="210"/>
        <v>42800.958333333328</v>
      </c>
      <c r="L2271">
        <v>1486745663</v>
      </c>
      <c r="M2271" s="11">
        <f t="shared" si="211"/>
        <v>42776.454432870371</v>
      </c>
      <c r="N2271" t="b">
        <v>0</v>
      </c>
      <c r="O2271">
        <v>902</v>
      </c>
      <c r="P2271" t="b">
        <v>1</v>
      </c>
      <c r="Q2271" t="s">
        <v>8297</v>
      </c>
      <c r="R2271" s="10">
        <f t="shared" si="212"/>
        <v>1801.64</v>
      </c>
      <c r="S2271">
        <f t="shared" si="213"/>
        <v>49.934589800443462</v>
      </c>
      <c r="T2271" t="str">
        <f t="shared" si="214"/>
        <v>games</v>
      </c>
      <c r="U2271" t="str">
        <f t="shared" si="215"/>
        <v>tabletop games</v>
      </c>
    </row>
    <row r="2272" spans="1:21" ht="44.25" hidden="1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tr">
        <f>Data[[#This Row],[state]]</f>
        <v>successful</v>
      </c>
      <c r="H2272" t="s">
        <v>8224</v>
      </c>
      <c r="I2272" t="s">
        <v>8246</v>
      </c>
      <c r="J2272">
        <v>1484085540</v>
      </c>
      <c r="K2272" s="11">
        <f t="shared" si="210"/>
        <v>42745.665972222225</v>
      </c>
      <c r="L2272">
        <v>1482353513</v>
      </c>
      <c r="M2272" s="11">
        <f t="shared" si="211"/>
        <v>42725.619363425925</v>
      </c>
      <c r="N2272" t="b">
        <v>0</v>
      </c>
      <c r="O2272">
        <v>1670</v>
      </c>
      <c r="P2272" t="b">
        <v>1</v>
      </c>
      <c r="Q2272" t="s">
        <v>8297</v>
      </c>
      <c r="R2272" s="10">
        <f t="shared" si="212"/>
        <v>720.24800000000005</v>
      </c>
      <c r="S2272">
        <f t="shared" si="213"/>
        <v>107.82155688622754</v>
      </c>
      <c r="T2272" t="str">
        <f t="shared" si="214"/>
        <v>games</v>
      </c>
      <c r="U2272" t="str">
        <f t="shared" si="215"/>
        <v>tabletop games</v>
      </c>
    </row>
    <row r="2273" spans="1:21" ht="44.25" hidden="1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tr">
        <f>Data[[#This Row],[state]]</f>
        <v>successful</v>
      </c>
      <c r="H2273" t="s">
        <v>8224</v>
      </c>
      <c r="I2273" t="s">
        <v>8246</v>
      </c>
      <c r="J2273">
        <v>1481328004</v>
      </c>
      <c r="K2273" s="11">
        <f t="shared" si="210"/>
        <v>42713.750046296293</v>
      </c>
      <c r="L2273">
        <v>1478736004</v>
      </c>
      <c r="M2273" s="11">
        <f t="shared" si="211"/>
        <v>42683.750046296293</v>
      </c>
      <c r="N2273" t="b">
        <v>0</v>
      </c>
      <c r="O2273">
        <v>1328</v>
      </c>
      <c r="P2273" t="b">
        <v>1</v>
      </c>
      <c r="Q2273" t="s">
        <v>8297</v>
      </c>
      <c r="R2273" s="10">
        <f t="shared" si="212"/>
        <v>283.09000000000003</v>
      </c>
      <c r="S2273">
        <f t="shared" si="213"/>
        <v>42.63403614457831</v>
      </c>
      <c r="T2273" t="str">
        <f t="shared" si="214"/>
        <v>games</v>
      </c>
      <c r="U2273" t="str">
        <f t="shared" si="215"/>
        <v>tabletop games</v>
      </c>
    </row>
    <row r="2274" spans="1:21" ht="44.25" hidden="1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tr">
        <f>Data[[#This Row],[state]]</f>
        <v>successful</v>
      </c>
      <c r="H2274" t="s">
        <v>8224</v>
      </c>
      <c r="I2274" t="s">
        <v>8246</v>
      </c>
      <c r="J2274">
        <v>1449506836</v>
      </c>
      <c r="K2274" s="11">
        <f t="shared" si="210"/>
        <v>42345.449490740735</v>
      </c>
      <c r="L2274">
        <v>1446914836</v>
      </c>
      <c r="M2274" s="11">
        <f t="shared" si="211"/>
        <v>42315.449490740735</v>
      </c>
      <c r="N2274" t="b">
        <v>0</v>
      </c>
      <c r="O2274">
        <v>944</v>
      </c>
      <c r="P2274" t="b">
        <v>1</v>
      </c>
      <c r="Q2274" t="s">
        <v>8297</v>
      </c>
      <c r="R2274" s="10">
        <f t="shared" si="212"/>
        <v>1356.6000000000001</v>
      </c>
      <c r="S2274">
        <f t="shared" si="213"/>
        <v>14.370762711864407</v>
      </c>
      <c r="T2274" t="str">
        <f t="shared" si="214"/>
        <v>games</v>
      </c>
      <c r="U2274" t="str">
        <f t="shared" si="215"/>
        <v>tabletop games</v>
      </c>
    </row>
    <row r="2275" spans="1:21" ht="44.25" hidden="1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tr">
        <f>Data[[#This Row],[state]]</f>
        <v>successful</v>
      </c>
      <c r="H2275" t="s">
        <v>8229</v>
      </c>
      <c r="I2275" t="s">
        <v>8251</v>
      </c>
      <c r="J2275">
        <v>1489320642</v>
      </c>
      <c r="K2275" s="11">
        <f t="shared" si="210"/>
        <v>42806.257430555561</v>
      </c>
      <c r="L2275">
        <v>1487164242</v>
      </c>
      <c r="M2275" s="11">
        <f t="shared" si="211"/>
        <v>42781.299097222218</v>
      </c>
      <c r="N2275" t="b">
        <v>0</v>
      </c>
      <c r="O2275">
        <v>147</v>
      </c>
      <c r="P2275" t="b">
        <v>1</v>
      </c>
      <c r="Q2275" t="s">
        <v>8297</v>
      </c>
      <c r="R2275" s="10">
        <f t="shared" si="212"/>
        <v>220.35999999999999</v>
      </c>
      <c r="S2275">
        <f t="shared" si="213"/>
        <v>37.476190476190474</v>
      </c>
      <c r="T2275" t="str">
        <f t="shared" si="214"/>
        <v>games</v>
      </c>
      <c r="U2275" t="str">
        <f t="shared" si="215"/>
        <v>tabletop games</v>
      </c>
    </row>
    <row r="2276" spans="1:21" ht="59" hidden="1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tr">
        <f>Data[[#This Row],[state]]</f>
        <v>successful</v>
      </c>
      <c r="H2276" t="s">
        <v>8224</v>
      </c>
      <c r="I2276" t="s">
        <v>8246</v>
      </c>
      <c r="J2276">
        <v>1393156857</v>
      </c>
      <c r="K2276" s="11">
        <f t="shared" si="210"/>
        <v>41693.250659722224</v>
      </c>
      <c r="L2276">
        <v>1390564857</v>
      </c>
      <c r="M2276" s="11">
        <f t="shared" si="211"/>
        <v>41663.250659722224</v>
      </c>
      <c r="N2276" t="b">
        <v>0</v>
      </c>
      <c r="O2276">
        <v>99</v>
      </c>
      <c r="P2276" t="b">
        <v>1</v>
      </c>
      <c r="Q2276" t="s">
        <v>8297</v>
      </c>
      <c r="R2276" s="10">
        <f t="shared" si="212"/>
        <v>119.6</v>
      </c>
      <c r="S2276">
        <f t="shared" si="213"/>
        <v>30.202020202020201</v>
      </c>
      <c r="T2276" t="str">
        <f t="shared" si="214"/>
        <v>games</v>
      </c>
      <c r="U2276" t="str">
        <f t="shared" si="215"/>
        <v>tabletop games</v>
      </c>
    </row>
    <row r="2277" spans="1:21" ht="44.25" hidden="1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tr">
        <f>Data[[#This Row],[state]]</f>
        <v>successful</v>
      </c>
      <c r="H2277" t="s">
        <v>8225</v>
      </c>
      <c r="I2277" t="s">
        <v>8247</v>
      </c>
      <c r="J2277">
        <v>1419259679</v>
      </c>
      <c r="K2277" s="11">
        <f t="shared" si="210"/>
        <v>41995.366655092599</v>
      </c>
      <c r="L2277">
        <v>1416667679</v>
      </c>
      <c r="M2277" s="11">
        <f t="shared" si="211"/>
        <v>41965.366655092599</v>
      </c>
      <c r="N2277" t="b">
        <v>0</v>
      </c>
      <c r="O2277">
        <v>79</v>
      </c>
      <c r="P2277" t="b">
        <v>1</v>
      </c>
      <c r="Q2277" t="s">
        <v>8297</v>
      </c>
      <c r="R2277" s="10">
        <f t="shared" si="212"/>
        <v>407.76923076923077</v>
      </c>
      <c r="S2277">
        <f t="shared" si="213"/>
        <v>33.550632911392405</v>
      </c>
      <c r="T2277" t="str">
        <f t="shared" si="214"/>
        <v>games</v>
      </c>
      <c r="U2277" t="str">
        <f t="shared" si="215"/>
        <v>tabletop games</v>
      </c>
    </row>
    <row r="2278" spans="1:21" ht="59" hidden="1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tr">
        <f>Data[[#This Row],[state]]</f>
        <v>successful</v>
      </c>
      <c r="H2278" t="s">
        <v>8224</v>
      </c>
      <c r="I2278" t="s">
        <v>8246</v>
      </c>
      <c r="J2278">
        <v>1388936289</v>
      </c>
      <c r="K2278" s="11">
        <f t="shared" si="210"/>
        <v>41644.401493055557</v>
      </c>
      <c r="L2278">
        <v>1386344289</v>
      </c>
      <c r="M2278" s="11">
        <f t="shared" si="211"/>
        <v>41614.401493055557</v>
      </c>
      <c r="N2278" t="b">
        <v>0</v>
      </c>
      <c r="O2278">
        <v>75</v>
      </c>
      <c r="P2278" t="b">
        <v>1</v>
      </c>
      <c r="Q2278" t="s">
        <v>8297</v>
      </c>
      <c r="R2278" s="10">
        <f t="shared" si="212"/>
        <v>105.81826105905425</v>
      </c>
      <c r="S2278">
        <f t="shared" si="213"/>
        <v>64.74666666666667</v>
      </c>
      <c r="T2278" t="str">
        <f t="shared" si="214"/>
        <v>games</v>
      </c>
      <c r="U2278" t="str">
        <f t="shared" si="215"/>
        <v>tabletop games</v>
      </c>
    </row>
    <row r="2279" spans="1:21" ht="44.25" hidden="1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tr">
        <f>Data[[#This Row],[state]]</f>
        <v>successful</v>
      </c>
      <c r="H2279" t="s">
        <v>8224</v>
      </c>
      <c r="I2279" t="s">
        <v>8246</v>
      </c>
      <c r="J2279">
        <v>1330359423</v>
      </c>
      <c r="K2279" s="11">
        <f t="shared" si="210"/>
        <v>40966.428506944445</v>
      </c>
      <c r="L2279">
        <v>1327767423</v>
      </c>
      <c r="M2279" s="11">
        <f t="shared" si="211"/>
        <v>40936.428506944445</v>
      </c>
      <c r="N2279" t="b">
        <v>0</v>
      </c>
      <c r="O2279">
        <v>207</v>
      </c>
      <c r="P2279" t="b">
        <v>1</v>
      </c>
      <c r="Q2279" t="s">
        <v>8297</v>
      </c>
      <c r="R2279" s="10">
        <f t="shared" si="212"/>
        <v>141.08235294117648</v>
      </c>
      <c r="S2279">
        <f t="shared" si="213"/>
        <v>57.932367149758456</v>
      </c>
      <c r="T2279" t="str">
        <f t="shared" si="214"/>
        <v>games</v>
      </c>
      <c r="U2279" t="str">
        <f t="shared" si="215"/>
        <v>tabletop games</v>
      </c>
    </row>
    <row r="2280" spans="1:21" ht="29.5" hidden="1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tr">
        <f>Data[[#This Row],[state]]</f>
        <v>successful</v>
      </c>
      <c r="H2280" t="s">
        <v>8237</v>
      </c>
      <c r="I2280" t="s">
        <v>8249</v>
      </c>
      <c r="J2280">
        <v>1451861940</v>
      </c>
      <c r="K2280" s="11">
        <f t="shared" si="210"/>
        <v>42372.707638888889</v>
      </c>
      <c r="L2280">
        <v>1448902867</v>
      </c>
      <c r="M2280" s="11">
        <f t="shared" si="211"/>
        <v>42338.459108796291</v>
      </c>
      <c r="N2280" t="b">
        <v>0</v>
      </c>
      <c r="O2280">
        <v>102</v>
      </c>
      <c r="P2280" t="b">
        <v>1</v>
      </c>
      <c r="Q2280" t="s">
        <v>8297</v>
      </c>
      <c r="R2280" s="10">
        <f t="shared" si="212"/>
        <v>270.7</v>
      </c>
      <c r="S2280">
        <f t="shared" si="213"/>
        <v>53.078431372549019</v>
      </c>
      <c r="T2280" t="str">
        <f t="shared" si="214"/>
        <v>games</v>
      </c>
      <c r="U2280" t="str">
        <f t="shared" si="215"/>
        <v>tabletop games</v>
      </c>
    </row>
    <row r="2281" spans="1:21" ht="59" hidden="1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tr">
        <f>Data[[#This Row],[state]]</f>
        <v>successful</v>
      </c>
      <c r="H2281" t="s">
        <v>8224</v>
      </c>
      <c r="I2281" t="s">
        <v>8246</v>
      </c>
      <c r="J2281">
        <v>1423022400</v>
      </c>
      <c r="K2281" s="11">
        <f t="shared" si="210"/>
        <v>42038.916666666672</v>
      </c>
      <c r="L2281">
        <v>1421436099</v>
      </c>
      <c r="M2281" s="11">
        <f t="shared" si="211"/>
        <v>42020.556701388887</v>
      </c>
      <c r="N2281" t="b">
        <v>0</v>
      </c>
      <c r="O2281">
        <v>32</v>
      </c>
      <c r="P2281" t="b">
        <v>1</v>
      </c>
      <c r="Q2281" t="s">
        <v>8297</v>
      </c>
      <c r="R2281" s="10">
        <f t="shared" si="212"/>
        <v>153.80000000000001</v>
      </c>
      <c r="S2281">
        <f t="shared" si="213"/>
        <v>48.0625</v>
      </c>
      <c r="T2281" t="str">
        <f t="shared" si="214"/>
        <v>games</v>
      </c>
      <c r="U2281" t="str">
        <f t="shared" si="215"/>
        <v>tabletop games</v>
      </c>
    </row>
    <row r="2282" spans="1:21" ht="59" hidden="1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tr">
        <f>Data[[#This Row],[state]]</f>
        <v>successful</v>
      </c>
      <c r="H2282" t="s">
        <v>8224</v>
      </c>
      <c r="I2282" t="s">
        <v>8246</v>
      </c>
      <c r="J2282">
        <v>1442501991</v>
      </c>
      <c r="K2282" s="11">
        <f t="shared" si="210"/>
        <v>42264.374895833331</v>
      </c>
      <c r="L2282">
        <v>1439909991</v>
      </c>
      <c r="M2282" s="11">
        <f t="shared" si="211"/>
        <v>42234.374895833331</v>
      </c>
      <c r="N2282" t="b">
        <v>0</v>
      </c>
      <c r="O2282">
        <v>480</v>
      </c>
      <c r="P2282" t="b">
        <v>1</v>
      </c>
      <c r="Q2282" t="s">
        <v>8297</v>
      </c>
      <c r="R2282" s="10">
        <f t="shared" si="212"/>
        <v>403.57653061224488</v>
      </c>
      <c r="S2282">
        <f t="shared" si="213"/>
        <v>82.396874999999994</v>
      </c>
      <c r="T2282" t="str">
        <f t="shared" si="214"/>
        <v>games</v>
      </c>
      <c r="U2282" t="str">
        <f t="shared" si="215"/>
        <v>tabletop games</v>
      </c>
    </row>
    <row r="2283" spans="1:21" ht="44.25" hidden="1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tr">
        <f>Data[[#This Row],[state]]</f>
        <v>successful</v>
      </c>
      <c r="H2283" t="s">
        <v>8224</v>
      </c>
      <c r="I2283" t="s">
        <v>8246</v>
      </c>
      <c r="J2283">
        <v>1311576600</v>
      </c>
      <c r="K2283" s="11">
        <f t="shared" si="210"/>
        <v>40749.034722222219</v>
      </c>
      <c r="L2283">
        <v>1306219897</v>
      </c>
      <c r="M2283" s="11">
        <f t="shared" si="211"/>
        <v>40687.035844907405</v>
      </c>
      <c r="N2283" t="b">
        <v>0</v>
      </c>
      <c r="O2283">
        <v>11</v>
      </c>
      <c r="P2283" t="b">
        <v>1</v>
      </c>
      <c r="Q2283" t="s">
        <v>8276</v>
      </c>
      <c r="R2283" s="10">
        <f t="shared" si="212"/>
        <v>185</v>
      </c>
      <c r="S2283">
        <f t="shared" si="213"/>
        <v>50.454545454545453</v>
      </c>
      <c r="T2283" t="str">
        <f t="shared" si="214"/>
        <v>music</v>
      </c>
      <c r="U2283" t="str">
        <f t="shared" si="215"/>
        <v>rock</v>
      </c>
    </row>
    <row r="2284" spans="1:21" ht="29.5" hidden="1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tr">
        <f>Data[[#This Row],[state]]</f>
        <v>successful</v>
      </c>
      <c r="H2284" t="s">
        <v>8224</v>
      </c>
      <c r="I2284" t="s">
        <v>8246</v>
      </c>
      <c r="J2284">
        <v>1452744686</v>
      </c>
      <c r="K2284" s="11">
        <f t="shared" si="210"/>
        <v>42382.92460648148</v>
      </c>
      <c r="L2284">
        <v>1447560686</v>
      </c>
      <c r="M2284" s="11">
        <f t="shared" si="211"/>
        <v>42322.92460648148</v>
      </c>
      <c r="N2284" t="b">
        <v>0</v>
      </c>
      <c r="O2284">
        <v>12</v>
      </c>
      <c r="P2284" t="b">
        <v>1</v>
      </c>
      <c r="Q2284" t="s">
        <v>8276</v>
      </c>
      <c r="R2284" s="10">
        <f t="shared" si="212"/>
        <v>185.33333333333331</v>
      </c>
      <c r="S2284">
        <f t="shared" si="213"/>
        <v>115.83333333333333</v>
      </c>
      <c r="T2284" t="str">
        <f t="shared" si="214"/>
        <v>music</v>
      </c>
      <c r="U2284" t="str">
        <f t="shared" si="215"/>
        <v>rock</v>
      </c>
    </row>
    <row r="2285" spans="1:21" ht="44.25" hidden="1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tr">
        <f>Data[[#This Row],[state]]</f>
        <v>successful</v>
      </c>
      <c r="H2285" t="s">
        <v>8224</v>
      </c>
      <c r="I2285" t="s">
        <v>8246</v>
      </c>
      <c r="J2285">
        <v>1336528804</v>
      </c>
      <c r="K2285" s="11">
        <f t="shared" si="210"/>
        <v>41037.833379629628</v>
      </c>
      <c r="L2285">
        <v>1331348404</v>
      </c>
      <c r="M2285" s="11">
        <f t="shared" si="211"/>
        <v>40977.875046296293</v>
      </c>
      <c r="N2285" t="b">
        <v>0</v>
      </c>
      <c r="O2285">
        <v>48</v>
      </c>
      <c r="P2285" t="b">
        <v>1</v>
      </c>
      <c r="Q2285" t="s">
        <v>8276</v>
      </c>
      <c r="R2285" s="10">
        <f t="shared" si="212"/>
        <v>100.85533333333332</v>
      </c>
      <c r="S2285">
        <f t="shared" si="213"/>
        <v>63.03458333333333</v>
      </c>
      <c r="T2285" t="str">
        <f t="shared" si="214"/>
        <v>music</v>
      </c>
      <c r="U2285" t="str">
        <f t="shared" si="215"/>
        <v>rock</v>
      </c>
    </row>
    <row r="2286" spans="1:21" ht="29.5" hidden="1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tr">
        <f>Data[[#This Row],[state]]</f>
        <v>successful</v>
      </c>
      <c r="H2286" t="s">
        <v>8224</v>
      </c>
      <c r="I2286" t="s">
        <v>8246</v>
      </c>
      <c r="J2286">
        <v>1299902400</v>
      </c>
      <c r="K2286" s="11">
        <f t="shared" si="210"/>
        <v>40613.916666666664</v>
      </c>
      <c r="L2286">
        <v>1297451245</v>
      </c>
      <c r="M2286" s="11">
        <f t="shared" si="211"/>
        <v>40585.546817129631</v>
      </c>
      <c r="N2286" t="b">
        <v>0</v>
      </c>
      <c r="O2286">
        <v>59</v>
      </c>
      <c r="P2286" t="b">
        <v>1</v>
      </c>
      <c r="Q2286" t="s">
        <v>8276</v>
      </c>
      <c r="R2286" s="10">
        <f t="shared" si="212"/>
        <v>106.22116666666668</v>
      </c>
      <c r="S2286">
        <f t="shared" si="213"/>
        <v>108.02152542372882</v>
      </c>
      <c r="T2286" t="str">
        <f t="shared" si="214"/>
        <v>music</v>
      </c>
      <c r="U2286" t="str">
        <f t="shared" si="215"/>
        <v>rock</v>
      </c>
    </row>
    <row r="2287" spans="1:21" ht="44.25" hidden="1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tr">
        <f>Data[[#This Row],[state]]</f>
        <v>successful</v>
      </c>
      <c r="H2287" t="s">
        <v>8224</v>
      </c>
      <c r="I2287" t="s">
        <v>8246</v>
      </c>
      <c r="J2287">
        <v>1340944043</v>
      </c>
      <c r="K2287" s="11">
        <f t="shared" si="210"/>
        <v>41088.935682870368</v>
      </c>
      <c r="L2287">
        <v>1338352043</v>
      </c>
      <c r="M2287" s="11">
        <f t="shared" si="211"/>
        <v>41058.935682870368</v>
      </c>
      <c r="N2287" t="b">
        <v>0</v>
      </c>
      <c r="O2287">
        <v>79</v>
      </c>
      <c r="P2287" t="b">
        <v>1</v>
      </c>
      <c r="Q2287" t="s">
        <v>8276</v>
      </c>
      <c r="R2287" s="10">
        <f t="shared" si="212"/>
        <v>121.36666666666667</v>
      </c>
      <c r="S2287">
        <f t="shared" si="213"/>
        <v>46.088607594936711</v>
      </c>
      <c r="T2287" t="str">
        <f t="shared" si="214"/>
        <v>music</v>
      </c>
      <c r="U2287" t="str">
        <f t="shared" si="215"/>
        <v>rock</v>
      </c>
    </row>
    <row r="2288" spans="1:21" ht="44.25" hidden="1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tr">
        <f>Data[[#This Row],[state]]</f>
        <v>successful</v>
      </c>
      <c r="H2288" t="s">
        <v>8224</v>
      </c>
      <c r="I2288" t="s">
        <v>8246</v>
      </c>
      <c r="J2288">
        <v>1378439940</v>
      </c>
      <c r="K2288" s="11">
        <f t="shared" si="210"/>
        <v>41522.915972222225</v>
      </c>
      <c r="L2288">
        <v>1376003254</v>
      </c>
      <c r="M2288" s="11">
        <f t="shared" si="211"/>
        <v>41494.713587962964</v>
      </c>
      <c r="N2288" t="b">
        <v>0</v>
      </c>
      <c r="O2288">
        <v>14</v>
      </c>
      <c r="P2288" t="b">
        <v>1</v>
      </c>
      <c r="Q2288" t="s">
        <v>8276</v>
      </c>
      <c r="R2288" s="10">
        <f t="shared" si="212"/>
        <v>100.06666666666666</v>
      </c>
      <c r="S2288">
        <f t="shared" si="213"/>
        <v>107.21428571428571</v>
      </c>
      <c r="T2288" t="str">
        <f t="shared" si="214"/>
        <v>music</v>
      </c>
      <c r="U2288" t="str">
        <f t="shared" si="215"/>
        <v>rock</v>
      </c>
    </row>
    <row r="2289" spans="1:21" ht="44.25" hidden="1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tr">
        <f>Data[[#This Row],[state]]</f>
        <v>successful</v>
      </c>
      <c r="H2289" t="s">
        <v>8224</v>
      </c>
      <c r="I2289" t="s">
        <v>8246</v>
      </c>
      <c r="J2289">
        <v>1403539260</v>
      </c>
      <c r="K2289" s="11">
        <f t="shared" si="210"/>
        <v>41813.417361111111</v>
      </c>
      <c r="L2289">
        <v>1401724860</v>
      </c>
      <c r="M2289" s="11">
        <f t="shared" si="211"/>
        <v>41792.417361111111</v>
      </c>
      <c r="N2289" t="b">
        <v>0</v>
      </c>
      <c r="O2289">
        <v>106</v>
      </c>
      <c r="P2289" t="b">
        <v>1</v>
      </c>
      <c r="Q2289" t="s">
        <v>8276</v>
      </c>
      <c r="R2289" s="10">
        <f t="shared" si="212"/>
        <v>119.97755555555555</v>
      </c>
      <c r="S2289">
        <f t="shared" si="213"/>
        <v>50.9338679245283</v>
      </c>
      <c r="T2289" t="str">
        <f t="shared" si="214"/>
        <v>music</v>
      </c>
      <c r="U2289" t="str">
        <f t="shared" si="215"/>
        <v>rock</v>
      </c>
    </row>
    <row r="2290" spans="1:21" ht="44.25" hidden="1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tr">
        <f>Data[[#This Row],[state]]</f>
        <v>successful</v>
      </c>
      <c r="H2290" t="s">
        <v>8224</v>
      </c>
      <c r="I2290" t="s">
        <v>8246</v>
      </c>
      <c r="J2290">
        <v>1340733600</v>
      </c>
      <c r="K2290" s="11">
        <f t="shared" si="210"/>
        <v>41086.5</v>
      </c>
      <c r="L2290">
        <v>1339098689</v>
      </c>
      <c r="M2290" s="11">
        <f t="shared" si="211"/>
        <v>41067.577418981484</v>
      </c>
      <c r="N2290" t="b">
        <v>0</v>
      </c>
      <c r="O2290">
        <v>25</v>
      </c>
      <c r="P2290" t="b">
        <v>1</v>
      </c>
      <c r="Q2290" t="s">
        <v>8276</v>
      </c>
      <c r="R2290" s="10">
        <f t="shared" si="212"/>
        <v>100.1</v>
      </c>
      <c r="S2290">
        <f t="shared" si="213"/>
        <v>40.04</v>
      </c>
      <c r="T2290" t="str">
        <f t="shared" si="214"/>
        <v>music</v>
      </c>
      <c r="U2290" t="str">
        <f t="shared" si="215"/>
        <v>rock</v>
      </c>
    </row>
    <row r="2291" spans="1:21" ht="44.25" hidden="1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tr">
        <f>Data[[#This Row],[state]]</f>
        <v>successful</v>
      </c>
      <c r="H2291" t="s">
        <v>8224</v>
      </c>
      <c r="I2291" t="s">
        <v>8246</v>
      </c>
      <c r="J2291">
        <v>1386372120</v>
      </c>
      <c r="K2291" s="11">
        <f t="shared" si="210"/>
        <v>41614.723611111112</v>
      </c>
      <c r="L2291">
        <v>1382659060</v>
      </c>
      <c r="M2291" s="11">
        <f t="shared" si="211"/>
        <v>41571.748379629629</v>
      </c>
      <c r="N2291" t="b">
        <v>0</v>
      </c>
      <c r="O2291">
        <v>25</v>
      </c>
      <c r="P2291" t="b">
        <v>1</v>
      </c>
      <c r="Q2291" t="s">
        <v>8276</v>
      </c>
      <c r="R2291" s="10">
        <f t="shared" si="212"/>
        <v>107.4</v>
      </c>
      <c r="S2291">
        <f t="shared" si="213"/>
        <v>64.44</v>
      </c>
      <c r="T2291" t="str">
        <f t="shared" si="214"/>
        <v>music</v>
      </c>
      <c r="U2291" t="str">
        <f t="shared" si="215"/>
        <v>rock</v>
      </c>
    </row>
    <row r="2292" spans="1:21" ht="44.25" hidden="1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tr">
        <f>Data[[#This Row],[state]]</f>
        <v>successful</v>
      </c>
      <c r="H2292" t="s">
        <v>8224</v>
      </c>
      <c r="I2292" t="s">
        <v>8246</v>
      </c>
      <c r="J2292">
        <v>1259686800</v>
      </c>
      <c r="K2292" s="11">
        <f t="shared" si="210"/>
        <v>40148.458333333336</v>
      </c>
      <c r="L2292">
        <v>1252908330</v>
      </c>
      <c r="M2292" s="11">
        <f t="shared" si="211"/>
        <v>40070.003819444442</v>
      </c>
      <c r="N2292" t="b">
        <v>0</v>
      </c>
      <c r="O2292">
        <v>29</v>
      </c>
      <c r="P2292" t="b">
        <v>1</v>
      </c>
      <c r="Q2292" t="s">
        <v>8276</v>
      </c>
      <c r="R2292" s="10">
        <f t="shared" si="212"/>
        <v>104.06666666666666</v>
      </c>
      <c r="S2292">
        <f t="shared" si="213"/>
        <v>53.827586206896555</v>
      </c>
      <c r="T2292" t="str">
        <f t="shared" si="214"/>
        <v>music</v>
      </c>
      <c r="U2292" t="str">
        <f t="shared" si="215"/>
        <v>rock</v>
      </c>
    </row>
    <row r="2293" spans="1:21" ht="44.25" hidden="1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tr">
        <f>Data[[#This Row],[state]]</f>
        <v>successful</v>
      </c>
      <c r="H2293" t="s">
        <v>8224</v>
      </c>
      <c r="I2293" t="s">
        <v>8246</v>
      </c>
      <c r="J2293">
        <v>1335153600</v>
      </c>
      <c r="K2293" s="11">
        <f t="shared" si="210"/>
        <v>41021.916666666664</v>
      </c>
      <c r="L2293">
        <v>1332199618</v>
      </c>
      <c r="M2293" s="11">
        <f t="shared" si="211"/>
        <v>40987.727060185185</v>
      </c>
      <c r="N2293" t="b">
        <v>0</v>
      </c>
      <c r="O2293">
        <v>43</v>
      </c>
      <c r="P2293" t="b">
        <v>1</v>
      </c>
      <c r="Q2293" t="s">
        <v>8276</v>
      </c>
      <c r="R2293" s="10">
        <f t="shared" si="212"/>
        <v>172.8</v>
      </c>
      <c r="S2293">
        <f t="shared" si="213"/>
        <v>100.46511627906976</v>
      </c>
      <c r="T2293" t="str">
        <f t="shared" si="214"/>
        <v>music</v>
      </c>
      <c r="U2293" t="str">
        <f t="shared" si="215"/>
        <v>rock</v>
      </c>
    </row>
    <row r="2294" spans="1:21" ht="44.25" hidden="1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tr">
        <f>Data[[#This Row],[state]]</f>
        <v>successful</v>
      </c>
      <c r="H2294" t="s">
        <v>8224</v>
      </c>
      <c r="I2294" t="s">
        <v>8246</v>
      </c>
      <c r="J2294">
        <v>1334767476</v>
      </c>
      <c r="K2294" s="11">
        <f t="shared" si="210"/>
        <v>41017.447638888887</v>
      </c>
      <c r="L2294">
        <v>1332175476</v>
      </c>
      <c r="M2294" s="11">
        <f t="shared" si="211"/>
        <v>40987.447638888887</v>
      </c>
      <c r="N2294" t="b">
        <v>0</v>
      </c>
      <c r="O2294">
        <v>46</v>
      </c>
      <c r="P2294" t="b">
        <v>1</v>
      </c>
      <c r="Q2294" t="s">
        <v>8276</v>
      </c>
      <c r="R2294" s="10">
        <f t="shared" si="212"/>
        <v>107.2505</v>
      </c>
      <c r="S2294">
        <f t="shared" si="213"/>
        <v>46.630652173913049</v>
      </c>
      <c r="T2294" t="str">
        <f t="shared" si="214"/>
        <v>music</v>
      </c>
      <c r="U2294" t="str">
        <f t="shared" si="215"/>
        <v>rock</v>
      </c>
    </row>
    <row r="2295" spans="1:21" ht="29.5" hidden="1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tr">
        <f>Data[[#This Row],[state]]</f>
        <v>successful</v>
      </c>
      <c r="H2295" t="s">
        <v>8224</v>
      </c>
      <c r="I2295" t="s">
        <v>8246</v>
      </c>
      <c r="J2295">
        <v>1348545540</v>
      </c>
      <c r="K2295" s="11">
        <f t="shared" si="210"/>
        <v>41176.915972222225</v>
      </c>
      <c r="L2295">
        <v>1346345999</v>
      </c>
      <c r="M2295" s="11">
        <f t="shared" si="211"/>
        <v>41151.458321759259</v>
      </c>
      <c r="N2295" t="b">
        <v>0</v>
      </c>
      <c r="O2295">
        <v>27</v>
      </c>
      <c r="P2295" t="b">
        <v>1</v>
      </c>
      <c r="Q2295" t="s">
        <v>8276</v>
      </c>
      <c r="R2295" s="10">
        <f t="shared" si="212"/>
        <v>108.23529411764706</v>
      </c>
      <c r="S2295">
        <f t="shared" si="213"/>
        <v>34.074074074074076</v>
      </c>
      <c r="T2295" t="str">
        <f t="shared" si="214"/>
        <v>music</v>
      </c>
      <c r="U2295" t="str">
        <f t="shared" si="215"/>
        <v>rock</v>
      </c>
    </row>
    <row r="2296" spans="1:21" ht="59" hidden="1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tr">
        <f>Data[[#This Row],[state]]</f>
        <v>successful</v>
      </c>
      <c r="H2296" t="s">
        <v>8224</v>
      </c>
      <c r="I2296" t="s">
        <v>8246</v>
      </c>
      <c r="J2296">
        <v>1358702480</v>
      </c>
      <c r="K2296" s="11">
        <f t="shared" si="210"/>
        <v>41294.47314814815</v>
      </c>
      <c r="L2296">
        <v>1356110480</v>
      </c>
      <c r="M2296" s="11">
        <f t="shared" si="211"/>
        <v>41264.47314814815</v>
      </c>
      <c r="N2296" t="b">
        <v>0</v>
      </c>
      <c r="O2296">
        <v>112</v>
      </c>
      <c r="P2296" t="b">
        <v>1</v>
      </c>
      <c r="Q2296" t="s">
        <v>8276</v>
      </c>
      <c r="R2296" s="10">
        <f t="shared" si="212"/>
        <v>146.08079999999998</v>
      </c>
      <c r="S2296">
        <f t="shared" si="213"/>
        <v>65.214642857142863</v>
      </c>
      <c r="T2296" t="str">
        <f t="shared" si="214"/>
        <v>music</v>
      </c>
      <c r="U2296" t="str">
        <f t="shared" si="215"/>
        <v>rock</v>
      </c>
    </row>
    <row r="2297" spans="1:21" ht="59" hidden="1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tr">
        <f>Data[[#This Row],[state]]</f>
        <v>successful</v>
      </c>
      <c r="H2297" t="s">
        <v>8224</v>
      </c>
      <c r="I2297" t="s">
        <v>8246</v>
      </c>
      <c r="J2297">
        <v>1359240856</v>
      </c>
      <c r="K2297" s="11">
        <f t="shared" si="210"/>
        <v>41300.704351851848</v>
      </c>
      <c r="L2297">
        <v>1356648856</v>
      </c>
      <c r="M2297" s="11">
        <f t="shared" si="211"/>
        <v>41270.704351851848</v>
      </c>
      <c r="N2297" t="b">
        <v>0</v>
      </c>
      <c r="O2297">
        <v>34</v>
      </c>
      <c r="P2297" t="b">
        <v>1</v>
      </c>
      <c r="Q2297" t="s">
        <v>8276</v>
      </c>
      <c r="R2297" s="10">
        <f t="shared" si="212"/>
        <v>125.25</v>
      </c>
      <c r="S2297">
        <f t="shared" si="213"/>
        <v>44.205882352941174</v>
      </c>
      <c r="T2297" t="str">
        <f t="shared" si="214"/>
        <v>music</v>
      </c>
      <c r="U2297" t="str">
        <f t="shared" si="215"/>
        <v>rock</v>
      </c>
    </row>
    <row r="2298" spans="1:21" ht="44.25" hidden="1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tr">
        <f>Data[[#This Row],[state]]</f>
        <v>successful</v>
      </c>
      <c r="H2298" t="s">
        <v>8224</v>
      </c>
      <c r="I2298" t="s">
        <v>8246</v>
      </c>
      <c r="J2298">
        <v>1330018426</v>
      </c>
      <c r="K2298" s="11">
        <f t="shared" si="210"/>
        <v>40962.481782407405</v>
      </c>
      <c r="L2298">
        <v>1326994426</v>
      </c>
      <c r="M2298" s="11">
        <f t="shared" si="211"/>
        <v>40927.481782407405</v>
      </c>
      <c r="N2298" t="b">
        <v>0</v>
      </c>
      <c r="O2298">
        <v>145</v>
      </c>
      <c r="P2298" t="b">
        <v>1</v>
      </c>
      <c r="Q2298" t="s">
        <v>8276</v>
      </c>
      <c r="R2298" s="10">
        <f t="shared" si="212"/>
        <v>149.07142857142856</v>
      </c>
      <c r="S2298">
        <f t="shared" si="213"/>
        <v>71.965517241379317</v>
      </c>
      <c r="T2298" t="str">
        <f t="shared" si="214"/>
        <v>music</v>
      </c>
      <c r="U2298" t="str">
        <f t="shared" si="215"/>
        <v>rock</v>
      </c>
    </row>
    <row r="2299" spans="1:21" ht="29.5" hidden="1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tr">
        <f>Data[[#This Row],[state]]</f>
        <v>successful</v>
      </c>
      <c r="H2299" t="s">
        <v>8224</v>
      </c>
      <c r="I2299" t="s">
        <v>8246</v>
      </c>
      <c r="J2299">
        <v>1331697540</v>
      </c>
      <c r="K2299" s="11">
        <f t="shared" si="210"/>
        <v>40981.915972222225</v>
      </c>
      <c r="L2299">
        <v>1328749249</v>
      </c>
      <c r="M2299" s="11">
        <f t="shared" si="211"/>
        <v>40947.792233796295</v>
      </c>
      <c r="N2299" t="b">
        <v>0</v>
      </c>
      <c r="O2299">
        <v>19</v>
      </c>
      <c r="P2299" t="b">
        <v>1</v>
      </c>
      <c r="Q2299" t="s">
        <v>8276</v>
      </c>
      <c r="R2299" s="10">
        <f t="shared" si="212"/>
        <v>100.6</v>
      </c>
      <c r="S2299">
        <f t="shared" si="213"/>
        <v>52.94736842105263</v>
      </c>
      <c r="T2299" t="str">
        <f t="shared" si="214"/>
        <v>music</v>
      </c>
      <c r="U2299" t="str">
        <f t="shared" si="215"/>
        <v>rock</v>
      </c>
    </row>
    <row r="2300" spans="1:21" ht="44.25" hidden="1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tr">
        <f>Data[[#This Row],[state]]</f>
        <v>successful</v>
      </c>
      <c r="H2300" t="s">
        <v>8224</v>
      </c>
      <c r="I2300" t="s">
        <v>8246</v>
      </c>
      <c r="J2300">
        <v>1395861033</v>
      </c>
      <c r="K2300" s="11">
        <f t="shared" si="210"/>
        <v>41724.548993055556</v>
      </c>
      <c r="L2300">
        <v>1393272633</v>
      </c>
      <c r="M2300" s="11">
        <f t="shared" si="211"/>
        <v>41694.59065972222</v>
      </c>
      <c r="N2300" t="b">
        <v>0</v>
      </c>
      <c r="O2300">
        <v>288</v>
      </c>
      <c r="P2300" t="b">
        <v>1</v>
      </c>
      <c r="Q2300" t="s">
        <v>8276</v>
      </c>
      <c r="R2300" s="10">
        <f t="shared" si="212"/>
        <v>105.07333333333332</v>
      </c>
      <c r="S2300">
        <f t="shared" si="213"/>
        <v>109.45138888888889</v>
      </c>
      <c r="T2300" t="str">
        <f t="shared" si="214"/>
        <v>music</v>
      </c>
      <c r="U2300" t="str">
        <f t="shared" si="215"/>
        <v>rock</v>
      </c>
    </row>
    <row r="2301" spans="1:21" ht="44.25" hidden="1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tr">
        <f>Data[[#This Row],[state]]</f>
        <v>successful</v>
      </c>
      <c r="H2301" t="s">
        <v>8224</v>
      </c>
      <c r="I2301" t="s">
        <v>8246</v>
      </c>
      <c r="J2301">
        <v>1296953209</v>
      </c>
      <c r="K2301" s="11">
        <f t="shared" si="210"/>
        <v>40579.782511574071</v>
      </c>
      <c r="L2301">
        <v>1295657209</v>
      </c>
      <c r="M2301" s="11">
        <f t="shared" si="211"/>
        <v>40564.782511574071</v>
      </c>
      <c r="N2301" t="b">
        <v>0</v>
      </c>
      <c r="O2301">
        <v>14</v>
      </c>
      <c r="P2301" t="b">
        <v>1</v>
      </c>
      <c r="Q2301" t="s">
        <v>8276</v>
      </c>
      <c r="R2301" s="10">
        <f t="shared" si="212"/>
        <v>350.16666666666663</v>
      </c>
      <c r="S2301">
        <f t="shared" si="213"/>
        <v>75.035714285714292</v>
      </c>
      <c r="T2301" t="str">
        <f t="shared" si="214"/>
        <v>music</v>
      </c>
      <c r="U2301" t="str">
        <f t="shared" si="215"/>
        <v>rock</v>
      </c>
    </row>
    <row r="2302" spans="1:21" ht="44.25" hidden="1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tr">
        <f>Data[[#This Row],[state]]</f>
        <v>successful</v>
      </c>
      <c r="H2302" t="s">
        <v>8224</v>
      </c>
      <c r="I2302" t="s">
        <v>8246</v>
      </c>
      <c r="J2302">
        <v>1340904416</v>
      </c>
      <c r="K2302" s="11">
        <f t="shared" si="210"/>
        <v>41088.477037037039</v>
      </c>
      <c r="L2302">
        <v>1339694816</v>
      </c>
      <c r="M2302" s="11">
        <f t="shared" si="211"/>
        <v>41074.477037037039</v>
      </c>
      <c r="N2302" t="b">
        <v>0</v>
      </c>
      <c r="O2302">
        <v>7</v>
      </c>
      <c r="P2302" t="b">
        <v>1</v>
      </c>
      <c r="Q2302" t="s">
        <v>8276</v>
      </c>
      <c r="R2302" s="10">
        <f t="shared" si="212"/>
        <v>101.25</v>
      </c>
      <c r="S2302">
        <f t="shared" si="213"/>
        <v>115.71428571428571</v>
      </c>
      <c r="T2302" t="str">
        <f t="shared" si="214"/>
        <v>music</v>
      </c>
      <c r="U2302" t="str">
        <f t="shared" si="215"/>
        <v>rock</v>
      </c>
    </row>
    <row r="2303" spans="1:21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tr">
        <f>Data[[#This Row],[state]]</f>
        <v>successful</v>
      </c>
      <c r="H2303" t="s">
        <v>8224</v>
      </c>
      <c r="I2303" t="s">
        <v>8246</v>
      </c>
      <c r="J2303">
        <v>1371785496</v>
      </c>
      <c r="K2303" s="11">
        <f t="shared" si="210"/>
        <v>41445.896944444445</v>
      </c>
      <c r="L2303">
        <v>1369193496</v>
      </c>
      <c r="M2303" s="11">
        <f t="shared" si="211"/>
        <v>41415.896944444445</v>
      </c>
      <c r="N2303" t="b">
        <v>1</v>
      </c>
      <c r="O2303">
        <v>211</v>
      </c>
      <c r="P2303" t="b">
        <v>1</v>
      </c>
      <c r="Q2303" t="s">
        <v>8279</v>
      </c>
      <c r="R2303" s="10">
        <f t="shared" si="212"/>
        <v>133.6044</v>
      </c>
      <c r="S2303">
        <f t="shared" si="213"/>
        <v>31.659810426540286</v>
      </c>
      <c r="T2303" t="str">
        <f t="shared" si="214"/>
        <v>music</v>
      </c>
      <c r="U2303" t="str">
        <f t="shared" si="215"/>
        <v>indie rock</v>
      </c>
    </row>
    <row r="2304" spans="1:21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tr">
        <f>Data[[#This Row],[state]]</f>
        <v>successful</v>
      </c>
      <c r="H2304" t="s">
        <v>8224</v>
      </c>
      <c r="I2304" t="s">
        <v>8246</v>
      </c>
      <c r="J2304">
        <v>1388473200</v>
      </c>
      <c r="K2304" s="11">
        <f t="shared" si="210"/>
        <v>41639.041666666664</v>
      </c>
      <c r="L2304">
        <v>1385585434</v>
      </c>
      <c r="M2304" s="11">
        <f t="shared" si="211"/>
        <v>41605.618449074071</v>
      </c>
      <c r="N2304" t="b">
        <v>1</v>
      </c>
      <c r="O2304">
        <v>85</v>
      </c>
      <c r="P2304" t="b">
        <v>1</v>
      </c>
      <c r="Q2304" t="s">
        <v>8279</v>
      </c>
      <c r="R2304" s="10">
        <f t="shared" si="212"/>
        <v>170.65217391304347</v>
      </c>
      <c r="S2304">
        <f t="shared" si="213"/>
        <v>46.176470588235297</v>
      </c>
      <c r="T2304" t="str">
        <f t="shared" si="214"/>
        <v>music</v>
      </c>
      <c r="U2304" t="str">
        <f t="shared" si="215"/>
        <v>indie rock</v>
      </c>
    </row>
    <row r="2305" spans="1:21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tr">
        <f>Data[[#This Row],[state]]</f>
        <v>successful</v>
      </c>
      <c r="H2305" t="s">
        <v>8224</v>
      </c>
      <c r="I2305" t="s">
        <v>8246</v>
      </c>
      <c r="J2305">
        <v>1323747596</v>
      </c>
      <c r="K2305" s="11">
        <f t="shared" si="210"/>
        <v>40889.902731481481</v>
      </c>
      <c r="L2305">
        <v>1320287996</v>
      </c>
      <c r="M2305" s="11">
        <f t="shared" si="211"/>
        <v>40849.861064814817</v>
      </c>
      <c r="N2305" t="b">
        <v>1</v>
      </c>
      <c r="O2305">
        <v>103</v>
      </c>
      <c r="P2305" t="b">
        <v>1</v>
      </c>
      <c r="Q2305" t="s">
        <v>8279</v>
      </c>
      <c r="R2305" s="10">
        <f t="shared" si="212"/>
        <v>109.35829457364341</v>
      </c>
      <c r="S2305">
        <f t="shared" si="213"/>
        <v>68.481650485436887</v>
      </c>
      <c r="T2305" t="str">
        <f t="shared" si="214"/>
        <v>music</v>
      </c>
      <c r="U2305" t="str">
        <f t="shared" si="215"/>
        <v>indie rock</v>
      </c>
    </row>
    <row r="2306" spans="1:21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tr">
        <f>Data[[#This Row],[state]]</f>
        <v>successful</v>
      </c>
      <c r="H2306" t="s">
        <v>8224</v>
      </c>
      <c r="I2306" t="s">
        <v>8246</v>
      </c>
      <c r="J2306">
        <v>1293857940</v>
      </c>
      <c r="K2306" s="11">
        <f t="shared" ref="K2306:K2369" si="216">(((J2306/60)/60)/24)+DATE(1970,1,1)+(-6/24)</f>
        <v>40543.957638888889</v>
      </c>
      <c r="L2306">
        <v>1290281691</v>
      </c>
      <c r="M2306" s="11">
        <f t="shared" ref="M2306:M2369" si="217">(((L2306/60)/60)/24)+DATE(1970,1,1)+(-6/24)</f>
        <v>40502.565868055557</v>
      </c>
      <c r="N2306" t="b">
        <v>1</v>
      </c>
      <c r="O2306">
        <v>113</v>
      </c>
      <c r="P2306" t="b">
        <v>1</v>
      </c>
      <c r="Q2306" t="s">
        <v>8279</v>
      </c>
      <c r="R2306" s="10">
        <f t="shared" ref="R2306:R2369" si="218">(E2306/D2306)*100</f>
        <v>100.70033333333335</v>
      </c>
      <c r="S2306">
        <f t="shared" si="213"/>
        <v>53.469203539823013</v>
      </c>
      <c r="T2306" t="str">
        <f t="shared" si="214"/>
        <v>music</v>
      </c>
      <c r="U2306" t="str">
        <f t="shared" si="215"/>
        <v>indie rock</v>
      </c>
    </row>
    <row r="2307" spans="1:21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tr">
        <f>Data[[#This Row],[state]]</f>
        <v>successful</v>
      </c>
      <c r="H2307" t="s">
        <v>8224</v>
      </c>
      <c r="I2307" t="s">
        <v>8246</v>
      </c>
      <c r="J2307">
        <v>1407520800</v>
      </c>
      <c r="K2307" s="11">
        <f t="shared" si="216"/>
        <v>41859.5</v>
      </c>
      <c r="L2307">
        <v>1405356072</v>
      </c>
      <c r="M2307" s="11">
        <f t="shared" si="217"/>
        <v>41834.445277777777</v>
      </c>
      <c r="N2307" t="b">
        <v>1</v>
      </c>
      <c r="O2307">
        <v>167</v>
      </c>
      <c r="P2307" t="b">
        <v>1</v>
      </c>
      <c r="Q2307" t="s">
        <v>8279</v>
      </c>
      <c r="R2307" s="10">
        <f t="shared" si="218"/>
        <v>101.22777777777779</v>
      </c>
      <c r="S2307">
        <f t="shared" ref="S2307:S2370" si="219">E2307/O2307</f>
        <v>109.10778443113773</v>
      </c>
      <c r="T2307" t="str">
        <f t="shared" ref="T2307:T2370" si="220">LEFT(Q2307,FIND("/",Q2307)-1)</f>
        <v>music</v>
      </c>
      <c r="U2307" t="str">
        <f t="shared" ref="U2307:U2370" si="221">RIGHT(Q2307,LEN(Q2307)-FIND("/",Q2307))</f>
        <v>indie rock</v>
      </c>
    </row>
    <row r="2308" spans="1:21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tr">
        <f>Data[[#This Row],[state]]</f>
        <v>successful</v>
      </c>
      <c r="H2308" t="s">
        <v>8224</v>
      </c>
      <c r="I2308" t="s">
        <v>8246</v>
      </c>
      <c r="J2308">
        <v>1331352129</v>
      </c>
      <c r="K2308" s="11">
        <f t="shared" si="216"/>
        <v>40977.91815972222</v>
      </c>
      <c r="L2308">
        <v>1328760129</v>
      </c>
      <c r="M2308" s="11">
        <f t="shared" si="217"/>
        <v>40947.91815972222</v>
      </c>
      <c r="N2308" t="b">
        <v>1</v>
      </c>
      <c r="O2308">
        <v>73</v>
      </c>
      <c r="P2308" t="b">
        <v>1</v>
      </c>
      <c r="Q2308" t="s">
        <v>8279</v>
      </c>
      <c r="R2308" s="10">
        <f t="shared" si="218"/>
        <v>106.75857142857143</v>
      </c>
      <c r="S2308">
        <f t="shared" si="219"/>
        <v>51.185616438356163</v>
      </c>
      <c r="T2308" t="str">
        <f t="shared" si="220"/>
        <v>music</v>
      </c>
      <c r="U2308" t="str">
        <f t="shared" si="221"/>
        <v>indie rock</v>
      </c>
    </row>
    <row r="2309" spans="1:21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tr">
        <f>Data[[#This Row],[state]]</f>
        <v>successful</v>
      </c>
      <c r="H2309" t="s">
        <v>8224</v>
      </c>
      <c r="I2309" t="s">
        <v>8246</v>
      </c>
      <c r="J2309">
        <v>1336245328</v>
      </c>
      <c r="K2309" s="11">
        <f t="shared" si="216"/>
        <v>41034.552407407406</v>
      </c>
      <c r="L2309">
        <v>1333653333</v>
      </c>
      <c r="M2309" s="11">
        <f t="shared" si="217"/>
        <v>41004.552465277775</v>
      </c>
      <c r="N2309" t="b">
        <v>1</v>
      </c>
      <c r="O2309">
        <v>75</v>
      </c>
      <c r="P2309" t="b">
        <v>1</v>
      </c>
      <c r="Q2309" t="s">
        <v>8279</v>
      </c>
      <c r="R2309" s="10">
        <f t="shared" si="218"/>
        <v>106.65777537961894</v>
      </c>
      <c r="S2309">
        <f t="shared" si="219"/>
        <v>27.936800000000002</v>
      </c>
      <c r="T2309" t="str">
        <f t="shared" si="220"/>
        <v>music</v>
      </c>
      <c r="U2309" t="str">
        <f t="shared" si="221"/>
        <v>indie rock</v>
      </c>
    </row>
    <row r="2310" spans="1:21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tr">
        <f>Data[[#This Row],[state]]</f>
        <v>successful</v>
      </c>
      <c r="H2310" t="s">
        <v>8224</v>
      </c>
      <c r="I2310" t="s">
        <v>8246</v>
      </c>
      <c r="J2310">
        <v>1409274000</v>
      </c>
      <c r="K2310" s="11">
        <f t="shared" si="216"/>
        <v>41879.791666666664</v>
      </c>
      <c r="L2310">
        <v>1406847996</v>
      </c>
      <c r="M2310" s="11">
        <f t="shared" si="217"/>
        <v>41851.712916666671</v>
      </c>
      <c r="N2310" t="b">
        <v>1</v>
      </c>
      <c r="O2310">
        <v>614</v>
      </c>
      <c r="P2310" t="b">
        <v>1</v>
      </c>
      <c r="Q2310" t="s">
        <v>8279</v>
      </c>
      <c r="R2310" s="10">
        <f t="shared" si="218"/>
        <v>101.30622</v>
      </c>
      <c r="S2310">
        <f t="shared" si="219"/>
        <v>82.496921824104234</v>
      </c>
      <c r="T2310" t="str">
        <f t="shared" si="220"/>
        <v>music</v>
      </c>
      <c r="U2310" t="str">
        <f t="shared" si="221"/>
        <v>indie rock</v>
      </c>
    </row>
    <row r="2311" spans="1:21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tr">
        <f>Data[[#This Row],[state]]</f>
        <v>successful</v>
      </c>
      <c r="H2311" t="s">
        <v>8224</v>
      </c>
      <c r="I2311" t="s">
        <v>8246</v>
      </c>
      <c r="J2311">
        <v>1362872537</v>
      </c>
      <c r="K2311" s="11">
        <f t="shared" si="216"/>
        <v>41342.737696759257</v>
      </c>
      <c r="L2311">
        <v>1359848537</v>
      </c>
      <c r="M2311" s="11">
        <f t="shared" si="217"/>
        <v>41307.737696759257</v>
      </c>
      <c r="N2311" t="b">
        <v>1</v>
      </c>
      <c r="O2311">
        <v>107</v>
      </c>
      <c r="P2311" t="b">
        <v>1</v>
      </c>
      <c r="Q2311" t="s">
        <v>8279</v>
      </c>
      <c r="R2311" s="10">
        <f t="shared" si="218"/>
        <v>106.67450000000001</v>
      </c>
      <c r="S2311">
        <f t="shared" si="219"/>
        <v>59.817476635514019</v>
      </c>
      <c r="T2311" t="str">
        <f t="shared" si="220"/>
        <v>music</v>
      </c>
      <c r="U2311" t="str">
        <f t="shared" si="221"/>
        <v>indie rock</v>
      </c>
    </row>
    <row r="2312" spans="1:21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tr">
        <f>Data[[#This Row],[state]]</f>
        <v>successful</v>
      </c>
      <c r="H2312" t="s">
        <v>8224</v>
      </c>
      <c r="I2312" t="s">
        <v>8246</v>
      </c>
      <c r="J2312">
        <v>1363889015</v>
      </c>
      <c r="K2312" s="11">
        <f t="shared" si="216"/>
        <v>41354.502488425926</v>
      </c>
      <c r="L2312">
        <v>1361300615</v>
      </c>
      <c r="M2312" s="11">
        <f t="shared" si="217"/>
        <v>41324.54415509259</v>
      </c>
      <c r="N2312" t="b">
        <v>1</v>
      </c>
      <c r="O2312">
        <v>1224</v>
      </c>
      <c r="P2312" t="b">
        <v>1</v>
      </c>
      <c r="Q2312" t="s">
        <v>8279</v>
      </c>
      <c r="R2312" s="10">
        <f t="shared" si="218"/>
        <v>428.83978378378379</v>
      </c>
      <c r="S2312">
        <f t="shared" si="219"/>
        <v>64.816470588235291</v>
      </c>
      <c r="T2312" t="str">
        <f t="shared" si="220"/>
        <v>music</v>
      </c>
      <c r="U2312" t="str">
        <f t="shared" si="221"/>
        <v>indie rock</v>
      </c>
    </row>
    <row r="2313" spans="1:21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tr">
        <f>Data[[#This Row],[state]]</f>
        <v>successful</v>
      </c>
      <c r="H2313" t="s">
        <v>8224</v>
      </c>
      <c r="I2313" t="s">
        <v>8246</v>
      </c>
      <c r="J2313">
        <v>1399421189</v>
      </c>
      <c r="K2313" s="11">
        <f t="shared" si="216"/>
        <v>41765.754502314812</v>
      </c>
      <c r="L2313">
        <v>1396829189</v>
      </c>
      <c r="M2313" s="11">
        <f t="shared" si="217"/>
        <v>41735.754502314812</v>
      </c>
      <c r="N2313" t="b">
        <v>1</v>
      </c>
      <c r="O2313">
        <v>104</v>
      </c>
      <c r="P2313" t="b">
        <v>1</v>
      </c>
      <c r="Q2313" t="s">
        <v>8279</v>
      </c>
      <c r="R2313" s="10">
        <f t="shared" si="218"/>
        <v>104.11111111111111</v>
      </c>
      <c r="S2313">
        <f t="shared" si="219"/>
        <v>90.09615384615384</v>
      </c>
      <c r="T2313" t="str">
        <f t="shared" si="220"/>
        <v>music</v>
      </c>
      <c r="U2313" t="str">
        <f t="shared" si="221"/>
        <v>indie rock</v>
      </c>
    </row>
    <row r="2314" spans="1:21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tr">
        <f>Data[[#This Row],[state]]</f>
        <v>successful</v>
      </c>
      <c r="H2314" t="s">
        <v>8224</v>
      </c>
      <c r="I2314" t="s">
        <v>8246</v>
      </c>
      <c r="J2314">
        <v>1397862000</v>
      </c>
      <c r="K2314" s="11">
        <f t="shared" si="216"/>
        <v>41747.708333333336</v>
      </c>
      <c r="L2314">
        <v>1395155478</v>
      </c>
      <c r="M2314" s="11">
        <f t="shared" si="217"/>
        <v>41716.382847222223</v>
      </c>
      <c r="N2314" t="b">
        <v>1</v>
      </c>
      <c r="O2314">
        <v>79</v>
      </c>
      <c r="P2314" t="b">
        <v>1</v>
      </c>
      <c r="Q2314" t="s">
        <v>8279</v>
      </c>
      <c r="R2314" s="10">
        <f t="shared" si="218"/>
        <v>107.86666666666666</v>
      </c>
      <c r="S2314">
        <f t="shared" si="219"/>
        <v>40.962025316455694</v>
      </c>
      <c r="T2314" t="str">
        <f t="shared" si="220"/>
        <v>music</v>
      </c>
      <c r="U2314" t="str">
        <f t="shared" si="221"/>
        <v>indie rock</v>
      </c>
    </row>
    <row r="2315" spans="1:21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tr">
        <f>Data[[#This Row],[state]]</f>
        <v>successful</v>
      </c>
      <c r="H2315" t="s">
        <v>8224</v>
      </c>
      <c r="I2315" t="s">
        <v>8246</v>
      </c>
      <c r="J2315">
        <v>1336086026</v>
      </c>
      <c r="K2315" s="11">
        <f t="shared" si="216"/>
        <v>41032.708634259259</v>
      </c>
      <c r="L2315">
        <v>1333494026</v>
      </c>
      <c r="M2315" s="11">
        <f t="shared" si="217"/>
        <v>41002.708634259259</v>
      </c>
      <c r="N2315" t="b">
        <v>1</v>
      </c>
      <c r="O2315">
        <v>157</v>
      </c>
      <c r="P2315" t="b">
        <v>1</v>
      </c>
      <c r="Q2315" t="s">
        <v>8279</v>
      </c>
      <c r="R2315" s="10">
        <f t="shared" si="218"/>
        <v>175.84040000000002</v>
      </c>
      <c r="S2315">
        <f t="shared" si="219"/>
        <v>56.000127388535034</v>
      </c>
      <c r="T2315" t="str">
        <f t="shared" si="220"/>
        <v>music</v>
      </c>
      <c r="U2315" t="str">
        <f t="shared" si="221"/>
        <v>indie rock</v>
      </c>
    </row>
    <row r="2316" spans="1:21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tr">
        <f>Data[[#This Row],[state]]</f>
        <v>successful</v>
      </c>
      <c r="H2316" t="s">
        <v>8224</v>
      </c>
      <c r="I2316" t="s">
        <v>8246</v>
      </c>
      <c r="J2316">
        <v>1339074857</v>
      </c>
      <c r="K2316" s="11">
        <f t="shared" si="216"/>
        <v>41067.301585648151</v>
      </c>
      <c r="L2316">
        <v>1336482857</v>
      </c>
      <c r="M2316" s="11">
        <f t="shared" si="217"/>
        <v>41037.301585648151</v>
      </c>
      <c r="N2316" t="b">
        <v>1</v>
      </c>
      <c r="O2316">
        <v>50</v>
      </c>
      <c r="P2316" t="b">
        <v>1</v>
      </c>
      <c r="Q2316" t="s">
        <v>8279</v>
      </c>
      <c r="R2316" s="10">
        <f t="shared" si="218"/>
        <v>156.97</v>
      </c>
      <c r="S2316">
        <f t="shared" si="219"/>
        <v>37.672800000000002</v>
      </c>
      <c r="T2316" t="str">
        <f t="shared" si="220"/>
        <v>music</v>
      </c>
      <c r="U2316" t="str">
        <f t="shared" si="221"/>
        <v>indie rock</v>
      </c>
    </row>
    <row r="2317" spans="1:21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tr">
        <f>Data[[#This Row],[state]]</f>
        <v>successful</v>
      </c>
      <c r="H2317" t="s">
        <v>8224</v>
      </c>
      <c r="I2317" t="s">
        <v>8246</v>
      </c>
      <c r="J2317">
        <v>1336238743</v>
      </c>
      <c r="K2317" s="11">
        <f t="shared" si="216"/>
        <v>41034.47619212963</v>
      </c>
      <c r="L2317">
        <v>1333646743</v>
      </c>
      <c r="M2317" s="11">
        <f t="shared" si="217"/>
        <v>41004.47619212963</v>
      </c>
      <c r="N2317" t="b">
        <v>1</v>
      </c>
      <c r="O2317">
        <v>64</v>
      </c>
      <c r="P2317" t="b">
        <v>1</v>
      </c>
      <c r="Q2317" t="s">
        <v>8279</v>
      </c>
      <c r="R2317" s="10">
        <f t="shared" si="218"/>
        <v>102.60000000000001</v>
      </c>
      <c r="S2317">
        <f t="shared" si="219"/>
        <v>40.078125</v>
      </c>
      <c r="T2317" t="str">
        <f t="shared" si="220"/>
        <v>music</v>
      </c>
      <c r="U2317" t="str">
        <f t="shared" si="221"/>
        <v>indie rock</v>
      </c>
    </row>
    <row r="2318" spans="1:21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tr">
        <f>Data[[#This Row],[state]]</f>
        <v>successful</v>
      </c>
      <c r="H2318" t="s">
        <v>8224</v>
      </c>
      <c r="I2318" t="s">
        <v>8246</v>
      </c>
      <c r="J2318">
        <v>1260383040</v>
      </c>
      <c r="K2318" s="11">
        <f t="shared" si="216"/>
        <v>40156.51666666667</v>
      </c>
      <c r="L2318">
        <v>1253726650</v>
      </c>
      <c r="M2318" s="11">
        <f t="shared" si="217"/>
        <v>40079.475115740745</v>
      </c>
      <c r="N2318" t="b">
        <v>1</v>
      </c>
      <c r="O2318">
        <v>200</v>
      </c>
      <c r="P2318" t="b">
        <v>1</v>
      </c>
      <c r="Q2318" t="s">
        <v>8279</v>
      </c>
      <c r="R2318" s="10">
        <f t="shared" si="218"/>
        <v>104.04266666666666</v>
      </c>
      <c r="S2318">
        <f t="shared" si="219"/>
        <v>78.031999999999996</v>
      </c>
      <c r="T2318" t="str">
        <f t="shared" si="220"/>
        <v>music</v>
      </c>
      <c r="U2318" t="str">
        <f t="shared" si="221"/>
        <v>indie rock</v>
      </c>
    </row>
    <row r="2319" spans="1:21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tr">
        <f>Data[[#This Row],[state]]</f>
        <v>successful</v>
      </c>
      <c r="H2319" t="s">
        <v>8224</v>
      </c>
      <c r="I2319" t="s">
        <v>8246</v>
      </c>
      <c r="J2319">
        <v>1266210000</v>
      </c>
      <c r="K2319" s="11">
        <f t="shared" si="216"/>
        <v>40223.958333333336</v>
      </c>
      <c r="L2319">
        <v>1263474049</v>
      </c>
      <c r="M2319" s="11">
        <f t="shared" si="217"/>
        <v>40192.292233796295</v>
      </c>
      <c r="N2319" t="b">
        <v>1</v>
      </c>
      <c r="O2319">
        <v>22</v>
      </c>
      <c r="P2319" t="b">
        <v>1</v>
      </c>
      <c r="Q2319" t="s">
        <v>8279</v>
      </c>
      <c r="R2319" s="10">
        <f t="shared" si="218"/>
        <v>104</v>
      </c>
      <c r="S2319">
        <f t="shared" si="219"/>
        <v>18.90909090909091</v>
      </c>
      <c r="T2319" t="str">
        <f t="shared" si="220"/>
        <v>music</v>
      </c>
      <c r="U2319" t="str">
        <f t="shared" si="221"/>
        <v>indie rock</v>
      </c>
    </row>
    <row r="2320" spans="1:21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tr">
        <f>Data[[#This Row],[state]]</f>
        <v>successful</v>
      </c>
      <c r="H2320" t="s">
        <v>8224</v>
      </c>
      <c r="I2320" t="s">
        <v>8246</v>
      </c>
      <c r="J2320">
        <v>1253937540</v>
      </c>
      <c r="K2320" s="11">
        <f t="shared" si="216"/>
        <v>40081.915972222225</v>
      </c>
      <c r="L2320">
        <v>1251214014</v>
      </c>
      <c r="M2320" s="11">
        <f t="shared" si="217"/>
        <v>40050.393680555557</v>
      </c>
      <c r="N2320" t="b">
        <v>1</v>
      </c>
      <c r="O2320">
        <v>163</v>
      </c>
      <c r="P2320" t="b">
        <v>1</v>
      </c>
      <c r="Q2320" t="s">
        <v>8279</v>
      </c>
      <c r="R2320" s="10">
        <f t="shared" si="218"/>
        <v>121.05999999999999</v>
      </c>
      <c r="S2320">
        <f t="shared" si="219"/>
        <v>37.134969325153371</v>
      </c>
      <c r="T2320" t="str">
        <f t="shared" si="220"/>
        <v>music</v>
      </c>
      <c r="U2320" t="str">
        <f t="shared" si="221"/>
        <v>indie rock</v>
      </c>
    </row>
    <row r="2321" spans="1:21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tr">
        <f>Data[[#This Row],[state]]</f>
        <v>successful</v>
      </c>
      <c r="H2321" t="s">
        <v>8224</v>
      </c>
      <c r="I2321" t="s">
        <v>8246</v>
      </c>
      <c r="J2321">
        <v>1387072685</v>
      </c>
      <c r="K2321" s="11">
        <f t="shared" si="216"/>
        <v>41622.832002314812</v>
      </c>
      <c r="L2321">
        <v>1384480685</v>
      </c>
      <c r="M2321" s="11">
        <f t="shared" si="217"/>
        <v>41592.832002314812</v>
      </c>
      <c r="N2321" t="b">
        <v>1</v>
      </c>
      <c r="O2321">
        <v>77</v>
      </c>
      <c r="P2321" t="b">
        <v>1</v>
      </c>
      <c r="Q2321" t="s">
        <v>8279</v>
      </c>
      <c r="R2321" s="10">
        <f t="shared" si="218"/>
        <v>107.69999999999999</v>
      </c>
      <c r="S2321">
        <f t="shared" si="219"/>
        <v>41.961038961038959</v>
      </c>
      <c r="T2321" t="str">
        <f t="shared" si="220"/>
        <v>music</v>
      </c>
      <c r="U2321" t="str">
        <f t="shared" si="221"/>
        <v>indie rock</v>
      </c>
    </row>
    <row r="2322" spans="1:21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tr">
        <f>Data[[#This Row],[state]]</f>
        <v>successful</v>
      </c>
      <c r="H2322" t="s">
        <v>8224</v>
      </c>
      <c r="I2322" t="s">
        <v>8246</v>
      </c>
      <c r="J2322">
        <v>1396463800</v>
      </c>
      <c r="K2322" s="11">
        <f t="shared" si="216"/>
        <v>41731.525462962964</v>
      </c>
      <c r="L2322">
        <v>1393443400</v>
      </c>
      <c r="M2322" s="11">
        <f t="shared" si="217"/>
        <v>41696.567129629628</v>
      </c>
      <c r="N2322" t="b">
        <v>1</v>
      </c>
      <c r="O2322">
        <v>89</v>
      </c>
      <c r="P2322" t="b">
        <v>1</v>
      </c>
      <c r="Q2322" t="s">
        <v>8279</v>
      </c>
      <c r="R2322" s="10">
        <f t="shared" si="218"/>
        <v>108.66</v>
      </c>
      <c r="S2322">
        <f t="shared" si="219"/>
        <v>61.044943820224717</v>
      </c>
      <c r="T2322" t="str">
        <f t="shared" si="220"/>
        <v>music</v>
      </c>
      <c r="U2322" t="str">
        <f t="shared" si="221"/>
        <v>indie rock</v>
      </c>
    </row>
    <row r="2323" spans="1:21" ht="44.25" hidden="1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tr">
        <f>Data[[#This Row],[state]]</f>
        <v>live</v>
      </c>
      <c r="H2323" t="s">
        <v>8239</v>
      </c>
      <c r="I2323" t="s">
        <v>8249</v>
      </c>
      <c r="J2323">
        <v>1491282901</v>
      </c>
      <c r="K2323" s="11">
        <f t="shared" si="216"/>
        <v>42828.96876157407</v>
      </c>
      <c r="L2323">
        <v>1488694501</v>
      </c>
      <c r="M2323" s="11">
        <f t="shared" si="217"/>
        <v>42799.010428240741</v>
      </c>
      <c r="N2323" t="b">
        <v>0</v>
      </c>
      <c r="O2323">
        <v>64</v>
      </c>
      <c r="P2323" t="b">
        <v>0</v>
      </c>
      <c r="Q2323" t="s">
        <v>8298</v>
      </c>
      <c r="R2323" s="10">
        <f t="shared" si="218"/>
        <v>39.120962394619681</v>
      </c>
      <c r="S2323">
        <f t="shared" si="219"/>
        <v>64.53125</v>
      </c>
      <c r="T2323" t="str">
        <f t="shared" si="220"/>
        <v>food</v>
      </c>
      <c r="U2323" t="str">
        <f t="shared" si="221"/>
        <v>small batch</v>
      </c>
    </row>
    <row r="2324" spans="1:21" ht="44.25" hidden="1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tr">
        <f>Data[[#This Row],[state]]</f>
        <v>live</v>
      </c>
      <c r="H2324" t="s">
        <v>8224</v>
      </c>
      <c r="I2324" t="s">
        <v>8246</v>
      </c>
      <c r="J2324">
        <v>1491769769</v>
      </c>
      <c r="K2324" s="11">
        <f t="shared" si="216"/>
        <v>42834.603807870371</v>
      </c>
      <c r="L2324">
        <v>1489181369</v>
      </c>
      <c r="M2324" s="11">
        <f t="shared" si="217"/>
        <v>42804.645474537043</v>
      </c>
      <c r="N2324" t="b">
        <v>0</v>
      </c>
      <c r="O2324">
        <v>4</v>
      </c>
      <c r="P2324" t="b">
        <v>0</v>
      </c>
      <c r="Q2324" t="s">
        <v>8298</v>
      </c>
      <c r="R2324" s="10">
        <f t="shared" si="218"/>
        <v>3.1481481481481479</v>
      </c>
      <c r="S2324">
        <f t="shared" si="219"/>
        <v>21.25</v>
      </c>
      <c r="T2324" t="str">
        <f t="shared" si="220"/>
        <v>food</v>
      </c>
      <c r="U2324" t="str">
        <f t="shared" si="221"/>
        <v>small batch</v>
      </c>
    </row>
    <row r="2325" spans="1:21" ht="44.25" hidden="1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tr">
        <f>Data[[#This Row],[state]]</f>
        <v>live</v>
      </c>
      <c r="H2325" t="s">
        <v>8224</v>
      </c>
      <c r="I2325" t="s">
        <v>8246</v>
      </c>
      <c r="J2325">
        <v>1490033247</v>
      </c>
      <c r="K2325" s="11">
        <f t="shared" si="216"/>
        <v>42814.505173611105</v>
      </c>
      <c r="L2325">
        <v>1489428447</v>
      </c>
      <c r="M2325" s="11">
        <f t="shared" si="217"/>
        <v>42807.505173611105</v>
      </c>
      <c r="N2325" t="b">
        <v>0</v>
      </c>
      <c r="O2325">
        <v>4</v>
      </c>
      <c r="P2325" t="b">
        <v>0</v>
      </c>
      <c r="Q2325" t="s">
        <v>8298</v>
      </c>
      <c r="R2325" s="10">
        <f t="shared" si="218"/>
        <v>48</v>
      </c>
      <c r="S2325">
        <f t="shared" si="219"/>
        <v>30</v>
      </c>
      <c r="T2325" t="str">
        <f t="shared" si="220"/>
        <v>food</v>
      </c>
      <c r="U2325" t="str">
        <f t="shared" si="221"/>
        <v>small batch</v>
      </c>
    </row>
    <row r="2326" spans="1:21" ht="44.25" hidden="1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tr">
        <f>Data[[#This Row],[state]]</f>
        <v>live</v>
      </c>
      <c r="H2326" t="s">
        <v>8225</v>
      </c>
      <c r="I2326" t="s">
        <v>8247</v>
      </c>
      <c r="J2326">
        <v>1490559285</v>
      </c>
      <c r="K2326" s="11">
        <f t="shared" si="216"/>
        <v>42820.593576388885</v>
      </c>
      <c r="L2326">
        <v>1487970885</v>
      </c>
      <c r="M2326" s="11">
        <f t="shared" si="217"/>
        <v>42790.635243055556</v>
      </c>
      <c r="N2326" t="b">
        <v>0</v>
      </c>
      <c r="O2326">
        <v>61</v>
      </c>
      <c r="P2326" t="b">
        <v>0</v>
      </c>
      <c r="Q2326" t="s">
        <v>8298</v>
      </c>
      <c r="R2326" s="10">
        <f t="shared" si="218"/>
        <v>20.733333333333334</v>
      </c>
      <c r="S2326">
        <f t="shared" si="219"/>
        <v>25.491803278688526</v>
      </c>
      <c r="T2326" t="str">
        <f t="shared" si="220"/>
        <v>food</v>
      </c>
      <c r="U2326" t="str">
        <f t="shared" si="221"/>
        <v>small batch</v>
      </c>
    </row>
    <row r="2327" spans="1:21" ht="44.25" hidden="1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tr">
        <f>Data[[#This Row],[state]]</f>
        <v>live</v>
      </c>
      <c r="H2327" t="s">
        <v>8224</v>
      </c>
      <c r="I2327" t="s">
        <v>8246</v>
      </c>
      <c r="J2327">
        <v>1490830331</v>
      </c>
      <c r="K2327" s="11">
        <f t="shared" si="216"/>
        <v>42823.730682870373</v>
      </c>
      <c r="L2327">
        <v>1488241931</v>
      </c>
      <c r="M2327" s="11">
        <f t="shared" si="217"/>
        <v>42793.772349537037</v>
      </c>
      <c r="N2327" t="b">
        <v>0</v>
      </c>
      <c r="O2327">
        <v>7</v>
      </c>
      <c r="P2327" t="b">
        <v>0</v>
      </c>
      <c r="Q2327" t="s">
        <v>8298</v>
      </c>
      <c r="R2327" s="10">
        <f t="shared" si="218"/>
        <v>8</v>
      </c>
      <c r="S2327">
        <f t="shared" si="219"/>
        <v>11.428571428571429</v>
      </c>
      <c r="T2327" t="str">
        <f t="shared" si="220"/>
        <v>food</v>
      </c>
      <c r="U2327" t="str">
        <f t="shared" si="221"/>
        <v>small batch</v>
      </c>
    </row>
    <row r="2328" spans="1:21" ht="44.25" hidden="1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tr">
        <f>Data[[#This Row],[state]]</f>
        <v>live</v>
      </c>
      <c r="H2328" t="s">
        <v>8224</v>
      </c>
      <c r="I2328" t="s">
        <v>8246</v>
      </c>
      <c r="J2328">
        <v>1493571600</v>
      </c>
      <c r="K2328" s="11">
        <f t="shared" si="216"/>
        <v>42855.458333333328</v>
      </c>
      <c r="L2328">
        <v>1489106948</v>
      </c>
      <c r="M2328" s="11">
        <f t="shared" si="217"/>
        <v>42803.784120370372</v>
      </c>
      <c r="N2328" t="b">
        <v>0</v>
      </c>
      <c r="O2328">
        <v>1</v>
      </c>
      <c r="P2328" t="b">
        <v>0</v>
      </c>
      <c r="Q2328" t="s">
        <v>8298</v>
      </c>
      <c r="R2328" s="10">
        <f t="shared" si="218"/>
        <v>0.72</v>
      </c>
      <c r="S2328">
        <f t="shared" si="219"/>
        <v>108</v>
      </c>
      <c r="T2328" t="str">
        <f t="shared" si="220"/>
        <v>food</v>
      </c>
      <c r="U2328" t="str">
        <f t="shared" si="221"/>
        <v>small batch</v>
      </c>
    </row>
    <row r="2329" spans="1:21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tr">
        <f>Data[[#This Row],[state]]</f>
        <v>successful</v>
      </c>
      <c r="H2329" t="s">
        <v>8224</v>
      </c>
      <c r="I2329" t="s">
        <v>8246</v>
      </c>
      <c r="J2329">
        <v>1409090440</v>
      </c>
      <c r="K2329" s="11">
        <f t="shared" si="216"/>
        <v>41877.667129629634</v>
      </c>
      <c r="L2329">
        <v>1406066440</v>
      </c>
      <c r="M2329" s="11">
        <f t="shared" si="217"/>
        <v>41842.667129629634</v>
      </c>
      <c r="N2329" t="b">
        <v>1</v>
      </c>
      <c r="O2329">
        <v>3355</v>
      </c>
      <c r="P2329" t="b">
        <v>1</v>
      </c>
      <c r="Q2329" t="s">
        <v>8298</v>
      </c>
      <c r="R2329" s="10">
        <f t="shared" si="218"/>
        <v>526.09431428571429</v>
      </c>
      <c r="S2329">
        <f t="shared" si="219"/>
        <v>54.883162444113267</v>
      </c>
      <c r="T2329" t="str">
        <f t="shared" si="220"/>
        <v>food</v>
      </c>
      <c r="U2329" t="str">
        <f t="shared" si="221"/>
        <v>small batch</v>
      </c>
    </row>
    <row r="2330" spans="1:21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tr">
        <f>Data[[#This Row],[state]]</f>
        <v>successful</v>
      </c>
      <c r="H2330" t="s">
        <v>8224</v>
      </c>
      <c r="I2330" t="s">
        <v>8246</v>
      </c>
      <c r="J2330">
        <v>1434307537</v>
      </c>
      <c r="K2330" s="11">
        <f t="shared" si="216"/>
        <v>42169.531678240746</v>
      </c>
      <c r="L2330">
        <v>1431715537</v>
      </c>
      <c r="M2330" s="11">
        <f t="shared" si="217"/>
        <v>42139.531678240746</v>
      </c>
      <c r="N2330" t="b">
        <v>1</v>
      </c>
      <c r="O2330">
        <v>537</v>
      </c>
      <c r="P2330" t="b">
        <v>1</v>
      </c>
      <c r="Q2330" t="s">
        <v>8298</v>
      </c>
      <c r="R2330" s="10">
        <f t="shared" si="218"/>
        <v>254.45000000000002</v>
      </c>
      <c r="S2330">
        <f t="shared" si="219"/>
        <v>47.383612662942269</v>
      </c>
      <c r="T2330" t="str">
        <f t="shared" si="220"/>
        <v>food</v>
      </c>
      <c r="U2330" t="str">
        <f t="shared" si="221"/>
        <v>small batch</v>
      </c>
    </row>
    <row r="2331" spans="1:21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tr">
        <f>Data[[#This Row],[state]]</f>
        <v>successful</v>
      </c>
      <c r="H2331" t="s">
        <v>8224</v>
      </c>
      <c r="I2331" t="s">
        <v>8246</v>
      </c>
      <c r="J2331">
        <v>1405609146</v>
      </c>
      <c r="K2331" s="11">
        <f t="shared" si="216"/>
        <v>41837.374374999999</v>
      </c>
      <c r="L2331">
        <v>1403017146</v>
      </c>
      <c r="M2331" s="11">
        <f t="shared" si="217"/>
        <v>41807.374374999999</v>
      </c>
      <c r="N2331" t="b">
        <v>1</v>
      </c>
      <c r="O2331">
        <v>125</v>
      </c>
      <c r="P2331" t="b">
        <v>1</v>
      </c>
      <c r="Q2331" t="s">
        <v>8298</v>
      </c>
      <c r="R2331" s="10">
        <f t="shared" si="218"/>
        <v>105.91999999999999</v>
      </c>
      <c r="S2331">
        <f t="shared" si="219"/>
        <v>211.84</v>
      </c>
      <c r="T2331" t="str">
        <f t="shared" si="220"/>
        <v>food</v>
      </c>
      <c r="U2331" t="str">
        <f t="shared" si="221"/>
        <v>small batch</v>
      </c>
    </row>
    <row r="2332" spans="1:21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tr">
        <f>Data[[#This Row],[state]]</f>
        <v>successful</v>
      </c>
      <c r="H2332" t="s">
        <v>8224</v>
      </c>
      <c r="I2332" t="s">
        <v>8246</v>
      </c>
      <c r="J2332">
        <v>1451001600</v>
      </c>
      <c r="K2332" s="11">
        <f t="shared" si="216"/>
        <v>42362.75</v>
      </c>
      <c r="L2332">
        <v>1448400943</v>
      </c>
      <c r="M2332" s="11">
        <f t="shared" si="217"/>
        <v>42332.64980324074</v>
      </c>
      <c r="N2332" t="b">
        <v>1</v>
      </c>
      <c r="O2332">
        <v>163</v>
      </c>
      <c r="P2332" t="b">
        <v>1</v>
      </c>
      <c r="Q2332" t="s">
        <v>8298</v>
      </c>
      <c r="R2332" s="10">
        <f t="shared" si="218"/>
        <v>102.42285714285715</v>
      </c>
      <c r="S2332">
        <f t="shared" si="219"/>
        <v>219.92638036809817</v>
      </c>
      <c r="T2332" t="str">
        <f t="shared" si="220"/>
        <v>food</v>
      </c>
      <c r="U2332" t="str">
        <f t="shared" si="221"/>
        <v>small batch</v>
      </c>
    </row>
    <row r="2333" spans="1:21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tr">
        <f>Data[[#This Row],[state]]</f>
        <v>successful</v>
      </c>
      <c r="H2333" t="s">
        <v>8224</v>
      </c>
      <c r="I2333" t="s">
        <v>8246</v>
      </c>
      <c r="J2333">
        <v>1408320490</v>
      </c>
      <c r="K2333" s="11">
        <f t="shared" si="216"/>
        <v>41868.755671296298</v>
      </c>
      <c r="L2333">
        <v>1405728490</v>
      </c>
      <c r="M2333" s="11">
        <f t="shared" si="217"/>
        <v>41838.755671296298</v>
      </c>
      <c r="N2333" t="b">
        <v>1</v>
      </c>
      <c r="O2333">
        <v>283</v>
      </c>
      <c r="P2333" t="b">
        <v>1</v>
      </c>
      <c r="Q2333" t="s">
        <v>8298</v>
      </c>
      <c r="R2333" s="10">
        <f t="shared" si="218"/>
        <v>144.31375</v>
      </c>
      <c r="S2333">
        <f t="shared" si="219"/>
        <v>40.795406360424032</v>
      </c>
      <c r="T2333" t="str">
        <f t="shared" si="220"/>
        <v>food</v>
      </c>
      <c r="U2333" t="str">
        <f t="shared" si="221"/>
        <v>small batch</v>
      </c>
    </row>
    <row r="2334" spans="1:21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tr">
        <f>Data[[#This Row],[state]]</f>
        <v>successful</v>
      </c>
      <c r="H2334" t="s">
        <v>8224</v>
      </c>
      <c r="I2334" t="s">
        <v>8246</v>
      </c>
      <c r="J2334">
        <v>1423235071</v>
      </c>
      <c r="K2334" s="11">
        <f t="shared" si="216"/>
        <v>42041.378136574072</v>
      </c>
      <c r="L2334">
        <v>1420643071</v>
      </c>
      <c r="M2334" s="11">
        <f t="shared" si="217"/>
        <v>42011.378136574072</v>
      </c>
      <c r="N2334" t="b">
        <v>1</v>
      </c>
      <c r="O2334">
        <v>352</v>
      </c>
      <c r="P2334" t="b">
        <v>1</v>
      </c>
      <c r="Q2334" t="s">
        <v>8298</v>
      </c>
      <c r="R2334" s="10">
        <f t="shared" si="218"/>
        <v>106.30800000000001</v>
      </c>
      <c r="S2334">
        <f t="shared" si="219"/>
        <v>75.502840909090907</v>
      </c>
      <c r="T2334" t="str">
        <f t="shared" si="220"/>
        <v>food</v>
      </c>
      <c r="U2334" t="str">
        <f t="shared" si="221"/>
        <v>small batch</v>
      </c>
    </row>
    <row r="2335" spans="1:21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tr">
        <f>Data[[#This Row],[state]]</f>
        <v>successful</v>
      </c>
      <c r="H2335" t="s">
        <v>8224</v>
      </c>
      <c r="I2335" t="s">
        <v>8246</v>
      </c>
      <c r="J2335">
        <v>1401385800</v>
      </c>
      <c r="K2335" s="11">
        <f t="shared" si="216"/>
        <v>41788.493055555555</v>
      </c>
      <c r="L2335">
        <v>1399563390</v>
      </c>
      <c r="M2335" s="11">
        <f t="shared" si="217"/>
        <v>41767.400347222225</v>
      </c>
      <c r="N2335" t="b">
        <v>1</v>
      </c>
      <c r="O2335">
        <v>94</v>
      </c>
      <c r="P2335" t="b">
        <v>1</v>
      </c>
      <c r="Q2335" t="s">
        <v>8298</v>
      </c>
      <c r="R2335" s="10">
        <f t="shared" si="218"/>
        <v>212.16666666666666</v>
      </c>
      <c r="S2335">
        <f t="shared" si="219"/>
        <v>13.542553191489361</v>
      </c>
      <c r="T2335" t="str">
        <f t="shared" si="220"/>
        <v>food</v>
      </c>
      <c r="U2335" t="str">
        <f t="shared" si="221"/>
        <v>small batch</v>
      </c>
    </row>
    <row r="2336" spans="1:21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tr">
        <f>Data[[#This Row],[state]]</f>
        <v>successful</v>
      </c>
      <c r="H2336" t="s">
        <v>8224</v>
      </c>
      <c r="I2336" t="s">
        <v>8246</v>
      </c>
      <c r="J2336">
        <v>1415208840</v>
      </c>
      <c r="K2336" s="11">
        <f t="shared" si="216"/>
        <v>41948.481944444444</v>
      </c>
      <c r="L2336">
        <v>1412611498</v>
      </c>
      <c r="M2336" s="11">
        <f t="shared" si="217"/>
        <v>41918.420115740737</v>
      </c>
      <c r="N2336" t="b">
        <v>1</v>
      </c>
      <c r="O2336">
        <v>67</v>
      </c>
      <c r="P2336" t="b">
        <v>1</v>
      </c>
      <c r="Q2336" t="s">
        <v>8298</v>
      </c>
      <c r="R2336" s="10">
        <f t="shared" si="218"/>
        <v>101.95</v>
      </c>
      <c r="S2336">
        <f t="shared" si="219"/>
        <v>60.865671641791046</v>
      </c>
      <c r="T2336" t="str">
        <f t="shared" si="220"/>
        <v>food</v>
      </c>
      <c r="U2336" t="str">
        <f t="shared" si="221"/>
        <v>small batch</v>
      </c>
    </row>
    <row r="2337" spans="1:21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tr">
        <f>Data[[#This Row],[state]]</f>
        <v>successful</v>
      </c>
      <c r="H2337" t="s">
        <v>8224</v>
      </c>
      <c r="I2337" t="s">
        <v>8246</v>
      </c>
      <c r="J2337">
        <v>1402494243</v>
      </c>
      <c r="K2337" s="11">
        <f t="shared" si="216"/>
        <v>41801.322256944448</v>
      </c>
      <c r="L2337">
        <v>1399902243</v>
      </c>
      <c r="M2337" s="11">
        <f t="shared" si="217"/>
        <v>41771.322256944448</v>
      </c>
      <c r="N2337" t="b">
        <v>1</v>
      </c>
      <c r="O2337">
        <v>221</v>
      </c>
      <c r="P2337" t="b">
        <v>1</v>
      </c>
      <c r="Q2337" t="s">
        <v>8298</v>
      </c>
      <c r="R2337" s="10">
        <f t="shared" si="218"/>
        <v>102.27200000000001</v>
      </c>
      <c r="S2337">
        <f t="shared" si="219"/>
        <v>115.69230769230769</v>
      </c>
      <c r="T2337" t="str">
        <f t="shared" si="220"/>
        <v>food</v>
      </c>
      <c r="U2337" t="str">
        <f t="shared" si="221"/>
        <v>small batch</v>
      </c>
    </row>
    <row r="2338" spans="1:21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tr">
        <f>Data[[#This Row],[state]]</f>
        <v>successful</v>
      </c>
      <c r="H2338" t="s">
        <v>8224</v>
      </c>
      <c r="I2338" t="s">
        <v>8246</v>
      </c>
      <c r="J2338">
        <v>1394316695</v>
      </c>
      <c r="K2338" s="11">
        <f t="shared" si="216"/>
        <v>41706.674710648149</v>
      </c>
      <c r="L2338">
        <v>1390860695</v>
      </c>
      <c r="M2338" s="11">
        <f t="shared" si="217"/>
        <v>41666.674710648149</v>
      </c>
      <c r="N2338" t="b">
        <v>1</v>
      </c>
      <c r="O2338">
        <v>2165</v>
      </c>
      <c r="P2338" t="b">
        <v>1</v>
      </c>
      <c r="Q2338" t="s">
        <v>8298</v>
      </c>
      <c r="R2338" s="10">
        <f t="shared" si="218"/>
        <v>520.73254999999995</v>
      </c>
      <c r="S2338">
        <f t="shared" si="219"/>
        <v>48.104623556581984</v>
      </c>
      <c r="T2338" t="str">
        <f t="shared" si="220"/>
        <v>food</v>
      </c>
      <c r="U2338" t="str">
        <f t="shared" si="221"/>
        <v>small batch</v>
      </c>
    </row>
    <row r="2339" spans="1:21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tr">
        <f>Data[[#This Row],[state]]</f>
        <v>successful</v>
      </c>
      <c r="H2339" t="s">
        <v>8224</v>
      </c>
      <c r="I2339" t="s">
        <v>8246</v>
      </c>
      <c r="J2339">
        <v>1403796143</v>
      </c>
      <c r="K2339" s="11">
        <f t="shared" si="216"/>
        <v>41816.390543981484</v>
      </c>
      <c r="L2339">
        <v>1401204143</v>
      </c>
      <c r="M2339" s="11">
        <f t="shared" si="217"/>
        <v>41786.390543981484</v>
      </c>
      <c r="N2339" t="b">
        <v>1</v>
      </c>
      <c r="O2339">
        <v>179</v>
      </c>
      <c r="P2339" t="b">
        <v>1</v>
      </c>
      <c r="Q2339" t="s">
        <v>8298</v>
      </c>
      <c r="R2339" s="10">
        <f t="shared" si="218"/>
        <v>110.65833333333333</v>
      </c>
      <c r="S2339">
        <f t="shared" si="219"/>
        <v>74.184357541899445</v>
      </c>
      <c r="T2339" t="str">
        <f t="shared" si="220"/>
        <v>food</v>
      </c>
      <c r="U2339" t="str">
        <f t="shared" si="221"/>
        <v>small batch</v>
      </c>
    </row>
    <row r="2340" spans="1:21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tr">
        <f>Data[[#This Row],[state]]</f>
        <v>successful</v>
      </c>
      <c r="H2340" t="s">
        <v>8224</v>
      </c>
      <c r="I2340" t="s">
        <v>8246</v>
      </c>
      <c r="J2340">
        <v>1404077484</v>
      </c>
      <c r="K2340" s="11">
        <f t="shared" si="216"/>
        <v>41819.646805555552</v>
      </c>
      <c r="L2340">
        <v>1401485484</v>
      </c>
      <c r="M2340" s="11">
        <f t="shared" si="217"/>
        <v>41789.646805555552</v>
      </c>
      <c r="N2340" t="b">
        <v>1</v>
      </c>
      <c r="O2340">
        <v>123</v>
      </c>
      <c r="P2340" t="b">
        <v>1</v>
      </c>
      <c r="Q2340" t="s">
        <v>8298</v>
      </c>
      <c r="R2340" s="10">
        <f t="shared" si="218"/>
        <v>101.14333333333335</v>
      </c>
      <c r="S2340">
        <f t="shared" si="219"/>
        <v>123.34552845528455</v>
      </c>
      <c r="T2340" t="str">
        <f t="shared" si="220"/>
        <v>food</v>
      </c>
      <c r="U2340" t="str">
        <f t="shared" si="221"/>
        <v>small batch</v>
      </c>
    </row>
    <row r="2341" spans="1:21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tr">
        <f>Data[[#This Row],[state]]</f>
        <v>successful</v>
      </c>
      <c r="H2341" t="s">
        <v>8224</v>
      </c>
      <c r="I2341" t="s">
        <v>8246</v>
      </c>
      <c r="J2341">
        <v>1482134340</v>
      </c>
      <c r="K2341" s="11">
        <f t="shared" si="216"/>
        <v>42723.082638888889</v>
      </c>
      <c r="L2341">
        <v>1479496309</v>
      </c>
      <c r="M2341" s="11">
        <f t="shared" si="217"/>
        <v>42692.54987268518</v>
      </c>
      <c r="N2341" t="b">
        <v>1</v>
      </c>
      <c r="O2341">
        <v>1104</v>
      </c>
      <c r="P2341" t="b">
        <v>1</v>
      </c>
      <c r="Q2341" t="s">
        <v>8298</v>
      </c>
      <c r="R2341" s="10">
        <f t="shared" si="218"/>
        <v>294.20799999999997</v>
      </c>
      <c r="S2341">
        <f t="shared" si="219"/>
        <v>66.623188405797094</v>
      </c>
      <c r="T2341" t="str">
        <f t="shared" si="220"/>
        <v>food</v>
      </c>
      <c r="U2341" t="str">
        <f t="shared" si="221"/>
        <v>small batch</v>
      </c>
    </row>
    <row r="2342" spans="1:21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tr">
        <f>Data[[#This Row],[state]]</f>
        <v>successful</v>
      </c>
      <c r="H2342" t="s">
        <v>8224</v>
      </c>
      <c r="I2342" t="s">
        <v>8246</v>
      </c>
      <c r="J2342">
        <v>1477841138</v>
      </c>
      <c r="K2342" s="11">
        <f t="shared" si="216"/>
        <v>42673.392800925925</v>
      </c>
      <c r="L2342">
        <v>1475249138</v>
      </c>
      <c r="M2342" s="11">
        <f t="shared" si="217"/>
        <v>42643.392800925925</v>
      </c>
      <c r="N2342" t="b">
        <v>1</v>
      </c>
      <c r="O2342">
        <v>403</v>
      </c>
      <c r="P2342" t="b">
        <v>1</v>
      </c>
      <c r="Q2342" t="s">
        <v>8298</v>
      </c>
      <c r="R2342" s="10">
        <f t="shared" si="218"/>
        <v>105.77749999999999</v>
      </c>
      <c r="S2342">
        <f t="shared" si="219"/>
        <v>104.99007444168734</v>
      </c>
      <c r="T2342" t="str">
        <f t="shared" si="220"/>
        <v>food</v>
      </c>
      <c r="U2342" t="str">
        <f t="shared" si="221"/>
        <v>small batch</v>
      </c>
    </row>
    <row r="2343" spans="1:21" ht="44.25" hidden="1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tr">
        <f>Data[[#This Row],[state]]</f>
        <v>canceled</v>
      </c>
      <c r="H2343" t="s">
        <v>8224</v>
      </c>
      <c r="I2343" t="s">
        <v>8246</v>
      </c>
      <c r="J2343">
        <v>1436729504</v>
      </c>
      <c r="K2343" s="11">
        <f t="shared" si="216"/>
        <v>42197.563703703709</v>
      </c>
      <c r="L2343">
        <v>1434137504</v>
      </c>
      <c r="M2343" s="11">
        <f t="shared" si="217"/>
        <v>42167.563703703709</v>
      </c>
      <c r="N2343" t="b">
        <v>0</v>
      </c>
      <c r="O2343">
        <v>0</v>
      </c>
      <c r="P2343" t="b">
        <v>0</v>
      </c>
      <c r="Q2343" t="s">
        <v>8272</v>
      </c>
      <c r="R2343" s="10">
        <f t="shared" si="218"/>
        <v>0</v>
      </c>
      <c r="S2343" t="e">
        <f t="shared" si="219"/>
        <v>#DIV/0!</v>
      </c>
      <c r="T2343" t="str">
        <f t="shared" si="220"/>
        <v>technology</v>
      </c>
      <c r="U2343" t="str">
        <f t="shared" si="221"/>
        <v>web</v>
      </c>
    </row>
    <row r="2344" spans="1:21" ht="44.25" hidden="1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tr">
        <f>Data[[#This Row],[state]]</f>
        <v>canceled</v>
      </c>
      <c r="H2344" t="s">
        <v>8224</v>
      </c>
      <c r="I2344" t="s">
        <v>8246</v>
      </c>
      <c r="J2344">
        <v>1412571600</v>
      </c>
      <c r="K2344" s="11">
        <f t="shared" si="216"/>
        <v>41917.958333333336</v>
      </c>
      <c r="L2344">
        <v>1410799870</v>
      </c>
      <c r="M2344" s="11">
        <f t="shared" si="217"/>
        <v>41897.452199074076</v>
      </c>
      <c r="N2344" t="b">
        <v>0</v>
      </c>
      <c r="O2344">
        <v>0</v>
      </c>
      <c r="P2344" t="b">
        <v>0</v>
      </c>
      <c r="Q2344" t="s">
        <v>8272</v>
      </c>
      <c r="R2344" s="10">
        <f t="shared" si="218"/>
        <v>0</v>
      </c>
      <c r="S2344" t="e">
        <f t="shared" si="219"/>
        <v>#DIV/0!</v>
      </c>
      <c r="T2344" t="str">
        <f t="shared" si="220"/>
        <v>technology</v>
      </c>
      <c r="U2344" t="str">
        <f t="shared" si="221"/>
        <v>web</v>
      </c>
    </row>
    <row r="2345" spans="1:21" ht="44.25" hidden="1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tr">
        <f>Data[[#This Row],[state]]</f>
        <v>canceled</v>
      </c>
      <c r="H2345" t="s">
        <v>8224</v>
      </c>
      <c r="I2345" t="s">
        <v>8246</v>
      </c>
      <c r="J2345">
        <v>1452282420</v>
      </c>
      <c r="K2345" s="11">
        <f t="shared" si="216"/>
        <v>42377.57430555555</v>
      </c>
      <c r="L2345">
        <v>1447962505</v>
      </c>
      <c r="M2345" s="11">
        <f t="shared" si="217"/>
        <v>42327.575289351851</v>
      </c>
      <c r="N2345" t="b">
        <v>0</v>
      </c>
      <c r="O2345">
        <v>1</v>
      </c>
      <c r="P2345" t="b">
        <v>0</v>
      </c>
      <c r="Q2345" t="s">
        <v>8272</v>
      </c>
      <c r="R2345" s="10">
        <f t="shared" si="218"/>
        <v>3</v>
      </c>
      <c r="S2345">
        <f t="shared" si="219"/>
        <v>300</v>
      </c>
      <c r="T2345" t="str">
        <f t="shared" si="220"/>
        <v>technology</v>
      </c>
      <c r="U2345" t="str">
        <f t="shared" si="221"/>
        <v>web</v>
      </c>
    </row>
    <row r="2346" spans="1:21" ht="59" hidden="1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tr">
        <f>Data[[#This Row],[state]]</f>
        <v>canceled</v>
      </c>
      <c r="H2346" t="s">
        <v>8229</v>
      </c>
      <c r="I2346" t="s">
        <v>8251</v>
      </c>
      <c r="J2346">
        <v>1466789269</v>
      </c>
      <c r="K2346" s="11">
        <f t="shared" si="216"/>
        <v>42545.477650462963</v>
      </c>
      <c r="L2346">
        <v>1464197269</v>
      </c>
      <c r="M2346" s="11">
        <f t="shared" si="217"/>
        <v>42515.477650462963</v>
      </c>
      <c r="N2346" t="b">
        <v>0</v>
      </c>
      <c r="O2346">
        <v>1</v>
      </c>
      <c r="P2346" t="b">
        <v>0</v>
      </c>
      <c r="Q2346" t="s">
        <v>8272</v>
      </c>
      <c r="R2346" s="10">
        <f t="shared" si="218"/>
        <v>0.1</v>
      </c>
      <c r="S2346">
        <f t="shared" si="219"/>
        <v>1</v>
      </c>
      <c r="T2346" t="str">
        <f t="shared" si="220"/>
        <v>technology</v>
      </c>
      <c r="U2346" t="str">
        <f t="shared" si="221"/>
        <v>web</v>
      </c>
    </row>
    <row r="2347" spans="1:21" ht="44.25" hidden="1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tr">
        <f>Data[[#This Row],[state]]</f>
        <v>canceled</v>
      </c>
      <c r="H2347" t="s">
        <v>8224</v>
      </c>
      <c r="I2347" t="s">
        <v>8246</v>
      </c>
      <c r="J2347">
        <v>1427845140</v>
      </c>
      <c r="K2347" s="11">
        <f t="shared" si="216"/>
        <v>42094.735416666663</v>
      </c>
      <c r="L2347">
        <v>1424822556</v>
      </c>
      <c r="M2347" s="11">
        <f t="shared" si="217"/>
        <v>42059.751805555556</v>
      </c>
      <c r="N2347" t="b">
        <v>0</v>
      </c>
      <c r="O2347">
        <v>0</v>
      </c>
      <c r="P2347" t="b">
        <v>0</v>
      </c>
      <c r="Q2347" t="s">
        <v>8272</v>
      </c>
      <c r="R2347" s="10">
        <f t="shared" si="218"/>
        <v>0</v>
      </c>
      <c r="S2347" t="e">
        <f t="shared" si="219"/>
        <v>#DIV/0!</v>
      </c>
      <c r="T2347" t="str">
        <f t="shared" si="220"/>
        <v>technology</v>
      </c>
      <c r="U2347" t="str">
        <f t="shared" si="221"/>
        <v>web</v>
      </c>
    </row>
    <row r="2348" spans="1:21" ht="44.25" hidden="1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tr">
        <f>Data[[#This Row],[state]]</f>
        <v>canceled</v>
      </c>
      <c r="H2348" t="s">
        <v>8224</v>
      </c>
      <c r="I2348" t="s">
        <v>8246</v>
      </c>
      <c r="J2348">
        <v>1476731431</v>
      </c>
      <c r="K2348" s="11">
        <f t="shared" si="216"/>
        <v>42660.54896990741</v>
      </c>
      <c r="L2348">
        <v>1472843431</v>
      </c>
      <c r="M2348" s="11">
        <f t="shared" si="217"/>
        <v>42615.54896990741</v>
      </c>
      <c r="N2348" t="b">
        <v>0</v>
      </c>
      <c r="O2348">
        <v>3</v>
      </c>
      <c r="P2348" t="b">
        <v>0</v>
      </c>
      <c r="Q2348" t="s">
        <v>8272</v>
      </c>
      <c r="R2348" s="10">
        <f t="shared" si="218"/>
        <v>6.5000000000000002E-2</v>
      </c>
      <c r="S2348">
        <f t="shared" si="219"/>
        <v>13</v>
      </c>
      <c r="T2348" t="str">
        <f t="shared" si="220"/>
        <v>technology</v>
      </c>
      <c r="U2348" t="str">
        <f t="shared" si="221"/>
        <v>web</v>
      </c>
    </row>
    <row r="2349" spans="1:21" ht="44.25" hidden="1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tr">
        <f>Data[[#This Row],[state]]</f>
        <v>canceled</v>
      </c>
      <c r="H2349" t="s">
        <v>8224</v>
      </c>
      <c r="I2349" t="s">
        <v>8246</v>
      </c>
      <c r="J2349">
        <v>1472135676</v>
      </c>
      <c r="K2349" s="11">
        <f t="shared" si="216"/>
        <v>42607.357361111113</v>
      </c>
      <c r="L2349">
        <v>1469543676</v>
      </c>
      <c r="M2349" s="11">
        <f t="shared" si="217"/>
        <v>42577.357361111113</v>
      </c>
      <c r="N2349" t="b">
        <v>0</v>
      </c>
      <c r="O2349">
        <v>1</v>
      </c>
      <c r="P2349" t="b">
        <v>0</v>
      </c>
      <c r="Q2349" t="s">
        <v>8272</v>
      </c>
      <c r="R2349" s="10">
        <f t="shared" si="218"/>
        <v>1.5</v>
      </c>
      <c r="S2349">
        <f t="shared" si="219"/>
        <v>15</v>
      </c>
      <c r="T2349" t="str">
        <f t="shared" si="220"/>
        <v>technology</v>
      </c>
      <c r="U2349" t="str">
        <f t="shared" si="221"/>
        <v>web</v>
      </c>
    </row>
    <row r="2350" spans="1:21" ht="44.25" hidden="1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tr">
        <f>Data[[#This Row],[state]]</f>
        <v>canceled</v>
      </c>
      <c r="H2350" t="s">
        <v>8224</v>
      </c>
      <c r="I2350" t="s">
        <v>8246</v>
      </c>
      <c r="J2350">
        <v>1456006938</v>
      </c>
      <c r="K2350" s="11">
        <f t="shared" si="216"/>
        <v>42420.682152777779</v>
      </c>
      <c r="L2350">
        <v>1450822938</v>
      </c>
      <c r="M2350" s="11">
        <f t="shared" si="217"/>
        <v>42360.682152777779</v>
      </c>
      <c r="N2350" t="b">
        <v>0</v>
      </c>
      <c r="O2350">
        <v>5</v>
      </c>
      <c r="P2350" t="b">
        <v>0</v>
      </c>
      <c r="Q2350" t="s">
        <v>8272</v>
      </c>
      <c r="R2350" s="10">
        <f t="shared" si="218"/>
        <v>0.38571428571428573</v>
      </c>
      <c r="S2350">
        <f t="shared" si="219"/>
        <v>54</v>
      </c>
      <c r="T2350" t="str">
        <f t="shared" si="220"/>
        <v>technology</v>
      </c>
      <c r="U2350" t="str">
        <f t="shared" si="221"/>
        <v>web</v>
      </c>
    </row>
    <row r="2351" spans="1:21" ht="44.25" hidden="1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tr">
        <f>Data[[#This Row],[state]]</f>
        <v>canceled</v>
      </c>
      <c r="H2351" t="s">
        <v>8235</v>
      </c>
      <c r="I2351" t="s">
        <v>8255</v>
      </c>
      <c r="J2351">
        <v>1439318228</v>
      </c>
      <c r="K2351" s="11">
        <f t="shared" si="216"/>
        <v>42227.525787037041</v>
      </c>
      <c r="L2351">
        <v>1436812628</v>
      </c>
      <c r="M2351" s="11">
        <f t="shared" si="217"/>
        <v>42198.525787037041</v>
      </c>
      <c r="N2351" t="b">
        <v>0</v>
      </c>
      <c r="O2351">
        <v>0</v>
      </c>
      <c r="P2351" t="b">
        <v>0</v>
      </c>
      <c r="Q2351" t="s">
        <v>8272</v>
      </c>
      <c r="R2351" s="10">
        <f t="shared" si="218"/>
        <v>0</v>
      </c>
      <c r="S2351" t="e">
        <f t="shared" si="219"/>
        <v>#DIV/0!</v>
      </c>
      <c r="T2351" t="str">
        <f t="shared" si="220"/>
        <v>technology</v>
      </c>
      <c r="U2351" t="str">
        <f t="shared" si="221"/>
        <v>web</v>
      </c>
    </row>
    <row r="2352" spans="1:21" ht="44.25" hidden="1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tr">
        <f>Data[[#This Row],[state]]</f>
        <v>canceled</v>
      </c>
      <c r="H2352" t="s">
        <v>8241</v>
      </c>
      <c r="I2352" t="s">
        <v>8249</v>
      </c>
      <c r="J2352">
        <v>1483474370</v>
      </c>
      <c r="K2352" s="11">
        <f t="shared" si="216"/>
        <v>42738.592245370368</v>
      </c>
      <c r="L2352">
        <v>1480882370</v>
      </c>
      <c r="M2352" s="11">
        <f t="shared" si="217"/>
        <v>42708.592245370368</v>
      </c>
      <c r="N2352" t="b">
        <v>0</v>
      </c>
      <c r="O2352">
        <v>0</v>
      </c>
      <c r="P2352" t="b">
        <v>0</v>
      </c>
      <c r="Q2352" t="s">
        <v>8272</v>
      </c>
      <c r="R2352" s="10">
        <f t="shared" si="218"/>
        <v>0</v>
      </c>
      <c r="S2352" t="e">
        <f t="shared" si="219"/>
        <v>#DIV/0!</v>
      </c>
      <c r="T2352" t="str">
        <f t="shared" si="220"/>
        <v>technology</v>
      </c>
      <c r="U2352" t="str">
        <f t="shared" si="221"/>
        <v>web</v>
      </c>
    </row>
    <row r="2353" spans="1:21" ht="29.5" hidden="1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tr">
        <f>Data[[#This Row],[state]]</f>
        <v>canceled</v>
      </c>
      <c r="H2353" t="s">
        <v>8228</v>
      </c>
      <c r="I2353" t="s">
        <v>8250</v>
      </c>
      <c r="J2353">
        <v>1430360739</v>
      </c>
      <c r="K2353" s="11">
        <f t="shared" si="216"/>
        <v>42123.851145833338</v>
      </c>
      <c r="L2353">
        <v>1427768739</v>
      </c>
      <c r="M2353" s="11">
        <f t="shared" si="217"/>
        <v>42093.851145833338</v>
      </c>
      <c r="N2353" t="b">
        <v>0</v>
      </c>
      <c r="O2353">
        <v>7</v>
      </c>
      <c r="P2353" t="b">
        <v>0</v>
      </c>
      <c r="Q2353" t="s">
        <v>8272</v>
      </c>
      <c r="R2353" s="10">
        <f t="shared" si="218"/>
        <v>0.5714285714285714</v>
      </c>
      <c r="S2353">
        <f t="shared" si="219"/>
        <v>15.428571428571429</v>
      </c>
      <c r="T2353" t="str">
        <f t="shared" si="220"/>
        <v>technology</v>
      </c>
      <c r="U2353" t="str">
        <f t="shared" si="221"/>
        <v>web</v>
      </c>
    </row>
    <row r="2354" spans="1:21" ht="44.25" hidden="1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tr">
        <f>Data[[#This Row],[state]]</f>
        <v>canceled</v>
      </c>
      <c r="H2354" t="s">
        <v>8224</v>
      </c>
      <c r="I2354" t="s">
        <v>8246</v>
      </c>
      <c r="J2354">
        <v>1433603552</v>
      </c>
      <c r="K2354" s="11">
        <f t="shared" si="216"/>
        <v>42161.383703703701</v>
      </c>
      <c r="L2354">
        <v>1428419552</v>
      </c>
      <c r="M2354" s="11">
        <f t="shared" si="217"/>
        <v>42101.383703703701</v>
      </c>
      <c r="N2354" t="b">
        <v>0</v>
      </c>
      <c r="O2354">
        <v>0</v>
      </c>
      <c r="P2354" t="b">
        <v>0</v>
      </c>
      <c r="Q2354" t="s">
        <v>8272</v>
      </c>
      <c r="R2354" s="10">
        <f t="shared" si="218"/>
        <v>0</v>
      </c>
      <c r="S2354" t="e">
        <f t="shared" si="219"/>
        <v>#DIV/0!</v>
      </c>
      <c r="T2354" t="str">
        <f t="shared" si="220"/>
        <v>technology</v>
      </c>
      <c r="U2354" t="str">
        <f t="shared" si="221"/>
        <v>web</v>
      </c>
    </row>
    <row r="2355" spans="1:21" ht="44.25" hidden="1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tr">
        <f>Data[[#This Row],[state]]</f>
        <v>canceled</v>
      </c>
      <c r="H2355" t="s">
        <v>8224</v>
      </c>
      <c r="I2355" t="s">
        <v>8246</v>
      </c>
      <c r="J2355">
        <v>1429632822</v>
      </c>
      <c r="K2355" s="11">
        <f t="shared" si="216"/>
        <v>42115.426180555558</v>
      </c>
      <c r="L2355">
        <v>1428596022</v>
      </c>
      <c r="M2355" s="11">
        <f t="shared" si="217"/>
        <v>42103.426180555558</v>
      </c>
      <c r="N2355" t="b">
        <v>0</v>
      </c>
      <c r="O2355">
        <v>0</v>
      </c>
      <c r="P2355" t="b">
        <v>0</v>
      </c>
      <c r="Q2355" t="s">
        <v>8272</v>
      </c>
      <c r="R2355" s="10">
        <f t="shared" si="218"/>
        <v>0</v>
      </c>
      <c r="S2355" t="e">
        <f t="shared" si="219"/>
        <v>#DIV/0!</v>
      </c>
      <c r="T2355" t="str">
        <f t="shared" si="220"/>
        <v>technology</v>
      </c>
      <c r="U2355" t="str">
        <f t="shared" si="221"/>
        <v>web</v>
      </c>
    </row>
    <row r="2356" spans="1:21" ht="44.25" hidden="1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tr">
        <f>Data[[#This Row],[state]]</f>
        <v>canceled</v>
      </c>
      <c r="H2356" t="s">
        <v>8224</v>
      </c>
      <c r="I2356" t="s">
        <v>8246</v>
      </c>
      <c r="J2356">
        <v>1420910460</v>
      </c>
      <c r="K2356" s="11">
        <f t="shared" si="216"/>
        <v>42014.472916666666</v>
      </c>
      <c r="L2356">
        <v>1415726460</v>
      </c>
      <c r="M2356" s="11">
        <f t="shared" si="217"/>
        <v>41954.472916666666</v>
      </c>
      <c r="N2356" t="b">
        <v>0</v>
      </c>
      <c r="O2356">
        <v>1</v>
      </c>
      <c r="P2356" t="b">
        <v>0</v>
      </c>
      <c r="Q2356" t="s">
        <v>8272</v>
      </c>
      <c r="R2356" s="10">
        <f t="shared" si="218"/>
        <v>7.1428571428571425E-2</v>
      </c>
      <c r="S2356">
        <f t="shared" si="219"/>
        <v>25</v>
      </c>
      <c r="T2356" t="str">
        <f t="shared" si="220"/>
        <v>technology</v>
      </c>
      <c r="U2356" t="str">
        <f t="shared" si="221"/>
        <v>web</v>
      </c>
    </row>
    <row r="2357" spans="1:21" ht="44.25" hidden="1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tr">
        <f>Data[[#This Row],[state]]</f>
        <v>canceled</v>
      </c>
      <c r="H2357" t="s">
        <v>8226</v>
      </c>
      <c r="I2357" t="s">
        <v>8248</v>
      </c>
      <c r="J2357">
        <v>1430604136</v>
      </c>
      <c r="K2357" s="11">
        <f t="shared" si="216"/>
        <v>42126.668240740735</v>
      </c>
      <c r="L2357">
        <v>1428012136</v>
      </c>
      <c r="M2357" s="11">
        <f t="shared" si="217"/>
        <v>42096.668240740735</v>
      </c>
      <c r="N2357" t="b">
        <v>0</v>
      </c>
      <c r="O2357">
        <v>2</v>
      </c>
      <c r="P2357" t="b">
        <v>0</v>
      </c>
      <c r="Q2357" t="s">
        <v>8272</v>
      </c>
      <c r="R2357" s="10">
        <f t="shared" si="218"/>
        <v>0.6875</v>
      </c>
      <c r="S2357">
        <f t="shared" si="219"/>
        <v>27.5</v>
      </c>
      <c r="T2357" t="str">
        <f t="shared" si="220"/>
        <v>technology</v>
      </c>
      <c r="U2357" t="str">
        <f t="shared" si="221"/>
        <v>web</v>
      </c>
    </row>
    <row r="2358" spans="1:21" ht="29.5" hidden="1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tr">
        <f>Data[[#This Row],[state]]</f>
        <v>canceled</v>
      </c>
      <c r="H2358" t="s">
        <v>8233</v>
      </c>
      <c r="I2358" t="s">
        <v>8249</v>
      </c>
      <c r="J2358">
        <v>1433530104</v>
      </c>
      <c r="K2358" s="11">
        <f t="shared" si="216"/>
        <v>42160.53361111111</v>
      </c>
      <c r="L2358">
        <v>1430938104</v>
      </c>
      <c r="M2358" s="11">
        <f t="shared" si="217"/>
        <v>42130.53361111111</v>
      </c>
      <c r="N2358" t="b">
        <v>0</v>
      </c>
      <c r="O2358">
        <v>0</v>
      </c>
      <c r="P2358" t="b">
        <v>0</v>
      </c>
      <c r="Q2358" t="s">
        <v>8272</v>
      </c>
      <c r="R2358" s="10">
        <f t="shared" si="218"/>
        <v>0</v>
      </c>
      <c r="S2358" t="e">
        <f t="shared" si="219"/>
        <v>#DIV/0!</v>
      </c>
      <c r="T2358" t="str">
        <f t="shared" si="220"/>
        <v>technology</v>
      </c>
      <c r="U2358" t="str">
        <f t="shared" si="221"/>
        <v>web</v>
      </c>
    </row>
    <row r="2359" spans="1:21" ht="44.25" hidden="1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tr">
        <f>Data[[#This Row],[state]]</f>
        <v>canceled</v>
      </c>
      <c r="H2359" t="s">
        <v>8225</v>
      </c>
      <c r="I2359" t="s">
        <v>8247</v>
      </c>
      <c r="J2359">
        <v>1445093578</v>
      </c>
      <c r="K2359" s="11">
        <f t="shared" si="216"/>
        <v>42294.370115740734</v>
      </c>
      <c r="L2359">
        <v>1442501578</v>
      </c>
      <c r="M2359" s="11">
        <f t="shared" si="217"/>
        <v>42264.370115740734</v>
      </c>
      <c r="N2359" t="b">
        <v>0</v>
      </c>
      <c r="O2359">
        <v>0</v>
      </c>
      <c r="P2359" t="b">
        <v>0</v>
      </c>
      <c r="Q2359" t="s">
        <v>8272</v>
      </c>
      <c r="R2359" s="10">
        <f t="shared" si="218"/>
        <v>0</v>
      </c>
      <c r="S2359" t="e">
        <f t="shared" si="219"/>
        <v>#DIV/0!</v>
      </c>
      <c r="T2359" t="str">
        <f t="shared" si="220"/>
        <v>technology</v>
      </c>
      <c r="U2359" t="str">
        <f t="shared" si="221"/>
        <v>web</v>
      </c>
    </row>
    <row r="2360" spans="1:21" ht="44.25" hidden="1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tr">
        <f>Data[[#This Row],[state]]</f>
        <v>canceled</v>
      </c>
      <c r="H2360" t="s">
        <v>8225</v>
      </c>
      <c r="I2360" t="s">
        <v>8247</v>
      </c>
      <c r="J2360">
        <v>1422664740</v>
      </c>
      <c r="K2360" s="11">
        <f t="shared" si="216"/>
        <v>42034.777083333334</v>
      </c>
      <c r="L2360">
        <v>1417818036</v>
      </c>
      <c r="M2360" s="11">
        <f t="shared" si="217"/>
        <v>41978.680972222224</v>
      </c>
      <c r="N2360" t="b">
        <v>0</v>
      </c>
      <c r="O2360">
        <v>0</v>
      </c>
      <c r="P2360" t="b">
        <v>0</v>
      </c>
      <c r="Q2360" t="s">
        <v>8272</v>
      </c>
      <c r="R2360" s="10">
        <f t="shared" si="218"/>
        <v>0</v>
      </c>
      <c r="S2360" t="e">
        <f t="shared" si="219"/>
        <v>#DIV/0!</v>
      </c>
      <c r="T2360" t="str">
        <f t="shared" si="220"/>
        <v>technology</v>
      </c>
      <c r="U2360" t="str">
        <f t="shared" si="221"/>
        <v>web</v>
      </c>
    </row>
    <row r="2361" spans="1:21" ht="44.25" hidden="1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tr">
        <f>Data[[#This Row],[state]]</f>
        <v>canceled</v>
      </c>
      <c r="H2361" t="s">
        <v>8224</v>
      </c>
      <c r="I2361" t="s">
        <v>8246</v>
      </c>
      <c r="J2361">
        <v>1438616124</v>
      </c>
      <c r="K2361" s="11">
        <f t="shared" si="216"/>
        <v>42219.399583333332</v>
      </c>
      <c r="L2361">
        <v>1433432124</v>
      </c>
      <c r="M2361" s="11">
        <f t="shared" si="217"/>
        <v>42159.399583333332</v>
      </c>
      <c r="N2361" t="b">
        <v>0</v>
      </c>
      <c r="O2361">
        <v>3</v>
      </c>
      <c r="P2361" t="b">
        <v>0</v>
      </c>
      <c r="Q2361" t="s">
        <v>8272</v>
      </c>
      <c r="R2361" s="10">
        <f t="shared" si="218"/>
        <v>14.680000000000001</v>
      </c>
      <c r="S2361">
        <f t="shared" si="219"/>
        <v>367</v>
      </c>
      <c r="T2361" t="str">
        <f t="shared" si="220"/>
        <v>technology</v>
      </c>
      <c r="U2361" t="str">
        <f t="shared" si="221"/>
        <v>web</v>
      </c>
    </row>
    <row r="2362" spans="1:21" ht="44.25" hidden="1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tr">
        <f>Data[[#This Row],[state]]</f>
        <v>canceled</v>
      </c>
      <c r="H2362" t="s">
        <v>8229</v>
      </c>
      <c r="I2362" t="s">
        <v>8251</v>
      </c>
      <c r="J2362">
        <v>1454864280</v>
      </c>
      <c r="K2362" s="11">
        <f t="shared" si="216"/>
        <v>42407.45694444445</v>
      </c>
      <c r="L2362">
        <v>1452272280</v>
      </c>
      <c r="M2362" s="11">
        <f t="shared" si="217"/>
        <v>42377.45694444445</v>
      </c>
      <c r="N2362" t="b">
        <v>0</v>
      </c>
      <c r="O2362">
        <v>1</v>
      </c>
      <c r="P2362" t="b">
        <v>0</v>
      </c>
      <c r="Q2362" t="s">
        <v>8272</v>
      </c>
      <c r="R2362" s="10">
        <f t="shared" si="218"/>
        <v>0.04</v>
      </c>
      <c r="S2362">
        <f t="shared" si="219"/>
        <v>2</v>
      </c>
      <c r="T2362" t="str">
        <f t="shared" si="220"/>
        <v>technology</v>
      </c>
      <c r="U2362" t="str">
        <f t="shared" si="221"/>
        <v>web</v>
      </c>
    </row>
    <row r="2363" spans="1:21" ht="44.25" hidden="1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tr">
        <f>Data[[#This Row],[state]]</f>
        <v>canceled</v>
      </c>
      <c r="H2363" t="s">
        <v>8229</v>
      </c>
      <c r="I2363" t="s">
        <v>8251</v>
      </c>
      <c r="J2363">
        <v>1462053600</v>
      </c>
      <c r="K2363" s="11">
        <f t="shared" si="216"/>
        <v>42490.666666666672</v>
      </c>
      <c r="L2363">
        <v>1459975008</v>
      </c>
      <c r="M2363" s="11">
        <f t="shared" si="217"/>
        <v>42466.608888888892</v>
      </c>
      <c r="N2363" t="b">
        <v>0</v>
      </c>
      <c r="O2363">
        <v>0</v>
      </c>
      <c r="P2363" t="b">
        <v>0</v>
      </c>
      <c r="Q2363" t="s">
        <v>8272</v>
      </c>
      <c r="R2363" s="10">
        <f t="shared" si="218"/>
        <v>0</v>
      </c>
      <c r="S2363" t="e">
        <f t="shared" si="219"/>
        <v>#DIV/0!</v>
      </c>
      <c r="T2363" t="str">
        <f t="shared" si="220"/>
        <v>technology</v>
      </c>
      <c r="U2363" t="str">
        <f t="shared" si="221"/>
        <v>web</v>
      </c>
    </row>
    <row r="2364" spans="1:21" ht="44.25" hidden="1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tr">
        <f>Data[[#This Row],[state]]</f>
        <v>canceled</v>
      </c>
      <c r="H2364" t="s">
        <v>8224</v>
      </c>
      <c r="I2364" t="s">
        <v>8246</v>
      </c>
      <c r="J2364">
        <v>1418315470</v>
      </c>
      <c r="K2364" s="11">
        <f t="shared" si="216"/>
        <v>41984.438310185185</v>
      </c>
      <c r="L2364">
        <v>1415723470</v>
      </c>
      <c r="M2364" s="11">
        <f t="shared" si="217"/>
        <v>41954.438310185185</v>
      </c>
      <c r="N2364" t="b">
        <v>0</v>
      </c>
      <c r="O2364">
        <v>2</v>
      </c>
      <c r="P2364" t="b">
        <v>0</v>
      </c>
      <c r="Q2364" t="s">
        <v>8272</v>
      </c>
      <c r="R2364" s="10">
        <f t="shared" si="218"/>
        <v>28.571428571428569</v>
      </c>
      <c r="S2364">
        <f t="shared" si="219"/>
        <v>60</v>
      </c>
      <c r="T2364" t="str">
        <f t="shared" si="220"/>
        <v>technology</v>
      </c>
      <c r="U2364" t="str">
        <f t="shared" si="221"/>
        <v>web</v>
      </c>
    </row>
    <row r="2365" spans="1:21" ht="44.25" hidden="1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tr">
        <f>Data[[#This Row],[state]]</f>
        <v>canceled</v>
      </c>
      <c r="H2365" t="s">
        <v>8224</v>
      </c>
      <c r="I2365" t="s">
        <v>8246</v>
      </c>
      <c r="J2365">
        <v>1451348200</v>
      </c>
      <c r="K2365" s="11">
        <f t="shared" si="216"/>
        <v>42366.761574074073</v>
      </c>
      <c r="L2365">
        <v>1447460200</v>
      </c>
      <c r="M2365" s="11">
        <f t="shared" si="217"/>
        <v>42321.761574074073</v>
      </c>
      <c r="N2365" t="b">
        <v>0</v>
      </c>
      <c r="O2365">
        <v>0</v>
      </c>
      <c r="P2365" t="b">
        <v>0</v>
      </c>
      <c r="Q2365" t="s">
        <v>8272</v>
      </c>
      <c r="R2365" s="10">
        <f t="shared" si="218"/>
        <v>0</v>
      </c>
      <c r="S2365" t="e">
        <f t="shared" si="219"/>
        <v>#DIV/0!</v>
      </c>
      <c r="T2365" t="str">
        <f t="shared" si="220"/>
        <v>technology</v>
      </c>
      <c r="U2365" t="str">
        <f t="shared" si="221"/>
        <v>web</v>
      </c>
    </row>
    <row r="2366" spans="1:21" ht="29.5" hidden="1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tr">
        <f>Data[[#This Row],[state]]</f>
        <v>canceled</v>
      </c>
      <c r="H2366" t="s">
        <v>8224</v>
      </c>
      <c r="I2366" t="s">
        <v>8246</v>
      </c>
      <c r="J2366">
        <v>1445898356</v>
      </c>
      <c r="K2366" s="11">
        <f t="shared" si="216"/>
        <v>42303.684675925921</v>
      </c>
      <c r="L2366">
        <v>1441146356</v>
      </c>
      <c r="M2366" s="11">
        <f t="shared" si="217"/>
        <v>42248.684675925921</v>
      </c>
      <c r="N2366" t="b">
        <v>0</v>
      </c>
      <c r="O2366">
        <v>0</v>
      </c>
      <c r="P2366" t="b">
        <v>0</v>
      </c>
      <c r="Q2366" t="s">
        <v>8272</v>
      </c>
      <c r="R2366" s="10">
        <f t="shared" si="218"/>
        <v>0</v>
      </c>
      <c r="S2366" t="e">
        <f t="shared" si="219"/>
        <v>#DIV/0!</v>
      </c>
      <c r="T2366" t="str">
        <f t="shared" si="220"/>
        <v>technology</v>
      </c>
      <c r="U2366" t="str">
        <f t="shared" si="221"/>
        <v>web</v>
      </c>
    </row>
    <row r="2367" spans="1:21" ht="44.25" hidden="1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tr">
        <f>Data[[#This Row],[state]]</f>
        <v>canceled</v>
      </c>
      <c r="H2367" t="s">
        <v>8237</v>
      </c>
      <c r="I2367" t="s">
        <v>8249</v>
      </c>
      <c r="J2367">
        <v>1453071600</v>
      </c>
      <c r="K2367" s="11">
        <f t="shared" si="216"/>
        <v>42386.708333333328</v>
      </c>
      <c r="L2367">
        <v>1449596425</v>
      </c>
      <c r="M2367" s="11">
        <f t="shared" si="217"/>
        <v>42346.486400462964</v>
      </c>
      <c r="N2367" t="b">
        <v>0</v>
      </c>
      <c r="O2367">
        <v>0</v>
      </c>
      <c r="P2367" t="b">
        <v>0</v>
      </c>
      <c r="Q2367" t="s">
        <v>8272</v>
      </c>
      <c r="R2367" s="10">
        <f t="shared" si="218"/>
        <v>0</v>
      </c>
      <c r="S2367" t="e">
        <f t="shared" si="219"/>
        <v>#DIV/0!</v>
      </c>
      <c r="T2367" t="str">
        <f t="shared" si="220"/>
        <v>technology</v>
      </c>
      <c r="U2367" t="str">
        <f t="shared" si="221"/>
        <v>web</v>
      </c>
    </row>
    <row r="2368" spans="1:21" ht="44.25" hidden="1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tr">
        <f>Data[[#This Row],[state]]</f>
        <v>canceled</v>
      </c>
      <c r="H2368" t="s">
        <v>8225</v>
      </c>
      <c r="I2368" t="s">
        <v>8247</v>
      </c>
      <c r="J2368">
        <v>1445431533</v>
      </c>
      <c r="K2368" s="11">
        <f t="shared" si="216"/>
        <v>42298.281631944439</v>
      </c>
      <c r="L2368">
        <v>1442839533</v>
      </c>
      <c r="M2368" s="11">
        <f t="shared" si="217"/>
        <v>42268.281631944439</v>
      </c>
      <c r="N2368" t="b">
        <v>0</v>
      </c>
      <c r="O2368">
        <v>27</v>
      </c>
      <c r="P2368" t="b">
        <v>0</v>
      </c>
      <c r="Q2368" t="s">
        <v>8272</v>
      </c>
      <c r="R2368" s="10">
        <f t="shared" si="218"/>
        <v>10.52</v>
      </c>
      <c r="S2368">
        <f t="shared" si="219"/>
        <v>97.407407407407405</v>
      </c>
      <c r="T2368" t="str">
        <f t="shared" si="220"/>
        <v>technology</v>
      </c>
      <c r="U2368" t="str">
        <f t="shared" si="221"/>
        <v>web</v>
      </c>
    </row>
    <row r="2369" spans="1:21" ht="44.25" hidden="1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tr">
        <f>Data[[#This Row],[state]]</f>
        <v>canceled</v>
      </c>
      <c r="H2369" t="s">
        <v>8224</v>
      </c>
      <c r="I2369" t="s">
        <v>8246</v>
      </c>
      <c r="J2369">
        <v>1461622616</v>
      </c>
      <c r="K2369" s="11">
        <f t="shared" si="216"/>
        <v>42485.678425925929</v>
      </c>
      <c r="L2369">
        <v>1456442216</v>
      </c>
      <c r="M2369" s="11">
        <f t="shared" si="217"/>
        <v>42425.720092592594</v>
      </c>
      <c r="N2369" t="b">
        <v>0</v>
      </c>
      <c r="O2369">
        <v>14</v>
      </c>
      <c r="P2369" t="b">
        <v>0</v>
      </c>
      <c r="Q2369" t="s">
        <v>8272</v>
      </c>
      <c r="R2369" s="10">
        <f t="shared" si="218"/>
        <v>1.34</v>
      </c>
      <c r="S2369">
        <f t="shared" si="219"/>
        <v>47.857142857142854</v>
      </c>
      <c r="T2369" t="str">
        <f t="shared" si="220"/>
        <v>technology</v>
      </c>
      <c r="U2369" t="str">
        <f t="shared" si="221"/>
        <v>web</v>
      </c>
    </row>
    <row r="2370" spans="1:21" ht="44.25" hidden="1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tr">
        <f>Data[[#This Row],[state]]</f>
        <v>canceled</v>
      </c>
      <c r="H2370" t="s">
        <v>8224</v>
      </c>
      <c r="I2370" t="s">
        <v>8246</v>
      </c>
      <c r="J2370">
        <v>1429028365</v>
      </c>
      <c r="K2370" s="11">
        <f t="shared" ref="K2370:K2433" si="222">(((J2370/60)/60)/24)+DATE(1970,1,1)+(-6/24)</f>
        <v>42108.430150462969</v>
      </c>
      <c r="L2370">
        <v>1425143965</v>
      </c>
      <c r="M2370" s="11">
        <f t="shared" ref="M2370:M2433" si="223">(((L2370/60)/60)/24)+DATE(1970,1,1)+(-6/24)</f>
        <v>42063.471817129626</v>
      </c>
      <c r="N2370" t="b">
        <v>0</v>
      </c>
      <c r="O2370">
        <v>2</v>
      </c>
      <c r="P2370" t="b">
        <v>0</v>
      </c>
      <c r="Q2370" t="s">
        <v>8272</v>
      </c>
      <c r="R2370" s="10">
        <f t="shared" ref="R2370:R2433" si="224">(E2370/D2370)*100</f>
        <v>0.25</v>
      </c>
      <c r="S2370">
        <f t="shared" si="219"/>
        <v>50</v>
      </c>
      <c r="T2370" t="str">
        <f t="shared" si="220"/>
        <v>technology</v>
      </c>
      <c r="U2370" t="str">
        <f t="shared" si="221"/>
        <v>web</v>
      </c>
    </row>
    <row r="2371" spans="1:21" ht="44.25" hidden="1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tr">
        <f>Data[[#This Row],[state]]</f>
        <v>canceled</v>
      </c>
      <c r="H2371" t="s">
        <v>8224</v>
      </c>
      <c r="I2371" t="s">
        <v>8246</v>
      </c>
      <c r="J2371">
        <v>1455132611</v>
      </c>
      <c r="K2371" s="11">
        <f t="shared" si="222"/>
        <v>42410.562627314815</v>
      </c>
      <c r="L2371">
        <v>1452540611</v>
      </c>
      <c r="M2371" s="11">
        <f t="shared" si="223"/>
        <v>42380.562627314815</v>
      </c>
      <c r="N2371" t="b">
        <v>0</v>
      </c>
      <c r="O2371">
        <v>0</v>
      </c>
      <c r="P2371" t="b">
        <v>0</v>
      </c>
      <c r="Q2371" t="s">
        <v>8272</v>
      </c>
      <c r="R2371" s="10">
        <f t="shared" si="224"/>
        <v>0</v>
      </c>
      <c r="S2371" t="e">
        <f t="shared" ref="S2371:S2434" si="225">E2371/O2371</f>
        <v>#DIV/0!</v>
      </c>
      <c r="T2371" t="str">
        <f t="shared" ref="T2371:T2434" si="226">LEFT(Q2371,FIND("/",Q2371)-1)</f>
        <v>technology</v>
      </c>
      <c r="U2371" t="str">
        <f t="shared" ref="U2371:U2434" si="227">RIGHT(Q2371,LEN(Q2371)-FIND("/",Q2371))</f>
        <v>web</v>
      </c>
    </row>
    <row r="2372" spans="1:21" ht="59" hidden="1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tr">
        <f>Data[[#This Row],[state]]</f>
        <v>canceled</v>
      </c>
      <c r="H2372" t="s">
        <v>8224</v>
      </c>
      <c r="I2372" t="s">
        <v>8246</v>
      </c>
      <c r="J2372">
        <v>1418877141</v>
      </c>
      <c r="K2372" s="11">
        <f t="shared" si="222"/>
        <v>41990.93913194444</v>
      </c>
      <c r="L2372">
        <v>1416285141</v>
      </c>
      <c r="M2372" s="11">
        <f t="shared" si="223"/>
        <v>41960.93913194444</v>
      </c>
      <c r="N2372" t="b">
        <v>0</v>
      </c>
      <c r="O2372">
        <v>4</v>
      </c>
      <c r="P2372" t="b">
        <v>0</v>
      </c>
      <c r="Q2372" t="s">
        <v>8272</v>
      </c>
      <c r="R2372" s="10">
        <f t="shared" si="224"/>
        <v>0.32800000000000001</v>
      </c>
      <c r="S2372">
        <f t="shared" si="225"/>
        <v>20.5</v>
      </c>
      <c r="T2372" t="str">
        <f t="shared" si="226"/>
        <v>technology</v>
      </c>
      <c r="U2372" t="str">
        <f t="shared" si="227"/>
        <v>web</v>
      </c>
    </row>
    <row r="2373" spans="1:21" ht="44.25" hidden="1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tr">
        <f>Data[[#This Row],[state]]</f>
        <v>canceled</v>
      </c>
      <c r="H2373" t="s">
        <v>8224</v>
      </c>
      <c r="I2373" t="s">
        <v>8246</v>
      </c>
      <c r="J2373">
        <v>1435257596</v>
      </c>
      <c r="K2373" s="11">
        <f t="shared" si="222"/>
        <v>42180.527731481481</v>
      </c>
      <c r="L2373">
        <v>1432665596</v>
      </c>
      <c r="M2373" s="11">
        <f t="shared" si="223"/>
        <v>42150.527731481481</v>
      </c>
      <c r="N2373" t="b">
        <v>0</v>
      </c>
      <c r="O2373">
        <v>0</v>
      </c>
      <c r="P2373" t="b">
        <v>0</v>
      </c>
      <c r="Q2373" t="s">
        <v>8272</v>
      </c>
      <c r="R2373" s="10">
        <f t="shared" si="224"/>
        <v>0</v>
      </c>
      <c r="S2373" t="e">
        <f t="shared" si="225"/>
        <v>#DIV/0!</v>
      </c>
      <c r="T2373" t="str">
        <f t="shared" si="226"/>
        <v>technology</v>
      </c>
      <c r="U2373" t="str">
        <f t="shared" si="227"/>
        <v>web</v>
      </c>
    </row>
    <row r="2374" spans="1:21" ht="44.25" hidden="1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tr">
        <f>Data[[#This Row],[state]]</f>
        <v>canceled</v>
      </c>
      <c r="H2374" t="s">
        <v>8226</v>
      </c>
      <c r="I2374" t="s">
        <v>8248</v>
      </c>
      <c r="J2374">
        <v>1429839571</v>
      </c>
      <c r="K2374" s="11">
        <f t="shared" si="222"/>
        <v>42117.819108796291</v>
      </c>
      <c r="L2374">
        <v>1427247571</v>
      </c>
      <c r="M2374" s="11">
        <f t="shared" si="223"/>
        <v>42087.819108796291</v>
      </c>
      <c r="N2374" t="b">
        <v>0</v>
      </c>
      <c r="O2374">
        <v>6</v>
      </c>
      <c r="P2374" t="b">
        <v>0</v>
      </c>
      <c r="Q2374" t="s">
        <v>8272</v>
      </c>
      <c r="R2374" s="10">
        <f t="shared" si="224"/>
        <v>3.2727272727272729</v>
      </c>
      <c r="S2374">
        <f t="shared" si="225"/>
        <v>30</v>
      </c>
      <c r="T2374" t="str">
        <f t="shared" si="226"/>
        <v>technology</v>
      </c>
      <c r="U2374" t="str">
        <f t="shared" si="227"/>
        <v>web</v>
      </c>
    </row>
    <row r="2375" spans="1:21" ht="29.5" hidden="1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tr">
        <f>Data[[#This Row],[state]]</f>
        <v>canceled</v>
      </c>
      <c r="H2375" t="s">
        <v>8235</v>
      </c>
      <c r="I2375" t="s">
        <v>8255</v>
      </c>
      <c r="J2375">
        <v>1440863624</v>
      </c>
      <c r="K2375" s="11">
        <f t="shared" si="222"/>
        <v>42245.412314814821</v>
      </c>
      <c r="L2375">
        <v>1438271624</v>
      </c>
      <c r="M2375" s="11">
        <f t="shared" si="223"/>
        <v>42215.412314814821</v>
      </c>
      <c r="N2375" t="b">
        <v>0</v>
      </c>
      <c r="O2375">
        <v>1</v>
      </c>
      <c r="P2375" t="b">
        <v>0</v>
      </c>
      <c r="Q2375" t="s">
        <v>8272</v>
      </c>
      <c r="R2375" s="10">
        <f t="shared" si="224"/>
        <v>5.8823529411764705E-3</v>
      </c>
      <c r="S2375">
        <f t="shared" si="225"/>
        <v>50</v>
      </c>
      <c r="T2375" t="str">
        <f t="shared" si="226"/>
        <v>technology</v>
      </c>
      <c r="U2375" t="str">
        <f t="shared" si="227"/>
        <v>web</v>
      </c>
    </row>
    <row r="2376" spans="1:21" ht="59" hidden="1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tr">
        <f>Data[[#This Row],[state]]</f>
        <v>canceled</v>
      </c>
      <c r="H2376" t="s">
        <v>8224</v>
      </c>
      <c r="I2376" t="s">
        <v>8246</v>
      </c>
      <c r="J2376">
        <v>1423772060</v>
      </c>
      <c r="K2376" s="11">
        <f t="shared" si="222"/>
        <v>42047.593287037031</v>
      </c>
      <c r="L2376">
        <v>1421180060</v>
      </c>
      <c r="M2376" s="11">
        <f t="shared" si="223"/>
        <v>42017.593287037031</v>
      </c>
      <c r="N2376" t="b">
        <v>0</v>
      </c>
      <c r="O2376">
        <v>1</v>
      </c>
      <c r="P2376" t="b">
        <v>0</v>
      </c>
      <c r="Q2376" t="s">
        <v>8272</v>
      </c>
      <c r="R2376" s="10">
        <f t="shared" si="224"/>
        <v>4.5454545454545456E-2</v>
      </c>
      <c r="S2376">
        <f t="shared" si="225"/>
        <v>10</v>
      </c>
      <c r="T2376" t="str">
        <f t="shared" si="226"/>
        <v>technology</v>
      </c>
      <c r="U2376" t="str">
        <f t="shared" si="227"/>
        <v>web</v>
      </c>
    </row>
    <row r="2377" spans="1:21" ht="44.25" hidden="1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tr">
        <f>Data[[#This Row],[state]]</f>
        <v>canceled</v>
      </c>
      <c r="H2377" t="s">
        <v>8224</v>
      </c>
      <c r="I2377" t="s">
        <v>8246</v>
      </c>
      <c r="J2377">
        <v>1473451437</v>
      </c>
      <c r="K2377" s="11">
        <f t="shared" si="222"/>
        <v>42622.586076388892</v>
      </c>
      <c r="L2377">
        <v>1470859437</v>
      </c>
      <c r="M2377" s="11">
        <f t="shared" si="223"/>
        <v>42592.586076388892</v>
      </c>
      <c r="N2377" t="b">
        <v>0</v>
      </c>
      <c r="O2377">
        <v>0</v>
      </c>
      <c r="P2377" t="b">
        <v>0</v>
      </c>
      <c r="Q2377" t="s">
        <v>8272</v>
      </c>
      <c r="R2377" s="10">
        <f t="shared" si="224"/>
        <v>0</v>
      </c>
      <c r="S2377" t="e">
        <f t="shared" si="225"/>
        <v>#DIV/0!</v>
      </c>
      <c r="T2377" t="str">
        <f t="shared" si="226"/>
        <v>technology</v>
      </c>
      <c r="U2377" t="str">
        <f t="shared" si="227"/>
        <v>web</v>
      </c>
    </row>
    <row r="2378" spans="1:21" ht="44.25" hidden="1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tr">
        <f>Data[[#This Row],[state]]</f>
        <v>canceled</v>
      </c>
      <c r="H2378" t="s">
        <v>8224</v>
      </c>
      <c r="I2378" t="s">
        <v>8246</v>
      </c>
      <c r="J2378">
        <v>1449785566</v>
      </c>
      <c r="K2378" s="11">
        <f t="shared" si="222"/>
        <v>42348.675532407404</v>
      </c>
      <c r="L2378">
        <v>1447193566</v>
      </c>
      <c r="M2378" s="11">
        <f t="shared" si="223"/>
        <v>42318.675532407404</v>
      </c>
      <c r="N2378" t="b">
        <v>0</v>
      </c>
      <c r="O2378">
        <v>4</v>
      </c>
      <c r="P2378" t="b">
        <v>0</v>
      </c>
      <c r="Q2378" t="s">
        <v>8272</v>
      </c>
      <c r="R2378" s="10">
        <f t="shared" si="224"/>
        <v>10.877666666666666</v>
      </c>
      <c r="S2378">
        <f t="shared" si="225"/>
        <v>81.582499999999996</v>
      </c>
      <c r="T2378" t="str">
        <f t="shared" si="226"/>
        <v>technology</v>
      </c>
      <c r="U2378" t="str">
        <f t="shared" si="227"/>
        <v>web</v>
      </c>
    </row>
    <row r="2379" spans="1:21" ht="44.25" hidden="1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tr">
        <f>Data[[#This Row],[state]]</f>
        <v>canceled</v>
      </c>
      <c r="H2379" t="s">
        <v>8229</v>
      </c>
      <c r="I2379" t="s">
        <v>8251</v>
      </c>
      <c r="J2379">
        <v>1480110783</v>
      </c>
      <c r="K2379" s="11">
        <f t="shared" si="222"/>
        <v>42699.661840277782</v>
      </c>
      <c r="L2379">
        <v>1477515183</v>
      </c>
      <c r="M2379" s="11">
        <f t="shared" si="223"/>
        <v>42669.620173611111</v>
      </c>
      <c r="N2379" t="b">
        <v>0</v>
      </c>
      <c r="O2379">
        <v>0</v>
      </c>
      <c r="P2379" t="b">
        <v>0</v>
      </c>
      <c r="Q2379" t="s">
        <v>8272</v>
      </c>
      <c r="R2379" s="10">
        <f t="shared" si="224"/>
        <v>0</v>
      </c>
      <c r="S2379" t="e">
        <f t="shared" si="225"/>
        <v>#DIV/0!</v>
      </c>
      <c r="T2379" t="str">
        <f t="shared" si="226"/>
        <v>technology</v>
      </c>
      <c r="U2379" t="str">
        <f t="shared" si="227"/>
        <v>web</v>
      </c>
    </row>
    <row r="2380" spans="1:21" ht="44.25" hidden="1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tr">
        <f>Data[[#This Row],[state]]</f>
        <v>canceled</v>
      </c>
      <c r="H2380" t="s">
        <v>8224</v>
      </c>
      <c r="I2380" t="s">
        <v>8246</v>
      </c>
      <c r="J2380">
        <v>1440548330</v>
      </c>
      <c r="K2380" s="11">
        <f t="shared" si="222"/>
        <v>42241.763078703705</v>
      </c>
      <c r="L2380">
        <v>1438042730</v>
      </c>
      <c r="M2380" s="11">
        <f t="shared" si="223"/>
        <v>42212.763078703705</v>
      </c>
      <c r="N2380" t="b">
        <v>0</v>
      </c>
      <c r="O2380">
        <v>0</v>
      </c>
      <c r="P2380" t="b">
        <v>0</v>
      </c>
      <c r="Q2380" t="s">
        <v>8272</v>
      </c>
      <c r="R2380" s="10">
        <f t="shared" si="224"/>
        <v>0</v>
      </c>
      <c r="S2380" t="e">
        <f t="shared" si="225"/>
        <v>#DIV/0!</v>
      </c>
      <c r="T2380" t="str">
        <f t="shared" si="226"/>
        <v>technology</v>
      </c>
      <c r="U2380" t="str">
        <f t="shared" si="227"/>
        <v>web</v>
      </c>
    </row>
    <row r="2381" spans="1:21" ht="29.5" hidden="1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tr">
        <f>Data[[#This Row],[state]]</f>
        <v>canceled</v>
      </c>
      <c r="H2381" t="s">
        <v>8224</v>
      </c>
      <c r="I2381" t="s">
        <v>8246</v>
      </c>
      <c r="J2381">
        <v>1444004616</v>
      </c>
      <c r="K2381" s="11">
        <f t="shared" si="222"/>
        <v>42281.766388888893</v>
      </c>
      <c r="L2381">
        <v>1440116616</v>
      </c>
      <c r="M2381" s="11">
        <f t="shared" si="223"/>
        <v>42236.766388888893</v>
      </c>
      <c r="N2381" t="b">
        <v>0</v>
      </c>
      <c r="O2381">
        <v>0</v>
      </c>
      <c r="P2381" t="b">
        <v>0</v>
      </c>
      <c r="Q2381" t="s">
        <v>8272</v>
      </c>
      <c r="R2381" s="10">
        <f t="shared" si="224"/>
        <v>0</v>
      </c>
      <c r="S2381" t="e">
        <f t="shared" si="225"/>
        <v>#DIV/0!</v>
      </c>
      <c r="T2381" t="str">
        <f t="shared" si="226"/>
        <v>technology</v>
      </c>
      <c r="U2381" t="str">
        <f t="shared" si="227"/>
        <v>web</v>
      </c>
    </row>
    <row r="2382" spans="1:21" ht="44.25" hidden="1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tr">
        <f>Data[[#This Row],[state]]</f>
        <v>canceled</v>
      </c>
      <c r="H2382" t="s">
        <v>8224</v>
      </c>
      <c r="I2382" t="s">
        <v>8246</v>
      </c>
      <c r="J2382">
        <v>1443726142</v>
      </c>
      <c r="K2382" s="11">
        <f t="shared" si="222"/>
        <v>42278.543310185181</v>
      </c>
      <c r="L2382">
        <v>1441134142</v>
      </c>
      <c r="M2382" s="11">
        <f t="shared" si="223"/>
        <v>42248.543310185181</v>
      </c>
      <c r="N2382" t="b">
        <v>0</v>
      </c>
      <c r="O2382">
        <v>3</v>
      </c>
      <c r="P2382" t="b">
        <v>0</v>
      </c>
      <c r="Q2382" t="s">
        <v>8272</v>
      </c>
      <c r="R2382" s="10">
        <f t="shared" si="224"/>
        <v>0.36666666666666664</v>
      </c>
      <c r="S2382">
        <f t="shared" si="225"/>
        <v>18.333333333333332</v>
      </c>
      <c r="T2382" t="str">
        <f t="shared" si="226"/>
        <v>technology</v>
      </c>
      <c r="U2382" t="str">
        <f t="shared" si="227"/>
        <v>web</v>
      </c>
    </row>
    <row r="2383" spans="1:21" ht="44.25" hidden="1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tr">
        <f>Data[[#This Row],[state]]</f>
        <v>canceled</v>
      </c>
      <c r="H2383" t="s">
        <v>8224</v>
      </c>
      <c r="I2383" t="s">
        <v>8246</v>
      </c>
      <c r="J2383">
        <v>1428704848</v>
      </c>
      <c r="K2383" s="11">
        <f t="shared" si="222"/>
        <v>42104.685740740737</v>
      </c>
      <c r="L2383">
        <v>1426112848</v>
      </c>
      <c r="M2383" s="11">
        <f t="shared" si="223"/>
        <v>42074.685740740737</v>
      </c>
      <c r="N2383" t="b">
        <v>0</v>
      </c>
      <c r="O2383">
        <v>7</v>
      </c>
      <c r="P2383" t="b">
        <v>0</v>
      </c>
      <c r="Q2383" t="s">
        <v>8272</v>
      </c>
      <c r="R2383" s="10">
        <f t="shared" si="224"/>
        <v>1.8193398957730169</v>
      </c>
      <c r="S2383">
        <f t="shared" si="225"/>
        <v>224.42857142857142</v>
      </c>
      <c r="T2383" t="str">
        <f t="shared" si="226"/>
        <v>technology</v>
      </c>
      <c r="U2383" t="str">
        <f t="shared" si="227"/>
        <v>web</v>
      </c>
    </row>
    <row r="2384" spans="1:21" ht="59" hidden="1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tr">
        <f>Data[[#This Row],[state]]</f>
        <v>canceled</v>
      </c>
      <c r="H2384" t="s">
        <v>8224</v>
      </c>
      <c r="I2384" t="s">
        <v>8246</v>
      </c>
      <c r="J2384">
        <v>1438662603</v>
      </c>
      <c r="K2384" s="11">
        <f t="shared" si="222"/>
        <v>42219.937534722223</v>
      </c>
      <c r="L2384">
        <v>1436502603</v>
      </c>
      <c r="M2384" s="11">
        <f t="shared" si="223"/>
        <v>42194.937534722223</v>
      </c>
      <c r="N2384" t="b">
        <v>0</v>
      </c>
      <c r="O2384">
        <v>2</v>
      </c>
      <c r="P2384" t="b">
        <v>0</v>
      </c>
      <c r="Q2384" t="s">
        <v>8272</v>
      </c>
      <c r="R2384" s="10">
        <f t="shared" si="224"/>
        <v>2.5</v>
      </c>
      <c r="S2384">
        <f t="shared" si="225"/>
        <v>37.5</v>
      </c>
      <c r="T2384" t="str">
        <f t="shared" si="226"/>
        <v>technology</v>
      </c>
      <c r="U2384" t="str">
        <f t="shared" si="227"/>
        <v>web</v>
      </c>
    </row>
    <row r="2385" spans="1:21" ht="44.25" hidden="1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tr">
        <f>Data[[#This Row],[state]]</f>
        <v>canceled</v>
      </c>
      <c r="H2385" t="s">
        <v>8228</v>
      </c>
      <c r="I2385" t="s">
        <v>8250</v>
      </c>
      <c r="J2385">
        <v>1424568107</v>
      </c>
      <c r="K2385" s="11">
        <f t="shared" si="222"/>
        <v>42056.806793981479</v>
      </c>
      <c r="L2385">
        <v>1421976107</v>
      </c>
      <c r="M2385" s="11">
        <f t="shared" si="223"/>
        <v>42026.806793981479</v>
      </c>
      <c r="N2385" t="b">
        <v>0</v>
      </c>
      <c r="O2385">
        <v>3</v>
      </c>
      <c r="P2385" t="b">
        <v>0</v>
      </c>
      <c r="Q2385" t="s">
        <v>8272</v>
      </c>
      <c r="R2385" s="10">
        <f t="shared" si="224"/>
        <v>4.3499999999999996</v>
      </c>
      <c r="S2385">
        <f t="shared" si="225"/>
        <v>145</v>
      </c>
      <c r="T2385" t="str">
        <f t="shared" si="226"/>
        <v>technology</v>
      </c>
      <c r="U2385" t="str">
        <f t="shared" si="227"/>
        <v>web</v>
      </c>
    </row>
    <row r="2386" spans="1:21" ht="59" hidden="1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tr">
        <f>Data[[#This Row],[state]]</f>
        <v>canceled</v>
      </c>
      <c r="H2386" t="s">
        <v>8224</v>
      </c>
      <c r="I2386" t="s">
        <v>8246</v>
      </c>
      <c r="J2386">
        <v>1415932643</v>
      </c>
      <c r="K2386" s="11">
        <f t="shared" si="222"/>
        <v>41956.859293981484</v>
      </c>
      <c r="L2386">
        <v>1413337043</v>
      </c>
      <c r="M2386" s="11">
        <f t="shared" si="223"/>
        <v>41926.817627314813</v>
      </c>
      <c r="N2386" t="b">
        <v>0</v>
      </c>
      <c r="O2386">
        <v>8</v>
      </c>
      <c r="P2386" t="b">
        <v>0</v>
      </c>
      <c r="Q2386" t="s">
        <v>8272</v>
      </c>
      <c r="R2386" s="10">
        <f t="shared" si="224"/>
        <v>0.8</v>
      </c>
      <c r="S2386">
        <f t="shared" si="225"/>
        <v>1</v>
      </c>
      <c r="T2386" t="str">
        <f t="shared" si="226"/>
        <v>technology</v>
      </c>
      <c r="U2386" t="str">
        <f t="shared" si="227"/>
        <v>web</v>
      </c>
    </row>
    <row r="2387" spans="1:21" ht="44.25" hidden="1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tr">
        <f>Data[[#This Row],[state]]</f>
        <v>canceled</v>
      </c>
      <c r="H2387" t="s">
        <v>8224</v>
      </c>
      <c r="I2387" t="s">
        <v>8246</v>
      </c>
      <c r="J2387">
        <v>1438793432</v>
      </c>
      <c r="K2387" s="11">
        <f t="shared" si="222"/>
        <v>42221.45175925926</v>
      </c>
      <c r="L2387">
        <v>1436201432</v>
      </c>
      <c r="M2387" s="11">
        <f t="shared" si="223"/>
        <v>42191.45175925926</v>
      </c>
      <c r="N2387" t="b">
        <v>0</v>
      </c>
      <c r="O2387">
        <v>7</v>
      </c>
      <c r="P2387" t="b">
        <v>0</v>
      </c>
      <c r="Q2387" t="s">
        <v>8272</v>
      </c>
      <c r="R2387" s="10">
        <f t="shared" si="224"/>
        <v>1.2123076923076923</v>
      </c>
      <c r="S2387">
        <f t="shared" si="225"/>
        <v>112.57142857142857</v>
      </c>
      <c r="T2387" t="str">
        <f t="shared" si="226"/>
        <v>technology</v>
      </c>
      <c r="U2387" t="str">
        <f t="shared" si="227"/>
        <v>web</v>
      </c>
    </row>
    <row r="2388" spans="1:21" ht="44.25" hidden="1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tr">
        <f>Data[[#This Row],[state]]</f>
        <v>canceled</v>
      </c>
      <c r="H2388" t="s">
        <v>8229</v>
      </c>
      <c r="I2388" t="s">
        <v>8251</v>
      </c>
      <c r="J2388">
        <v>1420920424</v>
      </c>
      <c r="K2388" s="11">
        <f t="shared" si="222"/>
        <v>42014.588240740741</v>
      </c>
      <c r="L2388">
        <v>1415736424</v>
      </c>
      <c r="M2388" s="11">
        <f t="shared" si="223"/>
        <v>41954.588240740741</v>
      </c>
      <c r="N2388" t="b">
        <v>0</v>
      </c>
      <c r="O2388">
        <v>0</v>
      </c>
      <c r="P2388" t="b">
        <v>0</v>
      </c>
      <c r="Q2388" t="s">
        <v>8272</v>
      </c>
      <c r="R2388" s="10">
        <f t="shared" si="224"/>
        <v>0</v>
      </c>
      <c r="S2388" t="e">
        <f t="shared" si="225"/>
        <v>#DIV/0!</v>
      </c>
      <c r="T2388" t="str">
        <f t="shared" si="226"/>
        <v>technology</v>
      </c>
      <c r="U2388" t="str">
        <f t="shared" si="227"/>
        <v>web</v>
      </c>
    </row>
    <row r="2389" spans="1:21" ht="59" hidden="1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tr">
        <f>Data[[#This Row],[state]]</f>
        <v>canceled</v>
      </c>
      <c r="H2389" t="s">
        <v>8224</v>
      </c>
      <c r="I2389" t="s">
        <v>8246</v>
      </c>
      <c r="J2389">
        <v>1469199740</v>
      </c>
      <c r="K2389" s="11">
        <f t="shared" si="222"/>
        <v>42573.376620370371</v>
      </c>
      <c r="L2389">
        <v>1465311740</v>
      </c>
      <c r="M2389" s="11">
        <f t="shared" si="223"/>
        <v>42528.376620370371</v>
      </c>
      <c r="N2389" t="b">
        <v>0</v>
      </c>
      <c r="O2389">
        <v>3</v>
      </c>
      <c r="P2389" t="b">
        <v>0</v>
      </c>
      <c r="Q2389" t="s">
        <v>8272</v>
      </c>
      <c r="R2389" s="10">
        <f t="shared" si="224"/>
        <v>0.68399999999999994</v>
      </c>
      <c r="S2389">
        <f t="shared" si="225"/>
        <v>342</v>
      </c>
      <c r="T2389" t="str">
        <f t="shared" si="226"/>
        <v>technology</v>
      </c>
      <c r="U2389" t="str">
        <f t="shared" si="227"/>
        <v>web</v>
      </c>
    </row>
    <row r="2390" spans="1:21" ht="44.25" hidden="1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tr">
        <f>Data[[#This Row],[state]]</f>
        <v>canceled</v>
      </c>
      <c r="H2390" t="s">
        <v>8224</v>
      </c>
      <c r="I2390" t="s">
        <v>8246</v>
      </c>
      <c r="J2390">
        <v>1421350140</v>
      </c>
      <c r="K2390" s="11">
        <f t="shared" si="222"/>
        <v>42019.561805555553</v>
      </c>
      <c r="L2390">
        <v>1418761759</v>
      </c>
      <c r="M2390" s="11">
        <f t="shared" si="223"/>
        <v>41989.603692129633</v>
      </c>
      <c r="N2390" t="b">
        <v>0</v>
      </c>
      <c r="O2390">
        <v>8</v>
      </c>
      <c r="P2390" t="b">
        <v>0</v>
      </c>
      <c r="Q2390" t="s">
        <v>8272</v>
      </c>
      <c r="R2390" s="10">
        <f t="shared" si="224"/>
        <v>1.2513513513513512</v>
      </c>
      <c r="S2390">
        <f t="shared" si="225"/>
        <v>57.875</v>
      </c>
      <c r="T2390" t="str">
        <f t="shared" si="226"/>
        <v>technology</v>
      </c>
      <c r="U2390" t="str">
        <f t="shared" si="227"/>
        <v>web</v>
      </c>
    </row>
    <row r="2391" spans="1:21" ht="59" hidden="1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tr">
        <f>Data[[#This Row],[state]]</f>
        <v>canceled</v>
      </c>
      <c r="H2391" t="s">
        <v>8230</v>
      </c>
      <c r="I2391" t="s">
        <v>8249</v>
      </c>
      <c r="J2391">
        <v>1437861540</v>
      </c>
      <c r="K2391" s="11">
        <f t="shared" si="222"/>
        <v>42210.665972222225</v>
      </c>
      <c r="L2391">
        <v>1435160452</v>
      </c>
      <c r="M2391" s="11">
        <f t="shared" si="223"/>
        <v>42179.403379629628</v>
      </c>
      <c r="N2391" t="b">
        <v>0</v>
      </c>
      <c r="O2391">
        <v>1</v>
      </c>
      <c r="P2391" t="b">
        <v>0</v>
      </c>
      <c r="Q2391" t="s">
        <v>8272</v>
      </c>
      <c r="R2391" s="10">
        <f t="shared" si="224"/>
        <v>0.1875</v>
      </c>
      <c r="S2391">
        <f t="shared" si="225"/>
        <v>30</v>
      </c>
      <c r="T2391" t="str">
        <f t="shared" si="226"/>
        <v>technology</v>
      </c>
      <c r="U2391" t="str">
        <f t="shared" si="227"/>
        <v>web</v>
      </c>
    </row>
    <row r="2392" spans="1:21" ht="44.25" hidden="1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tr">
        <f>Data[[#This Row],[state]]</f>
        <v>canceled</v>
      </c>
      <c r="H2392" t="s">
        <v>8226</v>
      </c>
      <c r="I2392" t="s">
        <v>8248</v>
      </c>
      <c r="J2392">
        <v>1420352264</v>
      </c>
      <c r="K2392" s="11">
        <f t="shared" si="222"/>
        <v>42008.012314814812</v>
      </c>
      <c r="L2392">
        <v>1416896264</v>
      </c>
      <c r="M2392" s="11">
        <f t="shared" si="223"/>
        <v>41968.012314814812</v>
      </c>
      <c r="N2392" t="b">
        <v>0</v>
      </c>
      <c r="O2392">
        <v>0</v>
      </c>
      <c r="P2392" t="b">
        <v>0</v>
      </c>
      <c r="Q2392" t="s">
        <v>8272</v>
      </c>
      <c r="R2392" s="10">
        <f t="shared" si="224"/>
        <v>0</v>
      </c>
      <c r="S2392" t="e">
        <f t="shared" si="225"/>
        <v>#DIV/0!</v>
      </c>
      <c r="T2392" t="str">
        <f t="shared" si="226"/>
        <v>technology</v>
      </c>
      <c r="U2392" t="str">
        <f t="shared" si="227"/>
        <v>web</v>
      </c>
    </row>
    <row r="2393" spans="1:21" ht="29.5" hidden="1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tr">
        <f>Data[[#This Row],[state]]</f>
        <v>canceled</v>
      </c>
      <c r="H2393" t="s">
        <v>8224</v>
      </c>
      <c r="I2393" t="s">
        <v>8246</v>
      </c>
      <c r="J2393">
        <v>1427825044</v>
      </c>
      <c r="K2393" s="11">
        <f t="shared" si="222"/>
        <v>42094.502824074079</v>
      </c>
      <c r="L2393">
        <v>1425236644</v>
      </c>
      <c r="M2393" s="11">
        <f t="shared" si="223"/>
        <v>42064.544490740736</v>
      </c>
      <c r="N2393" t="b">
        <v>0</v>
      </c>
      <c r="O2393">
        <v>1</v>
      </c>
      <c r="P2393" t="b">
        <v>0</v>
      </c>
      <c r="Q2393" t="s">
        <v>8272</v>
      </c>
      <c r="R2393" s="10">
        <f t="shared" si="224"/>
        <v>0.125</v>
      </c>
      <c r="S2393">
        <f t="shared" si="225"/>
        <v>25</v>
      </c>
      <c r="T2393" t="str">
        <f t="shared" si="226"/>
        <v>technology</v>
      </c>
      <c r="U2393" t="str">
        <f t="shared" si="227"/>
        <v>web</v>
      </c>
    </row>
    <row r="2394" spans="1:21" ht="59" hidden="1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tr">
        <f>Data[[#This Row],[state]]</f>
        <v>canceled</v>
      </c>
      <c r="H2394" t="s">
        <v>8224</v>
      </c>
      <c r="I2394" t="s">
        <v>8246</v>
      </c>
      <c r="J2394">
        <v>1446087223</v>
      </c>
      <c r="K2394" s="11">
        <f t="shared" si="222"/>
        <v>42305.870636574073</v>
      </c>
      <c r="L2394">
        <v>1443495223</v>
      </c>
      <c r="M2394" s="11">
        <f t="shared" si="223"/>
        <v>42275.870636574073</v>
      </c>
      <c r="N2394" t="b">
        <v>0</v>
      </c>
      <c r="O2394">
        <v>0</v>
      </c>
      <c r="P2394" t="b">
        <v>0</v>
      </c>
      <c r="Q2394" t="s">
        <v>8272</v>
      </c>
      <c r="R2394" s="10">
        <f t="shared" si="224"/>
        <v>0</v>
      </c>
      <c r="S2394" t="e">
        <f t="shared" si="225"/>
        <v>#DIV/0!</v>
      </c>
      <c r="T2394" t="str">
        <f t="shared" si="226"/>
        <v>technology</v>
      </c>
      <c r="U2394" t="str">
        <f t="shared" si="227"/>
        <v>web</v>
      </c>
    </row>
    <row r="2395" spans="1:21" ht="44.25" hidden="1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tr">
        <f>Data[[#This Row],[state]]</f>
        <v>canceled</v>
      </c>
      <c r="H2395" t="s">
        <v>8224</v>
      </c>
      <c r="I2395" t="s">
        <v>8246</v>
      </c>
      <c r="J2395">
        <v>1439048017</v>
      </c>
      <c r="K2395" s="11">
        <f t="shared" si="222"/>
        <v>42224.398344907408</v>
      </c>
      <c r="L2395">
        <v>1436456017</v>
      </c>
      <c r="M2395" s="11">
        <f t="shared" si="223"/>
        <v>42194.398344907408</v>
      </c>
      <c r="N2395" t="b">
        <v>0</v>
      </c>
      <c r="O2395">
        <v>1</v>
      </c>
      <c r="P2395" t="b">
        <v>0</v>
      </c>
      <c r="Q2395" t="s">
        <v>8272</v>
      </c>
      <c r="R2395" s="10">
        <f t="shared" si="224"/>
        <v>0.05</v>
      </c>
      <c r="S2395">
        <f t="shared" si="225"/>
        <v>50</v>
      </c>
      <c r="T2395" t="str">
        <f t="shared" si="226"/>
        <v>technology</v>
      </c>
      <c r="U2395" t="str">
        <f t="shared" si="227"/>
        <v>web</v>
      </c>
    </row>
    <row r="2396" spans="1:21" ht="44.25" hidden="1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tr">
        <f>Data[[#This Row],[state]]</f>
        <v>canceled</v>
      </c>
      <c r="H2396" t="s">
        <v>8241</v>
      </c>
      <c r="I2396" t="s">
        <v>8249</v>
      </c>
      <c r="J2396">
        <v>1424940093</v>
      </c>
      <c r="K2396" s="11">
        <f t="shared" si="222"/>
        <v>42061.112187499995</v>
      </c>
      <c r="L2396">
        <v>1422348093</v>
      </c>
      <c r="M2396" s="11">
        <f t="shared" si="223"/>
        <v>42031.112187499995</v>
      </c>
      <c r="N2396" t="b">
        <v>0</v>
      </c>
      <c r="O2396">
        <v>2</v>
      </c>
      <c r="P2396" t="b">
        <v>0</v>
      </c>
      <c r="Q2396" t="s">
        <v>8272</v>
      </c>
      <c r="R2396" s="10">
        <f t="shared" si="224"/>
        <v>0.06</v>
      </c>
      <c r="S2396">
        <f t="shared" si="225"/>
        <v>1.5</v>
      </c>
      <c r="T2396" t="str">
        <f t="shared" si="226"/>
        <v>technology</v>
      </c>
      <c r="U2396" t="str">
        <f t="shared" si="227"/>
        <v>web</v>
      </c>
    </row>
    <row r="2397" spans="1:21" ht="44.25" hidden="1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tr">
        <f>Data[[#This Row],[state]]</f>
        <v>canceled</v>
      </c>
      <c r="H2397" t="s">
        <v>8224</v>
      </c>
      <c r="I2397" t="s">
        <v>8246</v>
      </c>
      <c r="J2397">
        <v>1484038620</v>
      </c>
      <c r="K2397" s="11">
        <f t="shared" si="222"/>
        <v>42745.122916666667</v>
      </c>
      <c r="L2397">
        <v>1481597687</v>
      </c>
      <c r="M2397" s="11">
        <f t="shared" si="223"/>
        <v>42716.871377314819</v>
      </c>
      <c r="N2397" t="b">
        <v>0</v>
      </c>
      <c r="O2397">
        <v>0</v>
      </c>
      <c r="P2397" t="b">
        <v>0</v>
      </c>
      <c r="Q2397" t="s">
        <v>8272</v>
      </c>
      <c r="R2397" s="10">
        <f t="shared" si="224"/>
        <v>0</v>
      </c>
      <c r="S2397" t="e">
        <f t="shared" si="225"/>
        <v>#DIV/0!</v>
      </c>
      <c r="T2397" t="str">
        <f t="shared" si="226"/>
        <v>technology</v>
      </c>
      <c r="U2397" t="str">
        <f t="shared" si="227"/>
        <v>web</v>
      </c>
    </row>
    <row r="2398" spans="1:21" ht="44.25" hidden="1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tr">
        <f>Data[[#This Row],[state]]</f>
        <v>canceled</v>
      </c>
      <c r="H2398" t="s">
        <v>8240</v>
      </c>
      <c r="I2398" t="s">
        <v>8257</v>
      </c>
      <c r="J2398">
        <v>1444940558</v>
      </c>
      <c r="K2398" s="11">
        <f t="shared" si="222"/>
        <v>42292.599050925928</v>
      </c>
      <c r="L2398">
        <v>1442348558</v>
      </c>
      <c r="M2398" s="11">
        <f t="shared" si="223"/>
        <v>42262.599050925928</v>
      </c>
      <c r="N2398" t="b">
        <v>0</v>
      </c>
      <c r="O2398">
        <v>1</v>
      </c>
      <c r="P2398" t="b">
        <v>0</v>
      </c>
      <c r="Q2398" t="s">
        <v>8272</v>
      </c>
      <c r="R2398" s="10">
        <f t="shared" si="224"/>
        <v>0.2</v>
      </c>
      <c r="S2398">
        <f t="shared" si="225"/>
        <v>10</v>
      </c>
      <c r="T2398" t="str">
        <f t="shared" si="226"/>
        <v>technology</v>
      </c>
      <c r="U2398" t="str">
        <f t="shared" si="227"/>
        <v>web</v>
      </c>
    </row>
    <row r="2399" spans="1:21" ht="44.25" hidden="1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tr">
        <f>Data[[#This Row],[state]]</f>
        <v>canceled</v>
      </c>
      <c r="H2399" t="s">
        <v>8224</v>
      </c>
      <c r="I2399" t="s">
        <v>8246</v>
      </c>
      <c r="J2399">
        <v>1420233256</v>
      </c>
      <c r="K2399" s="11">
        <f t="shared" si="222"/>
        <v>42006.63490740741</v>
      </c>
      <c r="L2399">
        <v>1417641256</v>
      </c>
      <c r="M2399" s="11">
        <f t="shared" si="223"/>
        <v>41976.63490740741</v>
      </c>
      <c r="N2399" t="b">
        <v>0</v>
      </c>
      <c r="O2399">
        <v>0</v>
      </c>
      <c r="P2399" t="b">
        <v>0</v>
      </c>
      <c r="Q2399" t="s">
        <v>8272</v>
      </c>
      <c r="R2399" s="10">
        <f t="shared" si="224"/>
        <v>0</v>
      </c>
      <c r="S2399" t="e">
        <f t="shared" si="225"/>
        <v>#DIV/0!</v>
      </c>
      <c r="T2399" t="str">
        <f t="shared" si="226"/>
        <v>technology</v>
      </c>
      <c r="U2399" t="str">
        <f t="shared" si="227"/>
        <v>web</v>
      </c>
    </row>
    <row r="2400" spans="1:21" ht="44.25" hidden="1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tr">
        <f>Data[[#This Row],[state]]</f>
        <v>canceled</v>
      </c>
      <c r="H2400" t="s">
        <v>8224</v>
      </c>
      <c r="I2400" t="s">
        <v>8246</v>
      </c>
      <c r="J2400">
        <v>1435874384</v>
      </c>
      <c r="K2400" s="11">
        <f t="shared" si="222"/>
        <v>42187.666481481487</v>
      </c>
      <c r="L2400">
        <v>1433282384</v>
      </c>
      <c r="M2400" s="11">
        <f t="shared" si="223"/>
        <v>42157.666481481487</v>
      </c>
      <c r="N2400" t="b">
        <v>0</v>
      </c>
      <c r="O2400">
        <v>0</v>
      </c>
      <c r="P2400" t="b">
        <v>0</v>
      </c>
      <c r="Q2400" t="s">
        <v>8272</v>
      </c>
      <c r="R2400" s="10">
        <f t="shared" si="224"/>
        <v>0</v>
      </c>
      <c r="S2400" t="e">
        <f t="shared" si="225"/>
        <v>#DIV/0!</v>
      </c>
      <c r="T2400" t="str">
        <f t="shared" si="226"/>
        <v>technology</v>
      </c>
      <c r="U2400" t="str">
        <f t="shared" si="227"/>
        <v>web</v>
      </c>
    </row>
    <row r="2401" spans="1:21" ht="44.25" hidden="1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tr">
        <f>Data[[#This Row],[state]]</f>
        <v>canceled</v>
      </c>
      <c r="H2401" t="s">
        <v>8235</v>
      </c>
      <c r="I2401" t="s">
        <v>8255</v>
      </c>
      <c r="J2401">
        <v>1418934506</v>
      </c>
      <c r="K2401" s="11">
        <f t="shared" si="222"/>
        <v>41991.603078703702</v>
      </c>
      <c r="L2401">
        <v>1415910506</v>
      </c>
      <c r="M2401" s="11">
        <f t="shared" si="223"/>
        <v>41956.603078703702</v>
      </c>
      <c r="N2401" t="b">
        <v>0</v>
      </c>
      <c r="O2401">
        <v>0</v>
      </c>
      <c r="P2401" t="b">
        <v>0</v>
      </c>
      <c r="Q2401" t="s">
        <v>8272</v>
      </c>
      <c r="R2401" s="10">
        <f t="shared" si="224"/>
        <v>0</v>
      </c>
      <c r="S2401" t="e">
        <f t="shared" si="225"/>
        <v>#DIV/0!</v>
      </c>
      <c r="T2401" t="str">
        <f t="shared" si="226"/>
        <v>technology</v>
      </c>
      <c r="U2401" t="str">
        <f t="shared" si="227"/>
        <v>web</v>
      </c>
    </row>
    <row r="2402" spans="1:21" ht="44.25" hidden="1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tr">
        <f>Data[[#This Row],[state]]</f>
        <v>canceled</v>
      </c>
      <c r="H2402" t="s">
        <v>8226</v>
      </c>
      <c r="I2402" t="s">
        <v>8248</v>
      </c>
      <c r="J2402">
        <v>1460615164</v>
      </c>
      <c r="K2402" s="11">
        <f t="shared" si="222"/>
        <v>42474.018101851849</v>
      </c>
      <c r="L2402">
        <v>1458023164</v>
      </c>
      <c r="M2402" s="11">
        <f t="shared" si="223"/>
        <v>42444.018101851849</v>
      </c>
      <c r="N2402" t="b">
        <v>0</v>
      </c>
      <c r="O2402">
        <v>0</v>
      </c>
      <c r="P2402" t="b">
        <v>0</v>
      </c>
      <c r="Q2402" t="s">
        <v>8272</v>
      </c>
      <c r="R2402" s="10">
        <f t="shared" si="224"/>
        <v>0</v>
      </c>
      <c r="S2402" t="e">
        <f t="shared" si="225"/>
        <v>#DIV/0!</v>
      </c>
      <c r="T2402" t="str">
        <f t="shared" si="226"/>
        <v>technology</v>
      </c>
      <c r="U2402" t="str">
        <f t="shared" si="227"/>
        <v>web</v>
      </c>
    </row>
    <row r="2403" spans="1:21" ht="44.25" hidden="1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tr">
        <f>Data[[#This Row],[state]]</f>
        <v>failed</v>
      </c>
      <c r="H2403" t="s">
        <v>8224</v>
      </c>
      <c r="I2403" t="s">
        <v>8246</v>
      </c>
      <c r="J2403">
        <v>1457207096</v>
      </c>
      <c r="K2403" s="11">
        <f t="shared" si="222"/>
        <v>42434.572870370372</v>
      </c>
      <c r="L2403">
        <v>1452023096</v>
      </c>
      <c r="M2403" s="11">
        <f t="shared" si="223"/>
        <v>42374.572870370372</v>
      </c>
      <c r="N2403" t="b">
        <v>0</v>
      </c>
      <c r="O2403">
        <v>9</v>
      </c>
      <c r="P2403" t="b">
        <v>0</v>
      </c>
      <c r="Q2403" t="s">
        <v>8284</v>
      </c>
      <c r="R2403" s="10">
        <f t="shared" si="224"/>
        <v>0.71785714285714286</v>
      </c>
      <c r="S2403">
        <f t="shared" si="225"/>
        <v>22.333333333333332</v>
      </c>
      <c r="T2403" t="str">
        <f t="shared" si="226"/>
        <v>food</v>
      </c>
      <c r="U2403" t="str">
        <f t="shared" si="227"/>
        <v>food trucks</v>
      </c>
    </row>
    <row r="2404" spans="1:21" hidden="1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tr">
        <f>Data[[#This Row],[state]]</f>
        <v>failed</v>
      </c>
      <c r="H2404" t="s">
        <v>8224</v>
      </c>
      <c r="I2404" t="s">
        <v>8246</v>
      </c>
      <c r="J2404">
        <v>1431533931</v>
      </c>
      <c r="K2404" s="11">
        <f t="shared" si="222"/>
        <v>42137.429756944446</v>
      </c>
      <c r="L2404">
        <v>1428941931</v>
      </c>
      <c r="M2404" s="11">
        <f t="shared" si="223"/>
        <v>42107.429756944446</v>
      </c>
      <c r="N2404" t="b">
        <v>0</v>
      </c>
      <c r="O2404">
        <v>1</v>
      </c>
      <c r="P2404" t="b">
        <v>0</v>
      </c>
      <c r="Q2404" t="s">
        <v>8284</v>
      </c>
      <c r="R2404" s="10">
        <f t="shared" si="224"/>
        <v>0.43333333333333329</v>
      </c>
      <c r="S2404">
        <f t="shared" si="225"/>
        <v>52</v>
      </c>
      <c r="T2404" t="str">
        <f t="shared" si="226"/>
        <v>food</v>
      </c>
      <c r="U2404" t="str">
        <f t="shared" si="227"/>
        <v>food trucks</v>
      </c>
    </row>
    <row r="2405" spans="1:21" ht="44.25" hidden="1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tr">
        <f>Data[[#This Row],[state]]</f>
        <v>failed</v>
      </c>
      <c r="H2405" t="s">
        <v>8225</v>
      </c>
      <c r="I2405" t="s">
        <v>8247</v>
      </c>
      <c r="J2405">
        <v>1459368658</v>
      </c>
      <c r="K2405" s="11">
        <f t="shared" si="222"/>
        <v>42459.590949074074</v>
      </c>
      <c r="L2405">
        <v>1454188258</v>
      </c>
      <c r="M2405" s="11">
        <f t="shared" si="223"/>
        <v>42399.632615740738</v>
      </c>
      <c r="N2405" t="b">
        <v>0</v>
      </c>
      <c r="O2405">
        <v>12</v>
      </c>
      <c r="P2405" t="b">
        <v>0</v>
      </c>
      <c r="Q2405" t="s">
        <v>8284</v>
      </c>
      <c r="R2405" s="10">
        <f t="shared" si="224"/>
        <v>16.833333333333332</v>
      </c>
      <c r="S2405">
        <f t="shared" si="225"/>
        <v>16.833333333333332</v>
      </c>
      <c r="T2405" t="str">
        <f t="shared" si="226"/>
        <v>food</v>
      </c>
      <c r="U2405" t="str">
        <f t="shared" si="227"/>
        <v>food trucks</v>
      </c>
    </row>
    <row r="2406" spans="1:21" ht="44.25" hidden="1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tr">
        <f>Data[[#This Row],[state]]</f>
        <v>failed</v>
      </c>
      <c r="H2406" t="s">
        <v>8224</v>
      </c>
      <c r="I2406" t="s">
        <v>8246</v>
      </c>
      <c r="J2406">
        <v>1451782607</v>
      </c>
      <c r="K2406" s="11">
        <f t="shared" si="222"/>
        <v>42371.78943287037</v>
      </c>
      <c r="L2406">
        <v>1449190607</v>
      </c>
      <c r="M2406" s="11">
        <f t="shared" si="223"/>
        <v>42341.78943287037</v>
      </c>
      <c r="N2406" t="b">
        <v>0</v>
      </c>
      <c r="O2406">
        <v>0</v>
      </c>
      <c r="P2406" t="b">
        <v>0</v>
      </c>
      <c r="Q2406" t="s">
        <v>8284</v>
      </c>
      <c r="R2406" s="10">
        <f t="shared" si="224"/>
        <v>0</v>
      </c>
      <c r="S2406" t="e">
        <f t="shared" si="225"/>
        <v>#DIV/0!</v>
      </c>
      <c r="T2406" t="str">
        <f t="shared" si="226"/>
        <v>food</v>
      </c>
      <c r="U2406" t="str">
        <f t="shared" si="227"/>
        <v>food trucks</v>
      </c>
    </row>
    <row r="2407" spans="1:21" ht="44.25" hidden="1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tr">
        <f>Data[[#This Row],[state]]</f>
        <v>failed</v>
      </c>
      <c r="H2407" t="s">
        <v>8224</v>
      </c>
      <c r="I2407" t="s">
        <v>8246</v>
      </c>
      <c r="J2407">
        <v>1472911375</v>
      </c>
      <c r="K2407" s="11">
        <f t="shared" si="222"/>
        <v>42616.335358796292</v>
      </c>
      <c r="L2407">
        <v>1471096975</v>
      </c>
      <c r="M2407" s="11">
        <f t="shared" si="223"/>
        <v>42595.335358796292</v>
      </c>
      <c r="N2407" t="b">
        <v>0</v>
      </c>
      <c r="O2407">
        <v>20</v>
      </c>
      <c r="P2407" t="b">
        <v>0</v>
      </c>
      <c r="Q2407" t="s">
        <v>8284</v>
      </c>
      <c r="R2407" s="10">
        <f t="shared" si="224"/>
        <v>22.52</v>
      </c>
      <c r="S2407">
        <f t="shared" si="225"/>
        <v>56.3</v>
      </c>
      <c r="T2407" t="str">
        <f t="shared" si="226"/>
        <v>food</v>
      </c>
      <c r="U2407" t="str">
        <f t="shared" si="227"/>
        <v>food trucks</v>
      </c>
    </row>
    <row r="2408" spans="1:21" ht="44.25" hidden="1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tr">
        <f>Data[[#This Row],[state]]</f>
        <v>failed</v>
      </c>
      <c r="H2408" t="s">
        <v>8224</v>
      </c>
      <c r="I2408" t="s">
        <v>8246</v>
      </c>
      <c r="J2408">
        <v>1421635190</v>
      </c>
      <c r="K2408" s="11">
        <f t="shared" si="222"/>
        <v>42022.860995370371</v>
      </c>
      <c r="L2408">
        <v>1418179190</v>
      </c>
      <c r="M2408" s="11">
        <f t="shared" si="223"/>
        <v>41982.860995370371</v>
      </c>
      <c r="N2408" t="b">
        <v>0</v>
      </c>
      <c r="O2408">
        <v>16</v>
      </c>
      <c r="P2408" t="b">
        <v>0</v>
      </c>
      <c r="Q2408" t="s">
        <v>8284</v>
      </c>
      <c r="R2408" s="10">
        <f t="shared" si="224"/>
        <v>41.384615384615387</v>
      </c>
      <c r="S2408">
        <f t="shared" si="225"/>
        <v>84.0625</v>
      </c>
      <c r="T2408" t="str">
        <f t="shared" si="226"/>
        <v>food</v>
      </c>
      <c r="U2408" t="str">
        <f t="shared" si="227"/>
        <v>food trucks</v>
      </c>
    </row>
    <row r="2409" spans="1:21" ht="59" hidden="1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tr">
        <f>Data[[#This Row],[state]]</f>
        <v>failed</v>
      </c>
      <c r="H2409" t="s">
        <v>8224</v>
      </c>
      <c r="I2409" t="s">
        <v>8246</v>
      </c>
      <c r="J2409">
        <v>1428732000</v>
      </c>
      <c r="K2409" s="11">
        <f t="shared" si="222"/>
        <v>42105</v>
      </c>
      <c r="L2409">
        <v>1426772928</v>
      </c>
      <c r="M2409" s="11">
        <f t="shared" si="223"/>
        <v>42082.325555555552</v>
      </c>
      <c r="N2409" t="b">
        <v>0</v>
      </c>
      <c r="O2409">
        <v>33</v>
      </c>
      <c r="P2409" t="b">
        <v>0</v>
      </c>
      <c r="Q2409" t="s">
        <v>8284</v>
      </c>
      <c r="R2409" s="10">
        <f t="shared" si="224"/>
        <v>25.259090909090908</v>
      </c>
      <c r="S2409">
        <f t="shared" si="225"/>
        <v>168.39393939393941</v>
      </c>
      <c r="T2409" t="str">
        <f t="shared" si="226"/>
        <v>food</v>
      </c>
      <c r="U2409" t="str">
        <f t="shared" si="227"/>
        <v>food trucks</v>
      </c>
    </row>
    <row r="2410" spans="1:21" ht="44.25" hidden="1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tr">
        <f>Data[[#This Row],[state]]</f>
        <v>failed</v>
      </c>
      <c r="H2410" t="s">
        <v>8224</v>
      </c>
      <c r="I2410" t="s">
        <v>8246</v>
      </c>
      <c r="J2410">
        <v>1415247757</v>
      </c>
      <c r="K2410" s="11">
        <f t="shared" si="222"/>
        <v>41948.932372685187</v>
      </c>
      <c r="L2410">
        <v>1412652157</v>
      </c>
      <c r="M2410" s="11">
        <f t="shared" si="223"/>
        <v>41918.890706018516</v>
      </c>
      <c r="N2410" t="b">
        <v>0</v>
      </c>
      <c r="O2410">
        <v>2</v>
      </c>
      <c r="P2410" t="b">
        <v>0</v>
      </c>
      <c r="Q2410" t="s">
        <v>8284</v>
      </c>
      <c r="R2410" s="10">
        <f t="shared" si="224"/>
        <v>0.2</v>
      </c>
      <c r="S2410">
        <f t="shared" si="225"/>
        <v>15</v>
      </c>
      <c r="T2410" t="str">
        <f t="shared" si="226"/>
        <v>food</v>
      </c>
      <c r="U2410" t="str">
        <f t="shared" si="227"/>
        <v>food trucks</v>
      </c>
    </row>
    <row r="2411" spans="1:21" ht="44.25" hidden="1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tr">
        <f>Data[[#This Row],[state]]</f>
        <v>failed</v>
      </c>
      <c r="H2411" t="s">
        <v>8224</v>
      </c>
      <c r="I2411" t="s">
        <v>8246</v>
      </c>
      <c r="J2411">
        <v>1439931675</v>
      </c>
      <c r="K2411" s="11">
        <f t="shared" si="222"/>
        <v>42234.625868055555</v>
      </c>
      <c r="L2411">
        <v>1437339675</v>
      </c>
      <c r="M2411" s="11">
        <f t="shared" si="223"/>
        <v>42204.625868055555</v>
      </c>
      <c r="N2411" t="b">
        <v>0</v>
      </c>
      <c r="O2411">
        <v>6</v>
      </c>
      <c r="P2411" t="b">
        <v>0</v>
      </c>
      <c r="Q2411" t="s">
        <v>8284</v>
      </c>
      <c r="R2411" s="10">
        <f t="shared" si="224"/>
        <v>1.8399999999999999</v>
      </c>
      <c r="S2411">
        <f t="shared" si="225"/>
        <v>76.666666666666671</v>
      </c>
      <c r="T2411" t="str">
        <f t="shared" si="226"/>
        <v>food</v>
      </c>
      <c r="U2411" t="str">
        <f t="shared" si="227"/>
        <v>food trucks</v>
      </c>
    </row>
    <row r="2412" spans="1:21" ht="59" hidden="1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tr">
        <f>Data[[#This Row],[state]]</f>
        <v>failed</v>
      </c>
      <c r="H2412" t="s">
        <v>8226</v>
      </c>
      <c r="I2412" t="s">
        <v>8248</v>
      </c>
      <c r="J2412">
        <v>1441619275</v>
      </c>
      <c r="K2412" s="11">
        <f t="shared" si="222"/>
        <v>42254.158275462964</v>
      </c>
      <c r="L2412">
        <v>1439027275</v>
      </c>
      <c r="M2412" s="11">
        <f t="shared" si="223"/>
        <v>42224.158275462964</v>
      </c>
      <c r="N2412" t="b">
        <v>0</v>
      </c>
      <c r="O2412">
        <v>0</v>
      </c>
      <c r="P2412" t="b">
        <v>0</v>
      </c>
      <c r="Q2412" t="s">
        <v>8284</v>
      </c>
      <c r="R2412" s="10">
        <f t="shared" si="224"/>
        <v>0</v>
      </c>
      <c r="S2412" t="e">
        <f t="shared" si="225"/>
        <v>#DIV/0!</v>
      </c>
      <c r="T2412" t="str">
        <f t="shared" si="226"/>
        <v>food</v>
      </c>
      <c r="U2412" t="str">
        <f t="shared" si="227"/>
        <v>food trucks</v>
      </c>
    </row>
    <row r="2413" spans="1:21" ht="59" hidden="1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tr">
        <f>Data[[#This Row],[state]]</f>
        <v>failed</v>
      </c>
      <c r="H2413" t="s">
        <v>8224</v>
      </c>
      <c r="I2413" t="s">
        <v>8246</v>
      </c>
      <c r="J2413">
        <v>1440524082</v>
      </c>
      <c r="K2413" s="11">
        <f t="shared" si="222"/>
        <v>42241.482430555552</v>
      </c>
      <c r="L2413">
        <v>1437932082</v>
      </c>
      <c r="M2413" s="11">
        <f t="shared" si="223"/>
        <v>42211.482430555552</v>
      </c>
      <c r="N2413" t="b">
        <v>0</v>
      </c>
      <c r="O2413">
        <v>3</v>
      </c>
      <c r="P2413" t="b">
        <v>0</v>
      </c>
      <c r="Q2413" t="s">
        <v>8284</v>
      </c>
      <c r="R2413" s="10">
        <f t="shared" si="224"/>
        <v>0.60399999999999998</v>
      </c>
      <c r="S2413">
        <f t="shared" si="225"/>
        <v>50.333333333333336</v>
      </c>
      <c r="T2413" t="str">
        <f t="shared" si="226"/>
        <v>food</v>
      </c>
      <c r="U2413" t="str">
        <f t="shared" si="227"/>
        <v>food trucks</v>
      </c>
    </row>
    <row r="2414" spans="1:21" ht="59" hidden="1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tr">
        <f>Data[[#This Row],[state]]</f>
        <v>failed</v>
      </c>
      <c r="H2414" t="s">
        <v>8230</v>
      </c>
      <c r="I2414" t="s">
        <v>8249</v>
      </c>
      <c r="J2414">
        <v>1480185673</v>
      </c>
      <c r="K2414" s="11">
        <f t="shared" si="222"/>
        <v>42700.528622685189</v>
      </c>
      <c r="L2414">
        <v>1476294073</v>
      </c>
      <c r="M2414" s="11">
        <f t="shared" si="223"/>
        <v>42655.486956018518</v>
      </c>
      <c r="N2414" t="b">
        <v>0</v>
      </c>
      <c r="O2414">
        <v>0</v>
      </c>
      <c r="P2414" t="b">
        <v>0</v>
      </c>
      <c r="Q2414" t="s">
        <v>8284</v>
      </c>
      <c r="R2414" s="10">
        <f t="shared" si="224"/>
        <v>0</v>
      </c>
      <c r="S2414" t="e">
        <f t="shared" si="225"/>
        <v>#DIV/0!</v>
      </c>
      <c r="T2414" t="str">
        <f t="shared" si="226"/>
        <v>food</v>
      </c>
      <c r="U2414" t="str">
        <f t="shared" si="227"/>
        <v>food trucks</v>
      </c>
    </row>
    <row r="2415" spans="1:21" ht="44.25" hidden="1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tr">
        <f>Data[[#This Row],[state]]</f>
        <v>failed</v>
      </c>
      <c r="H2415" t="s">
        <v>8224</v>
      </c>
      <c r="I2415" t="s">
        <v>8246</v>
      </c>
      <c r="J2415">
        <v>1401579000</v>
      </c>
      <c r="K2415" s="11">
        <f t="shared" si="222"/>
        <v>41790.729166666664</v>
      </c>
      <c r="L2415">
        <v>1398911882</v>
      </c>
      <c r="M2415" s="11">
        <f t="shared" si="223"/>
        <v>41759.85974537037</v>
      </c>
      <c r="N2415" t="b">
        <v>0</v>
      </c>
      <c r="O2415">
        <v>3</v>
      </c>
      <c r="P2415" t="b">
        <v>0</v>
      </c>
      <c r="Q2415" t="s">
        <v>8284</v>
      </c>
      <c r="R2415" s="10">
        <f t="shared" si="224"/>
        <v>0.83333333333333337</v>
      </c>
      <c r="S2415">
        <f t="shared" si="225"/>
        <v>8.3333333333333339</v>
      </c>
      <c r="T2415" t="str">
        <f t="shared" si="226"/>
        <v>food</v>
      </c>
      <c r="U2415" t="str">
        <f t="shared" si="227"/>
        <v>food trucks</v>
      </c>
    </row>
    <row r="2416" spans="1:21" ht="44.25" hidden="1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tr">
        <f>Data[[#This Row],[state]]</f>
        <v>failed</v>
      </c>
      <c r="H2416" t="s">
        <v>8224</v>
      </c>
      <c r="I2416" t="s">
        <v>8246</v>
      </c>
      <c r="J2416">
        <v>1440215940</v>
      </c>
      <c r="K2416" s="11">
        <f t="shared" si="222"/>
        <v>42237.915972222225</v>
      </c>
      <c r="L2416">
        <v>1436805660</v>
      </c>
      <c r="M2416" s="11">
        <f t="shared" si="223"/>
        <v>42198.445138888885</v>
      </c>
      <c r="N2416" t="b">
        <v>0</v>
      </c>
      <c r="O2416">
        <v>13</v>
      </c>
      <c r="P2416" t="b">
        <v>0</v>
      </c>
      <c r="Q2416" t="s">
        <v>8284</v>
      </c>
      <c r="R2416" s="10">
        <f t="shared" si="224"/>
        <v>3.0666666666666664</v>
      </c>
      <c r="S2416">
        <f t="shared" si="225"/>
        <v>35.384615384615387</v>
      </c>
      <c r="T2416" t="str">
        <f t="shared" si="226"/>
        <v>food</v>
      </c>
      <c r="U2416" t="str">
        <f t="shared" si="227"/>
        <v>food trucks</v>
      </c>
    </row>
    <row r="2417" spans="1:21" ht="44.25" hidden="1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tr">
        <f>Data[[#This Row],[state]]</f>
        <v>failed</v>
      </c>
      <c r="H2417" t="s">
        <v>8224</v>
      </c>
      <c r="I2417" t="s">
        <v>8246</v>
      </c>
      <c r="J2417">
        <v>1468615346</v>
      </c>
      <c r="K2417" s="11">
        <f t="shared" si="222"/>
        <v>42566.612800925926</v>
      </c>
      <c r="L2417">
        <v>1466023346</v>
      </c>
      <c r="M2417" s="11">
        <f t="shared" si="223"/>
        <v>42536.612800925926</v>
      </c>
      <c r="N2417" t="b">
        <v>0</v>
      </c>
      <c r="O2417">
        <v>6</v>
      </c>
      <c r="P2417" t="b">
        <v>0</v>
      </c>
      <c r="Q2417" t="s">
        <v>8284</v>
      </c>
      <c r="R2417" s="10">
        <f t="shared" si="224"/>
        <v>0.55833333333333335</v>
      </c>
      <c r="S2417">
        <f t="shared" si="225"/>
        <v>55.833333333333336</v>
      </c>
      <c r="T2417" t="str">
        <f t="shared" si="226"/>
        <v>food</v>
      </c>
      <c r="U2417" t="str">
        <f t="shared" si="227"/>
        <v>food trucks</v>
      </c>
    </row>
    <row r="2418" spans="1:21" ht="44.25" hidden="1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tr">
        <f>Data[[#This Row],[state]]</f>
        <v>failed</v>
      </c>
      <c r="H2418" t="s">
        <v>8224</v>
      </c>
      <c r="I2418" t="s">
        <v>8246</v>
      </c>
      <c r="J2418">
        <v>1426345200</v>
      </c>
      <c r="K2418" s="11">
        <f t="shared" si="222"/>
        <v>42077.375</v>
      </c>
      <c r="L2418">
        <v>1421343743</v>
      </c>
      <c r="M2418" s="11">
        <f t="shared" si="223"/>
        <v>42019.487766203703</v>
      </c>
      <c r="N2418" t="b">
        <v>0</v>
      </c>
      <c r="O2418">
        <v>1</v>
      </c>
      <c r="P2418" t="b">
        <v>0</v>
      </c>
      <c r="Q2418" t="s">
        <v>8284</v>
      </c>
      <c r="R2418" s="10">
        <f t="shared" si="224"/>
        <v>2.5000000000000001E-2</v>
      </c>
      <c r="S2418">
        <f t="shared" si="225"/>
        <v>5</v>
      </c>
      <c r="T2418" t="str">
        <f t="shared" si="226"/>
        <v>food</v>
      </c>
      <c r="U2418" t="str">
        <f t="shared" si="227"/>
        <v>food trucks</v>
      </c>
    </row>
    <row r="2419" spans="1:21" ht="44.25" hidden="1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tr">
        <f>Data[[#This Row],[state]]</f>
        <v>failed</v>
      </c>
      <c r="H2419" t="s">
        <v>8224</v>
      </c>
      <c r="I2419" t="s">
        <v>8246</v>
      </c>
      <c r="J2419">
        <v>1407705187</v>
      </c>
      <c r="K2419" s="11">
        <f t="shared" si="222"/>
        <v>41861.634108796294</v>
      </c>
      <c r="L2419">
        <v>1405113187</v>
      </c>
      <c r="M2419" s="11">
        <f t="shared" si="223"/>
        <v>41831.634108796294</v>
      </c>
      <c r="N2419" t="b">
        <v>0</v>
      </c>
      <c r="O2419">
        <v>0</v>
      </c>
      <c r="P2419" t="b">
        <v>0</v>
      </c>
      <c r="Q2419" t="s">
        <v>8284</v>
      </c>
      <c r="R2419" s="10">
        <f t="shared" si="224"/>
        <v>0</v>
      </c>
      <c r="S2419" t="e">
        <f t="shared" si="225"/>
        <v>#DIV/0!</v>
      </c>
      <c r="T2419" t="str">
        <f t="shared" si="226"/>
        <v>food</v>
      </c>
      <c r="U2419" t="str">
        <f t="shared" si="227"/>
        <v>food trucks</v>
      </c>
    </row>
    <row r="2420" spans="1:21" hidden="1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tr">
        <f>Data[[#This Row],[state]]</f>
        <v>failed</v>
      </c>
      <c r="H2420" t="s">
        <v>8224</v>
      </c>
      <c r="I2420" t="s">
        <v>8246</v>
      </c>
      <c r="J2420">
        <v>1427225644</v>
      </c>
      <c r="K2420" s="11">
        <f t="shared" si="222"/>
        <v>42087.565324074079</v>
      </c>
      <c r="L2420">
        <v>1422045244</v>
      </c>
      <c r="M2420" s="11">
        <f t="shared" si="223"/>
        <v>42027.606990740736</v>
      </c>
      <c r="N2420" t="b">
        <v>0</v>
      </c>
      <c r="O2420">
        <v>5</v>
      </c>
      <c r="P2420" t="b">
        <v>0</v>
      </c>
      <c r="Q2420" t="s">
        <v>8284</v>
      </c>
      <c r="R2420" s="10">
        <f t="shared" si="224"/>
        <v>0.02</v>
      </c>
      <c r="S2420">
        <f t="shared" si="225"/>
        <v>1</v>
      </c>
      <c r="T2420" t="str">
        <f t="shared" si="226"/>
        <v>food</v>
      </c>
      <c r="U2420" t="str">
        <f t="shared" si="227"/>
        <v>food trucks</v>
      </c>
    </row>
    <row r="2421" spans="1:21" ht="59" hidden="1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tr">
        <f>Data[[#This Row],[state]]</f>
        <v>failed</v>
      </c>
      <c r="H2421" t="s">
        <v>8224</v>
      </c>
      <c r="I2421" t="s">
        <v>8246</v>
      </c>
      <c r="J2421">
        <v>1424281389</v>
      </c>
      <c r="K2421" s="11">
        <f t="shared" si="222"/>
        <v>42053.488298611104</v>
      </c>
      <c r="L2421">
        <v>1419097389</v>
      </c>
      <c r="M2421" s="11">
        <f t="shared" si="223"/>
        <v>41993.488298611104</v>
      </c>
      <c r="N2421" t="b">
        <v>0</v>
      </c>
      <c r="O2421">
        <v>0</v>
      </c>
      <c r="P2421" t="b">
        <v>0</v>
      </c>
      <c r="Q2421" t="s">
        <v>8284</v>
      </c>
      <c r="R2421" s="10">
        <f t="shared" si="224"/>
        <v>0</v>
      </c>
      <c r="S2421" t="e">
        <f t="shared" si="225"/>
        <v>#DIV/0!</v>
      </c>
      <c r="T2421" t="str">
        <f t="shared" si="226"/>
        <v>food</v>
      </c>
      <c r="U2421" t="str">
        <f t="shared" si="227"/>
        <v>food trucks</v>
      </c>
    </row>
    <row r="2422" spans="1:21" ht="44.25" hidden="1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tr">
        <f>Data[[#This Row],[state]]</f>
        <v>failed</v>
      </c>
      <c r="H2422" t="s">
        <v>8224</v>
      </c>
      <c r="I2422" t="s">
        <v>8246</v>
      </c>
      <c r="J2422">
        <v>1415583695</v>
      </c>
      <c r="K2422" s="11">
        <f t="shared" si="222"/>
        <v>41952.820543981477</v>
      </c>
      <c r="L2422">
        <v>1410396095</v>
      </c>
      <c r="M2422" s="11">
        <f t="shared" si="223"/>
        <v>41892.778877314813</v>
      </c>
      <c r="N2422" t="b">
        <v>0</v>
      </c>
      <c r="O2422">
        <v>36</v>
      </c>
      <c r="P2422" t="b">
        <v>0</v>
      </c>
      <c r="Q2422" t="s">
        <v>8284</v>
      </c>
      <c r="R2422" s="10">
        <f t="shared" si="224"/>
        <v>14.825133372851216</v>
      </c>
      <c r="S2422">
        <f t="shared" si="225"/>
        <v>69.472222222222229</v>
      </c>
      <c r="T2422" t="str">
        <f t="shared" si="226"/>
        <v>food</v>
      </c>
      <c r="U2422" t="str">
        <f t="shared" si="227"/>
        <v>food trucks</v>
      </c>
    </row>
    <row r="2423" spans="1:21" ht="29.5" hidden="1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tr">
        <f>Data[[#This Row],[state]]</f>
        <v>failed</v>
      </c>
      <c r="H2423" t="s">
        <v>8224</v>
      </c>
      <c r="I2423" t="s">
        <v>8246</v>
      </c>
      <c r="J2423">
        <v>1424536196</v>
      </c>
      <c r="K2423" s="11">
        <f t="shared" si="222"/>
        <v>42056.437453703707</v>
      </c>
      <c r="L2423">
        <v>1421944196</v>
      </c>
      <c r="M2423" s="11">
        <f t="shared" si="223"/>
        <v>42026.437453703707</v>
      </c>
      <c r="N2423" t="b">
        <v>0</v>
      </c>
      <c r="O2423">
        <v>1</v>
      </c>
      <c r="P2423" t="b">
        <v>0</v>
      </c>
      <c r="Q2423" t="s">
        <v>8284</v>
      </c>
      <c r="R2423" s="10">
        <f t="shared" si="224"/>
        <v>1.6666666666666666E-2</v>
      </c>
      <c r="S2423">
        <f t="shared" si="225"/>
        <v>1</v>
      </c>
      <c r="T2423" t="str">
        <f t="shared" si="226"/>
        <v>food</v>
      </c>
      <c r="U2423" t="str">
        <f t="shared" si="227"/>
        <v>food trucks</v>
      </c>
    </row>
    <row r="2424" spans="1:21" ht="29.5" hidden="1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tr">
        <f>Data[[#This Row],[state]]</f>
        <v>failed</v>
      </c>
      <c r="H2424" t="s">
        <v>8224</v>
      </c>
      <c r="I2424" t="s">
        <v>8246</v>
      </c>
      <c r="J2424">
        <v>1426091036</v>
      </c>
      <c r="K2424" s="11">
        <f t="shared" si="222"/>
        <v>42074.433287037042</v>
      </c>
      <c r="L2424">
        <v>1423502636</v>
      </c>
      <c r="M2424" s="11">
        <f t="shared" si="223"/>
        <v>42044.474953703699</v>
      </c>
      <c r="N2424" t="b">
        <v>0</v>
      </c>
      <c r="O2424">
        <v>1</v>
      </c>
      <c r="P2424" t="b">
        <v>0</v>
      </c>
      <c r="Q2424" t="s">
        <v>8284</v>
      </c>
      <c r="R2424" s="10">
        <f t="shared" si="224"/>
        <v>0.2</v>
      </c>
      <c r="S2424">
        <f t="shared" si="225"/>
        <v>1</v>
      </c>
      <c r="T2424" t="str">
        <f t="shared" si="226"/>
        <v>food</v>
      </c>
      <c r="U2424" t="str">
        <f t="shared" si="227"/>
        <v>food trucks</v>
      </c>
    </row>
    <row r="2425" spans="1:21" ht="44.25" hidden="1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tr">
        <f>Data[[#This Row],[state]]</f>
        <v>failed</v>
      </c>
      <c r="H2425" t="s">
        <v>8224</v>
      </c>
      <c r="I2425" t="s">
        <v>8246</v>
      </c>
      <c r="J2425">
        <v>1420044890</v>
      </c>
      <c r="K2425" s="11">
        <f t="shared" si="222"/>
        <v>42004.454745370371</v>
      </c>
      <c r="L2425">
        <v>1417452890</v>
      </c>
      <c r="M2425" s="11">
        <f t="shared" si="223"/>
        <v>41974.454745370371</v>
      </c>
      <c r="N2425" t="b">
        <v>0</v>
      </c>
      <c r="O2425">
        <v>1</v>
      </c>
      <c r="P2425" t="b">
        <v>0</v>
      </c>
      <c r="Q2425" t="s">
        <v>8284</v>
      </c>
      <c r="R2425" s="10">
        <f t="shared" si="224"/>
        <v>1.3333333333333334E-2</v>
      </c>
      <c r="S2425">
        <f t="shared" si="225"/>
        <v>8</v>
      </c>
      <c r="T2425" t="str">
        <f t="shared" si="226"/>
        <v>food</v>
      </c>
      <c r="U2425" t="str">
        <f t="shared" si="227"/>
        <v>food trucks</v>
      </c>
    </row>
    <row r="2426" spans="1:21" ht="29.5" hidden="1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tr">
        <f>Data[[#This Row],[state]]</f>
        <v>failed</v>
      </c>
      <c r="H2426" t="s">
        <v>8224</v>
      </c>
      <c r="I2426" t="s">
        <v>8246</v>
      </c>
      <c r="J2426">
        <v>1414445108</v>
      </c>
      <c r="K2426" s="11">
        <f t="shared" si="222"/>
        <v>41939.642453703702</v>
      </c>
      <c r="L2426">
        <v>1411853108</v>
      </c>
      <c r="M2426" s="11">
        <f t="shared" si="223"/>
        <v>41909.642453703702</v>
      </c>
      <c r="N2426" t="b">
        <v>0</v>
      </c>
      <c r="O2426">
        <v>9</v>
      </c>
      <c r="P2426" t="b">
        <v>0</v>
      </c>
      <c r="Q2426" t="s">
        <v>8284</v>
      </c>
      <c r="R2426" s="10">
        <f t="shared" si="224"/>
        <v>1.24</v>
      </c>
      <c r="S2426">
        <f t="shared" si="225"/>
        <v>34.444444444444443</v>
      </c>
      <c r="T2426" t="str">
        <f t="shared" si="226"/>
        <v>food</v>
      </c>
      <c r="U2426" t="str">
        <f t="shared" si="227"/>
        <v>food trucks</v>
      </c>
    </row>
    <row r="2427" spans="1:21" ht="59" hidden="1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tr">
        <f>Data[[#This Row],[state]]</f>
        <v>failed</v>
      </c>
      <c r="H2427" t="s">
        <v>8224</v>
      </c>
      <c r="I2427" t="s">
        <v>8246</v>
      </c>
      <c r="J2427">
        <v>1464386640</v>
      </c>
      <c r="K2427" s="11">
        <f t="shared" si="222"/>
        <v>42517.669444444444</v>
      </c>
      <c r="L2427">
        <v>1463090149</v>
      </c>
      <c r="M2427" s="11">
        <f t="shared" si="223"/>
        <v>42502.663761574076</v>
      </c>
      <c r="N2427" t="b">
        <v>0</v>
      </c>
      <c r="O2427">
        <v>1</v>
      </c>
      <c r="P2427" t="b">
        <v>0</v>
      </c>
      <c r="Q2427" t="s">
        <v>8284</v>
      </c>
      <c r="R2427" s="10">
        <f t="shared" si="224"/>
        <v>2.8571428571428574E-2</v>
      </c>
      <c r="S2427">
        <f t="shared" si="225"/>
        <v>1</v>
      </c>
      <c r="T2427" t="str">
        <f t="shared" si="226"/>
        <v>food</v>
      </c>
      <c r="U2427" t="str">
        <f t="shared" si="227"/>
        <v>food trucks</v>
      </c>
    </row>
    <row r="2428" spans="1:21" ht="44.25" hidden="1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tr">
        <f>Data[[#This Row],[state]]</f>
        <v>failed</v>
      </c>
      <c r="H2428" t="s">
        <v>8224</v>
      </c>
      <c r="I2428" t="s">
        <v>8246</v>
      </c>
      <c r="J2428">
        <v>1439006692</v>
      </c>
      <c r="K2428" s="11">
        <f t="shared" si="222"/>
        <v>42223.920046296291</v>
      </c>
      <c r="L2428">
        <v>1433822692</v>
      </c>
      <c r="M2428" s="11">
        <f t="shared" si="223"/>
        <v>42163.920046296291</v>
      </c>
      <c r="N2428" t="b">
        <v>0</v>
      </c>
      <c r="O2428">
        <v>0</v>
      </c>
      <c r="P2428" t="b">
        <v>0</v>
      </c>
      <c r="Q2428" t="s">
        <v>8284</v>
      </c>
      <c r="R2428" s="10">
        <f t="shared" si="224"/>
        <v>0</v>
      </c>
      <c r="S2428" t="e">
        <f t="shared" si="225"/>
        <v>#DIV/0!</v>
      </c>
      <c r="T2428" t="str">
        <f t="shared" si="226"/>
        <v>food</v>
      </c>
      <c r="U2428" t="str">
        <f t="shared" si="227"/>
        <v>food trucks</v>
      </c>
    </row>
    <row r="2429" spans="1:21" ht="29.5" hidden="1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tr">
        <f>Data[[#This Row],[state]]</f>
        <v>failed</v>
      </c>
      <c r="H2429" t="s">
        <v>8224</v>
      </c>
      <c r="I2429" t="s">
        <v>8246</v>
      </c>
      <c r="J2429">
        <v>1458715133</v>
      </c>
      <c r="K2429" s="11">
        <f t="shared" si="222"/>
        <v>42452.027002314819</v>
      </c>
      <c r="L2429">
        <v>1455262733</v>
      </c>
      <c r="M2429" s="11">
        <f t="shared" si="223"/>
        <v>42412.068668981476</v>
      </c>
      <c r="N2429" t="b">
        <v>0</v>
      </c>
      <c r="O2429">
        <v>1</v>
      </c>
      <c r="P2429" t="b">
        <v>0</v>
      </c>
      <c r="Q2429" t="s">
        <v>8284</v>
      </c>
      <c r="R2429" s="10">
        <f t="shared" si="224"/>
        <v>2E-3</v>
      </c>
      <c r="S2429">
        <f t="shared" si="225"/>
        <v>1</v>
      </c>
      <c r="T2429" t="str">
        <f t="shared" si="226"/>
        <v>food</v>
      </c>
      <c r="U2429" t="str">
        <f t="shared" si="227"/>
        <v>food trucks</v>
      </c>
    </row>
    <row r="2430" spans="1:21" ht="29.5" hidden="1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tr">
        <f>Data[[#This Row],[state]]</f>
        <v>failed</v>
      </c>
      <c r="H2430" t="s">
        <v>8224</v>
      </c>
      <c r="I2430" t="s">
        <v>8246</v>
      </c>
      <c r="J2430">
        <v>1426182551</v>
      </c>
      <c r="K2430" s="11">
        <f t="shared" si="222"/>
        <v>42075.492488425924</v>
      </c>
      <c r="L2430">
        <v>1423594151</v>
      </c>
      <c r="M2430" s="11">
        <f t="shared" si="223"/>
        <v>42045.534155092595</v>
      </c>
      <c r="N2430" t="b">
        <v>0</v>
      </c>
      <c r="O2430">
        <v>1</v>
      </c>
      <c r="P2430" t="b">
        <v>0</v>
      </c>
      <c r="Q2430" t="s">
        <v>8284</v>
      </c>
      <c r="R2430" s="10">
        <f t="shared" si="224"/>
        <v>2.8571428571428571E-3</v>
      </c>
      <c r="S2430">
        <f t="shared" si="225"/>
        <v>1</v>
      </c>
      <c r="T2430" t="str">
        <f t="shared" si="226"/>
        <v>food</v>
      </c>
      <c r="U2430" t="str">
        <f t="shared" si="227"/>
        <v>food trucks</v>
      </c>
    </row>
    <row r="2431" spans="1:21" ht="44.25" hidden="1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tr">
        <f>Data[[#This Row],[state]]</f>
        <v>failed</v>
      </c>
      <c r="H2431" t="s">
        <v>8234</v>
      </c>
      <c r="I2431" t="s">
        <v>8254</v>
      </c>
      <c r="J2431">
        <v>1486313040</v>
      </c>
      <c r="K2431" s="11">
        <f t="shared" si="222"/>
        <v>42771.447222222225</v>
      </c>
      <c r="L2431">
        <v>1483131966</v>
      </c>
      <c r="M2431" s="11">
        <f t="shared" si="223"/>
        <v>42734.629236111112</v>
      </c>
      <c r="N2431" t="b">
        <v>0</v>
      </c>
      <c r="O2431">
        <v>4</v>
      </c>
      <c r="P2431" t="b">
        <v>0</v>
      </c>
      <c r="Q2431" t="s">
        <v>8284</v>
      </c>
      <c r="R2431" s="10">
        <f t="shared" si="224"/>
        <v>1.4321428571428572</v>
      </c>
      <c r="S2431">
        <f t="shared" si="225"/>
        <v>501.25</v>
      </c>
      <c r="T2431" t="str">
        <f t="shared" si="226"/>
        <v>food</v>
      </c>
      <c r="U2431" t="str">
        <f t="shared" si="227"/>
        <v>food trucks</v>
      </c>
    </row>
    <row r="2432" spans="1:21" ht="59" hidden="1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tr">
        <f>Data[[#This Row],[state]]</f>
        <v>failed</v>
      </c>
      <c r="H2432" t="s">
        <v>8224</v>
      </c>
      <c r="I2432" t="s">
        <v>8246</v>
      </c>
      <c r="J2432">
        <v>1455246504</v>
      </c>
      <c r="K2432" s="11">
        <f t="shared" si="222"/>
        <v>42411.880833333329</v>
      </c>
      <c r="L2432">
        <v>1452654504</v>
      </c>
      <c r="M2432" s="11">
        <f t="shared" si="223"/>
        <v>42381.880833333329</v>
      </c>
      <c r="N2432" t="b">
        <v>0</v>
      </c>
      <c r="O2432">
        <v>2</v>
      </c>
      <c r="P2432" t="b">
        <v>0</v>
      </c>
      <c r="Q2432" t="s">
        <v>8284</v>
      </c>
      <c r="R2432" s="10">
        <f t="shared" si="224"/>
        <v>0.70000000000000007</v>
      </c>
      <c r="S2432">
        <f t="shared" si="225"/>
        <v>10.5</v>
      </c>
      <c r="T2432" t="str">
        <f t="shared" si="226"/>
        <v>food</v>
      </c>
      <c r="U2432" t="str">
        <f t="shared" si="227"/>
        <v>food trucks</v>
      </c>
    </row>
    <row r="2433" spans="1:21" ht="29.5" hidden="1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tr">
        <f>Data[[#This Row],[state]]</f>
        <v>failed</v>
      </c>
      <c r="H2433" t="s">
        <v>8224</v>
      </c>
      <c r="I2433" t="s">
        <v>8246</v>
      </c>
      <c r="J2433">
        <v>1467080613</v>
      </c>
      <c r="K2433" s="11">
        <f t="shared" si="222"/>
        <v>42548.849687499998</v>
      </c>
      <c r="L2433">
        <v>1461896613</v>
      </c>
      <c r="M2433" s="11">
        <f t="shared" si="223"/>
        <v>42488.849687499998</v>
      </c>
      <c r="N2433" t="b">
        <v>0</v>
      </c>
      <c r="O2433">
        <v>2</v>
      </c>
      <c r="P2433" t="b">
        <v>0</v>
      </c>
      <c r="Q2433" t="s">
        <v>8284</v>
      </c>
      <c r="R2433" s="10">
        <f t="shared" si="224"/>
        <v>2E-3</v>
      </c>
      <c r="S2433">
        <f t="shared" si="225"/>
        <v>1</v>
      </c>
      <c r="T2433" t="str">
        <f t="shared" si="226"/>
        <v>food</v>
      </c>
      <c r="U2433" t="str">
        <f t="shared" si="227"/>
        <v>food trucks</v>
      </c>
    </row>
    <row r="2434" spans="1:21" ht="44.25" hidden="1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tr">
        <f>Data[[#This Row],[state]]</f>
        <v>failed</v>
      </c>
      <c r="H2434" t="s">
        <v>8224</v>
      </c>
      <c r="I2434" t="s">
        <v>8246</v>
      </c>
      <c r="J2434">
        <v>1425791697</v>
      </c>
      <c r="K2434" s="11">
        <f t="shared" ref="K2434:K2497" si="228">(((J2434/60)/60)/24)+DATE(1970,1,1)+(-6/24)</f>
        <v>42070.968715277777</v>
      </c>
      <c r="L2434">
        <v>1423199697</v>
      </c>
      <c r="M2434" s="11">
        <f t="shared" ref="M2434:M2497" si="229">(((L2434/60)/60)/24)+DATE(1970,1,1)+(-6/24)</f>
        <v>42040.968715277777</v>
      </c>
      <c r="N2434" t="b">
        <v>0</v>
      </c>
      <c r="O2434">
        <v>2</v>
      </c>
      <c r="P2434" t="b">
        <v>0</v>
      </c>
      <c r="Q2434" t="s">
        <v>8284</v>
      </c>
      <c r="R2434" s="10">
        <f t="shared" ref="R2434:R2497" si="230">(E2434/D2434)*100</f>
        <v>1.4285714285714287E-2</v>
      </c>
      <c r="S2434">
        <f t="shared" si="225"/>
        <v>1</v>
      </c>
      <c r="T2434" t="str">
        <f t="shared" si="226"/>
        <v>food</v>
      </c>
      <c r="U2434" t="str">
        <f t="shared" si="227"/>
        <v>food trucks</v>
      </c>
    </row>
    <row r="2435" spans="1:21" ht="59" hidden="1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tr">
        <f>Data[[#This Row],[state]]</f>
        <v>failed</v>
      </c>
      <c r="H2435" t="s">
        <v>8224</v>
      </c>
      <c r="I2435" t="s">
        <v>8246</v>
      </c>
      <c r="J2435">
        <v>1456608943</v>
      </c>
      <c r="K2435" s="11">
        <f t="shared" si="228"/>
        <v>42427.64980324074</v>
      </c>
      <c r="L2435">
        <v>1454016943</v>
      </c>
      <c r="M2435" s="11">
        <f t="shared" si="229"/>
        <v>42397.64980324074</v>
      </c>
      <c r="N2435" t="b">
        <v>0</v>
      </c>
      <c r="O2435">
        <v>0</v>
      </c>
      <c r="P2435" t="b">
        <v>0</v>
      </c>
      <c r="Q2435" t="s">
        <v>8284</v>
      </c>
      <c r="R2435" s="10">
        <f t="shared" si="230"/>
        <v>0</v>
      </c>
      <c r="S2435" t="e">
        <f t="shared" ref="S2435:S2498" si="231">E2435/O2435</f>
        <v>#DIV/0!</v>
      </c>
      <c r="T2435" t="str">
        <f t="shared" ref="T2435:T2498" si="232">LEFT(Q2435,FIND("/",Q2435)-1)</f>
        <v>food</v>
      </c>
      <c r="U2435" t="str">
        <f t="shared" ref="U2435:U2498" si="233">RIGHT(Q2435,LEN(Q2435)-FIND("/",Q2435))</f>
        <v>food trucks</v>
      </c>
    </row>
    <row r="2436" spans="1:21" ht="44.25" hidden="1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tr">
        <f>Data[[#This Row],[state]]</f>
        <v>failed</v>
      </c>
      <c r="H2436" t="s">
        <v>8224</v>
      </c>
      <c r="I2436" t="s">
        <v>8246</v>
      </c>
      <c r="J2436">
        <v>1438662474</v>
      </c>
      <c r="K2436" s="11">
        <f t="shared" si="228"/>
        <v>42219.93604166666</v>
      </c>
      <c r="L2436">
        <v>1435206474</v>
      </c>
      <c r="M2436" s="11">
        <f t="shared" si="229"/>
        <v>42179.93604166666</v>
      </c>
      <c r="N2436" t="b">
        <v>0</v>
      </c>
      <c r="O2436">
        <v>2</v>
      </c>
      <c r="P2436" t="b">
        <v>0</v>
      </c>
      <c r="Q2436" t="s">
        <v>8284</v>
      </c>
      <c r="R2436" s="10">
        <f t="shared" si="230"/>
        <v>0.13</v>
      </c>
      <c r="S2436">
        <f t="shared" si="231"/>
        <v>13</v>
      </c>
      <c r="T2436" t="str">
        <f t="shared" si="232"/>
        <v>food</v>
      </c>
      <c r="U2436" t="str">
        <f t="shared" si="233"/>
        <v>food trucks</v>
      </c>
    </row>
    <row r="2437" spans="1:21" ht="44.25" hidden="1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tr">
        <f>Data[[#This Row],[state]]</f>
        <v>failed</v>
      </c>
      <c r="H2437" t="s">
        <v>8235</v>
      </c>
      <c r="I2437" t="s">
        <v>8255</v>
      </c>
      <c r="J2437">
        <v>1444027186</v>
      </c>
      <c r="K2437" s="11">
        <f t="shared" si="228"/>
        <v>42282.027615740735</v>
      </c>
      <c r="L2437">
        <v>1441435186</v>
      </c>
      <c r="M2437" s="11">
        <f t="shared" si="229"/>
        <v>42252.027615740735</v>
      </c>
      <c r="N2437" t="b">
        <v>0</v>
      </c>
      <c r="O2437">
        <v>4</v>
      </c>
      <c r="P2437" t="b">
        <v>0</v>
      </c>
      <c r="Q2437" t="s">
        <v>8284</v>
      </c>
      <c r="R2437" s="10">
        <f t="shared" si="230"/>
        <v>0.48960000000000004</v>
      </c>
      <c r="S2437">
        <f t="shared" si="231"/>
        <v>306</v>
      </c>
      <c r="T2437" t="str">
        <f t="shared" si="232"/>
        <v>food</v>
      </c>
      <c r="U2437" t="str">
        <f t="shared" si="233"/>
        <v>food trucks</v>
      </c>
    </row>
    <row r="2438" spans="1:21" ht="59" hidden="1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tr">
        <f>Data[[#This Row],[state]]</f>
        <v>failed</v>
      </c>
      <c r="H2438" t="s">
        <v>8229</v>
      </c>
      <c r="I2438" t="s">
        <v>8251</v>
      </c>
      <c r="J2438">
        <v>1454078770</v>
      </c>
      <c r="K2438" s="11">
        <f t="shared" si="228"/>
        <v>42398.365393518514</v>
      </c>
      <c r="L2438">
        <v>1448894770</v>
      </c>
      <c r="M2438" s="11">
        <f t="shared" si="229"/>
        <v>42338.365393518514</v>
      </c>
      <c r="N2438" t="b">
        <v>0</v>
      </c>
      <c r="O2438">
        <v>2</v>
      </c>
      <c r="P2438" t="b">
        <v>0</v>
      </c>
      <c r="Q2438" t="s">
        <v>8284</v>
      </c>
      <c r="R2438" s="10">
        <f t="shared" si="230"/>
        <v>3.8461538461538464E-2</v>
      </c>
      <c r="S2438">
        <f t="shared" si="231"/>
        <v>22.5</v>
      </c>
      <c r="T2438" t="str">
        <f t="shared" si="232"/>
        <v>food</v>
      </c>
      <c r="U2438" t="str">
        <f t="shared" si="233"/>
        <v>food trucks</v>
      </c>
    </row>
    <row r="2439" spans="1:21" ht="44.25" hidden="1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tr">
        <f>Data[[#This Row],[state]]</f>
        <v>failed</v>
      </c>
      <c r="H2439" t="s">
        <v>8224</v>
      </c>
      <c r="I2439" t="s">
        <v>8246</v>
      </c>
      <c r="J2439">
        <v>1426615200</v>
      </c>
      <c r="K2439" s="11">
        <f t="shared" si="228"/>
        <v>42080.5</v>
      </c>
      <c r="L2439">
        <v>1422400188</v>
      </c>
      <c r="M2439" s="11">
        <f t="shared" si="229"/>
        <v>42031.715138888889</v>
      </c>
      <c r="N2439" t="b">
        <v>0</v>
      </c>
      <c r="O2439">
        <v>0</v>
      </c>
      <c r="P2439" t="b">
        <v>0</v>
      </c>
      <c r="Q2439" t="s">
        <v>8284</v>
      </c>
      <c r="R2439" s="10">
        <f t="shared" si="230"/>
        <v>0</v>
      </c>
      <c r="S2439" t="e">
        <f t="shared" si="231"/>
        <v>#DIV/0!</v>
      </c>
      <c r="T2439" t="str">
        <f t="shared" si="232"/>
        <v>food</v>
      </c>
      <c r="U2439" t="str">
        <f t="shared" si="233"/>
        <v>food trucks</v>
      </c>
    </row>
    <row r="2440" spans="1:21" ht="44.25" hidden="1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tr">
        <f>Data[[#This Row],[state]]</f>
        <v>failed</v>
      </c>
      <c r="H2440" t="s">
        <v>8224</v>
      </c>
      <c r="I2440" t="s">
        <v>8246</v>
      </c>
      <c r="J2440">
        <v>1449529062</v>
      </c>
      <c r="K2440" s="11">
        <f t="shared" si="228"/>
        <v>42345.706736111111</v>
      </c>
      <c r="L2440">
        <v>1444341462</v>
      </c>
      <c r="M2440" s="11">
        <f t="shared" si="229"/>
        <v>42285.66506944444</v>
      </c>
      <c r="N2440" t="b">
        <v>0</v>
      </c>
      <c r="O2440">
        <v>1</v>
      </c>
      <c r="P2440" t="b">
        <v>0</v>
      </c>
      <c r="Q2440" t="s">
        <v>8284</v>
      </c>
      <c r="R2440" s="10">
        <f t="shared" si="230"/>
        <v>0.33333333333333337</v>
      </c>
      <c r="S2440">
        <f t="shared" si="231"/>
        <v>50</v>
      </c>
      <c r="T2440" t="str">
        <f t="shared" si="232"/>
        <v>food</v>
      </c>
      <c r="U2440" t="str">
        <f t="shared" si="233"/>
        <v>food trucks</v>
      </c>
    </row>
    <row r="2441" spans="1:21" ht="59" hidden="1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tr">
        <f>Data[[#This Row],[state]]</f>
        <v>failed</v>
      </c>
      <c r="H2441" t="s">
        <v>8224</v>
      </c>
      <c r="I2441" t="s">
        <v>8246</v>
      </c>
      <c r="J2441">
        <v>1445197129</v>
      </c>
      <c r="K2441" s="11">
        <f t="shared" si="228"/>
        <v>42295.568622685183</v>
      </c>
      <c r="L2441">
        <v>1442605129</v>
      </c>
      <c r="M2441" s="11">
        <f t="shared" si="229"/>
        <v>42265.568622685183</v>
      </c>
      <c r="N2441" t="b">
        <v>0</v>
      </c>
      <c r="O2441">
        <v>0</v>
      </c>
      <c r="P2441" t="b">
        <v>0</v>
      </c>
      <c r="Q2441" t="s">
        <v>8284</v>
      </c>
      <c r="R2441" s="10">
        <f t="shared" si="230"/>
        <v>0</v>
      </c>
      <c r="S2441" t="e">
        <f t="shared" si="231"/>
        <v>#DIV/0!</v>
      </c>
      <c r="T2441" t="str">
        <f t="shared" si="232"/>
        <v>food</v>
      </c>
      <c r="U2441" t="str">
        <f t="shared" si="233"/>
        <v>food trucks</v>
      </c>
    </row>
    <row r="2442" spans="1:21" ht="29.5" hidden="1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tr">
        <f>Data[[#This Row],[state]]</f>
        <v>failed</v>
      </c>
      <c r="H2442" t="s">
        <v>8242</v>
      </c>
      <c r="I2442" t="s">
        <v>8249</v>
      </c>
      <c r="J2442">
        <v>1455399313</v>
      </c>
      <c r="K2442" s="11">
        <f t="shared" si="228"/>
        <v>42413.649456018517</v>
      </c>
      <c r="L2442">
        <v>1452807313</v>
      </c>
      <c r="M2442" s="11">
        <f t="shared" si="229"/>
        <v>42383.649456018517</v>
      </c>
      <c r="N2442" t="b">
        <v>0</v>
      </c>
      <c r="O2442">
        <v>2</v>
      </c>
      <c r="P2442" t="b">
        <v>0</v>
      </c>
      <c r="Q2442" t="s">
        <v>8284</v>
      </c>
      <c r="R2442" s="10">
        <f t="shared" si="230"/>
        <v>0.2</v>
      </c>
      <c r="S2442">
        <f t="shared" si="231"/>
        <v>5</v>
      </c>
      <c r="T2442" t="str">
        <f t="shared" si="232"/>
        <v>food</v>
      </c>
      <c r="U2442" t="str">
        <f t="shared" si="233"/>
        <v>food trucks</v>
      </c>
    </row>
    <row r="2443" spans="1:21" ht="29.5" hidden="1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tr">
        <f>Data[[#This Row],[state]]</f>
        <v>successful</v>
      </c>
      <c r="H2443" t="s">
        <v>8224</v>
      </c>
      <c r="I2443" t="s">
        <v>8246</v>
      </c>
      <c r="J2443">
        <v>1437627540</v>
      </c>
      <c r="K2443" s="11">
        <f t="shared" si="228"/>
        <v>42207.957638888889</v>
      </c>
      <c r="L2443">
        <v>1435806054</v>
      </c>
      <c r="M2443" s="11">
        <f t="shared" si="229"/>
        <v>42186.875625000001</v>
      </c>
      <c r="N2443" t="b">
        <v>0</v>
      </c>
      <c r="O2443">
        <v>109</v>
      </c>
      <c r="P2443" t="b">
        <v>1</v>
      </c>
      <c r="Q2443" t="s">
        <v>8298</v>
      </c>
      <c r="R2443" s="10">
        <f t="shared" si="230"/>
        <v>107.88</v>
      </c>
      <c r="S2443">
        <f t="shared" si="231"/>
        <v>74.22935779816514</v>
      </c>
      <c r="T2443" t="str">
        <f t="shared" si="232"/>
        <v>food</v>
      </c>
      <c r="U2443" t="str">
        <f t="shared" si="233"/>
        <v>small batch</v>
      </c>
    </row>
    <row r="2444" spans="1:21" ht="29.5" hidden="1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tr">
        <f>Data[[#This Row],[state]]</f>
        <v>successful</v>
      </c>
      <c r="H2444" t="s">
        <v>8224</v>
      </c>
      <c r="I2444" t="s">
        <v>8246</v>
      </c>
      <c r="J2444">
        <v>1426777228</v>
      </c>
      <c r="K2444" s="11">
        <f t="shared" si="228"/>
        <v>42082.375324074077</v>
      </c>
      <c r="L2444">
        <v>1424188828</v>
      </c>
      <c r="M2444" s="11">
        <f t="shared" si="229"/>
        <v>42052.416990740734</v>
      </c>
      <c r="N2444" t="b">
        <v>0</v>
      </c>
      <c r="O2444">
        <v>372</v>
      </c>
      <c r="P2444" t="b">
        <v>1</v>
      </c>
      <c r="Q2444" t="s">
        <v>8298</v>
      </c>
      <c r="R2444" s="10">
        <f t="shared" si="230"/>
        <v>125.94166666666666</v>
      </c>
      <c r="S2444">
        <f t="shared" si="231"/>
        <v>81.252688172043008</v>
      </c>
      <c r="T2444" t="str">
        <f t="shared" si="232"/>
        <v>food</v>
      </c>
      <c r="U2444" t="str">
        <f t="shared" si="233"/>
        <v>small batch</v>
      </c>
    </row>
    <row r="2445" spans="1:21" ht="59" hidden="1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tr">
        <f>Data[[#This Row],[state]]</f>
        <v>successful</v>
      </c>
      <c r="H2445" t="s">
        <v>8224</v>
      </c>
      <c r="I2445" t="s">
        <v>8246</v>
      </c>
      <c r="J2445">
        <v>1408114822</v>
      </c>
      <c r="K2445" s="11">
        <f t="shared" si="228"/>
        <v>41866.375254629631</v>
      </c>
      <c r="L2445">
        <v>1405522822</v>
      </c>
      <c r="M2445" s="11">
        <f t="shared" si="229"/>
        <v>41836.375254629631</v>
      </c>
      <c r="N2445" t="b">
        <v>0</v>
      </c>
      <c r="O2445">
        <v>311</v>
      </c>
      <c r="P2445" t="b">
        <v>1</v>
      </c>
      <c r="Q2445" t="s">
        <v>8298</v>
      </c>
      <c r="R2445" s="10">
        <f t="shared" si="230"/>
        <v>202.51495</v>
      </c>
      <c r="S2445">
        <f t="shared" si="231"/>
        <v>130.23469453376205</v>
      </c>
      <c r="T2445" t="str">
        <f t="shared" si="232"/>
        <v>food</v>
      </c>
      <c r="U2445" t="str">
        <f t="shared" si="233"/>
        <v>small batch</v>
      </c>
    </row>
    <row r="2446" spans="1:21" ht="44.25" hidden="1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tr">
        <f>Data[[#This Row],[state]]</f>
        <v>successful</v>
      </c>
      <c r="H2446" t="s">
        <v>8224</v>
      </c>
      <c r="I2446" t="s">
        <v>8246</v>
      </c>
      <c r="J2446">
        <v>1464199591</v>
      </c>
      <c r="K2446" s="11">
        <f t="shared" si="228"/>
        <v>42515.504525462966</v>
      </c>
      <c r="L2446">
        <v>1461607591</v>
      </c>
      <c r="M2446" s="11">
        <f t="shared" si="229"/>
        <v>42485.504525462966</v>
      </c>
      <c r="N2446" t="b">
        <v>0</v>
      </c>
      <c r="O2446">
        <v>61</v>
      </c>
      <c r="P2446" t="b">
        <v>1</v>
      </c>
      <c r="Q2446" t="s">
        <v>8298</v>
      </c>
      <c r="R2446" s="10">
        <f t="shared" si="230"/>
        <v>108.60000000000001</v>
      </c>
      <c r="S2446">
        <f t="shared" si="231"/>
        <v>53.409836065573771</v>
      </c>
      <c r="T2446" t="str">
        <f t="shared" si="232"/>
        <v>food</v>
      </c>
      <c r="U2446" t="str">
        <f t="shared" si="233"/>
        <v>small batch</v>
      </c>
    </row>
    <row r="2447" spans="1:21" ht="59" hidden="1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tr">
        <f>Data[[#This Row],[state]]</f>
        <v>successful</v>
      </c>
      <c r="H2447" t="s">
        <v>8224</v>
      </c>
      <c r="I2447" t="s">
        <v>8246</v>
      </c>
      <c r="J2447">
        <v>1443242021</v>
      </c>
      <c r="K2447" s="11">
        <f t="shared" si="228"/>
        <v>42272.940057870372</v>
      </c>
      <c r="L2447">
        <v>1440650021</v>
      </c>
      <c r="M2447" s="11">
        <f t="shared" si="229"/>
        <v>42242.940057870372</v>
      </c>
      <c r="N2447" t="b">
        <v>0</v>
      </c>
      <c r="O2447">
        <v>115</v>
      </c>
      <c r="P2447" t="b">
        <v>1</v>
      </c>
      <c r="Q2447" t="s">
        <v>8298</v>
      </c>
      <c r="R2447" s="10">
        <f t="shared" si="230"/>
        <v>172.8</v>
      </c>
      <c r="S2447">
        <f t="shared" si="231"/>
        <v>75.130434782608702</v>
      </c>
      <c r="T2447" t="str">
        <f t="shared" si="232"/>
        <v>food</v>
      </c>
      <c r="U2447" t="str">
        <f t="shared" si="233"/>
        <v>small batch</v>
      </c>
    </row>
    <row r="2448" spans="1:21" ht="59" hidden="1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tr">
        <f>Data[[#This Row],[state]]</f>
        <v>successful</v>
      </c>
      <c r="H2448" t="s">
        <v>8224</v>
      </c>
      <c r="I2448" t="s">
        <v>8246</v>
      </c>
      <c r="J2448">
        <v>1480174071</v>
      </c>
      <c r="K2448" s="11">
        <f t="shared" si="228"/>
        <v>42700.39434027778</v>
      </c>
      <c r="L2448">
        <v>1477578471</v>
      </c>
      <c r="M2448" s="11">
        <f t="shared" si="229"/>
        <v>42670.352673611109</v>
      </c>
      <c r="N2448" t="b">
        <v>0</v>
      </c>
      <c r="O2448">
        <v>111</v>
      </c>
      <c r="P2448" t="b">
        <v>1</v>
      </c>
      <c r="Q2448" t="s">
        <v>8298</v>
      </c>
      <c r="R2448" s="10">
        <f t="shared" si="230"/>
        <v>167.98</v>
      </c>
      <c r="S2448">
        <f t="shared" si="231"/>
        <v>75.666666666666671</v>
      </c>
      <c r="T2448" t="str">
        <f t="shared" si="232"/>
        <v>food</v>
      </c>
      <c r="U2448" t="str">
        <f t="shared" si="233"/>
        <v>small batch</v>
      </c>
    </row>
    <row r="2449" spans="1:21" ht="59" hidden="1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tr">
        <f>Data[[#This Row],[state]]</f>
        <v>successful</v>
      </c>
      <c r="H2449" t="s">
        <v>8224</v>
      </c>
      <c r="I2449" t="s">
        <v>8246</v>
      </c>
      <c r="J2449">
        <v>1478923200</v>
      </c>
      <c r="K2449" s="11">
        <f t="shared" si="228"/>
        <v>42685.916666666672</v>
      </c>
      <c r="L2449">
        <v>1476184593</v>
      </c>
      <c r="M2449" s="11">
        <f t="shared" si="229"/>
        <v>42654.219826388886</v>
      </c>
      <c r="N2449" t="b">
        <v>0</v>
      </c>
      <c r="O2449">
        <v>337</v>
      </c>
      <c r="P2449" t="b">
        <v>1</v>
      </c>
      <c r="Q2449" t="s">
        <v>8298</v>
      </c>
      <c r="R2449" s="10">
        <f t="shared" si="230"/>
        <v>427.20000000000005</v>
      </c>
      <c r="S2449">
        <f t="shared" si="231"/>
        <v>31.691394658753708</v>
      </c>
      <c r="T2449" t="str">
        <f t="shared" si="232"/>
        <v>food</v>
      </c>
      <c r="U2449" t="str">
        <f t="shared" si="233"/>
        <v>small batch</v>
      </c>
    </row>
    <row r="2450" spans="1:21" ht="44.25" hidden="1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tr">
        <f>Data[[#This Row],[state]]</f>
        <v>successful</v>
      </c>
      <c r="H2450" t="s">
        <v>8224</v>
      </c>
      <c r="I2450" t="s">
        <v>8246</v>
      </c>
      <c r="J2450">
        <v>1472621760</v>
      </c>
      <c r="K2450" s="11">
        <f t="shared" si="228"/>
        <v>42612.983333333337</v>
      </c>
      <c r="L2450">
        <v>1472110513</v>
      </c>
      <c r="M2450" s="11">
        <f t="shared" si="229"/>
        <v>42607.066122685181</v>
      </c>
      <c r="N2450" t="b">
        <v>0</v>
      </c>
      <c r="O2450">
        <v>9</v>
      </c>
      <c r="P2450" t="b">
        <v>1</v>
      </c>
      <c r="Q2450" t="s">
        <v>8298</v>
      </c>
      <c r="R2450" s="10">
        <f t="shared" si="230"/>
        <v>107.5</v>
      </c>
      <c r="S2450">
        <f t="shared" si="231"/>
        <v>47.777777777777779</v>
      </c>
      <c r="T2450" t="str">
        <f t="shared" si="232"/>
        <v>food</v>
      </c>
      <c r="U2450" t="str">
        <f t="shared" si="233"/>
        <v>small batch</v>
      </c>
    </row>
    <row r="2451" spans="1:21" ht="44.25" hidden="1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tr">
        <f>Data[[#This Row],[state]]</f>
        <v>successful</v>
      </c>
      <c r="H2451" t="s">
        <v>8224</v>
      </c>
      <c r="I2451" t="s">
        <v>8246</v>
      </c>
      <c r="J2451">
        <v>1417321515</v>
      </c>
      <c r="K2451" s="11">
        <f t="shared" si="228"/>
        <v>41972.934201388889</v>
      </c>
      <c r="L2451">
        <v>1414725915</v>
      </c>
      <c r="M2451" s="11">
        <f t="shared" si="229"/>
        <v>41942.892534722225</v>
      </c>
      <c r="N2451" t="b">
        <v>0</v>
      </c>
      <c r="O2451">
        <v>120</v>
      </c>
      <c r="P2451" t="b">
        <v>1</v>
      </c>
      <c r="Q2451" t="s">
        <v>8298</v>
      </c>
      <c r="R2451" s="10">
        <f t="shared" si="230"/>
        <v>108</v>
      </c>
      <c r="S2451">
        <f t="shared" si="231"/>
        <v>90</v>
      </c>
      <c r="T2451" t="str">
        <f t="shared" si="232"/>
        <v>food</v>
      </c>
      <c r="U2451" t="str">
        <f t="shared" si="233"/>
        <v>small batch</v>
      </c>
    </row>
    <row r="2452" spans="1:21" ht="44.25" hidden="1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tr">
        <f>Data[[#This Row],[state]]</f>
        <v>successful</v>
      </c>
      <c r="H2452" t="s">
        <v>8224</v>
      </c>
      <c r="I2452" t="s">
        <v>8246</v>
      </c>
      <c r="J2452">
        <v>1414465860</v>
      </c>
      <c r="K2452" s="11">
        <f t="shared" si="228"/>
        <v>41939.882638888892</v>
      </c>
      <c r="L2452">
        <v>1411177456</v>
      </c>
      <c r="M2452" s="11">
        <f t="shared" si="229"/>
        <v>41901.82240740741</v>
      </c>
      <c r="N2452" t="b">
        <v>0</v>
      </c>
      <c r="O2452">
        <v>102</v>
      </c>
      <c r="P2452" t="b">
        <v>1</v>
      </c>
      <c r="Q2452" t="s">
        <v>8298</v>
      </c>
      <c r="R2452" s="10">
        <f t="shared" si="230"/>
        <v>101.53353333333335</v>
      </c>
      <c r="S2452">
        <f t="shared" si="231"/>
        <v>149.31401960784314</v>
      </c>
      <c r="T2452" t="str">
        <f t="shared" si="232"/>
        <v>food</v>
      </c>
      <c r="U2452" t="str">
        <f t="shared" si="233"/>
        <v>small batch</v>
      </c>
    </row>
    <row r="2453" spans="1:21" ht="44.25" hidden="1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tr">
        <f>Data[[#This Row],[state]]</f>
        <v>successful</v>
      </c>
      <c r="H2453" t="s">
        <v>8224</v>
      </c>
      <c r="I2453" t="s">
        <v>8246</v>
      </c>
      <c r="J2453">
        <v>1488750490</v>
      </c>
      <c r="K2453" s="11">
        <f t="shared" si="228"/>
        <v>42799.658449074079</v>
      </c>
      <c r="L2453">
        <v>1487022490</v>
      </c>
      <c r="M2453" s="11">
        <f t="shared" si="229"/>
        <v>42779.658449074079</v>
      </c>
      <c r="N2453" t="b">
        <v>0</v>
      </c>
      <c r="O2453">
        <v>186</v>
      </c>
      <c r="P2453" t="b">
        <v>1</v>
      </c>
      <c r="Q2453" t="s">
        <v>8298</v>
      </c>
      <c r="R2453" s="10">
        <f t="shared" si="230"/>
        <v>115.45</v>
      </c>
      <c r="S2453">
        <f t="shared" si="231"/>
        <v>62.06989247311828</v>
      </c>
      <c r="T2453" t="str">
        <f t="shared" si="232"/>
        <v>food</v>
      </c>
      <c r="U2453" t="str">
        <f t="shared" si="233"/>
        <v>small batch</v>
      </c>
    </row>
    <row r="2454" spans="1:21" ht="44.25" hidden="1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tr">
        <f>Data[[#This Row],[state]]</f>
        <v>successful</v>
      </c>
      <c r="H2454" t="s">
        <v>8224</v>
      </c>
      <c r="I2454" t="s">
        <v>8246</v>
      </c>
      <c r="J2454">
        <v>1451430000</v>
      </c>
      <c r="K2454" s="11">
        <f t="shared" si="228"/>
        <v>42367.708333333328</v>
      </c>
      <c r="L2454">
        <v>1448914500</v>
      </c>
      <c r="M2454" s="11">
        <f t="shared" si="229"/>
        <v>42338.59375</v>
      </c>
      <c r="N2454" t="b">
        <v>0</v>
      </c>
      <c r="O2454">
        <v>15</v>
      </c>
      <c r="P2454" t="b">
        <v>1</v>
      </c>
      <c r="Q2454" t="s">
        <v>8298</v>
      </c>
      <c r="R2454" s="10">
        <f t="shared" si="230"/>
        <v>133.5</v>
      </c>
      <c r="S2454">
        <f t="shared" si="231"/>
        <v>53.4</v>
      </c>
      <c r="T2454" t="str">
        <f t="shared" si="232"/>
        <v>food</v>
      </c>
      <c r="U2454" t="str">
        <f t="shared" si="233"/>
        <v>small batch</v>
      </c>
    </row>
    <row r="2455" spans="1:21" ht="44.25" hidden="1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tr">
        <f>Data[[#This Row],[state]]</f>
        <v>successful</v>
      </c>
      <c r="H2455" t="s">
        <v>8224</v>
      </c>
      <c r="I2455" t="s">
        <v>8246</v>
      </c>
      <c r="J2455">
        <v>1486053409</v>
      </c>
      <c r="K2455" s="11">
        <f t="shared" si="228"/>
        <v>42768.442233796297</v>
      </c>
      <c r="L2455">
        <v>1483461409</v>
      </c>
      <c r="M2455" s="11">
        <f t="shared" si="229"/>
        <v>42738.442233796297</v>
      </c>
      <c r="N2455" t="b">
        <v>0</v>
      </c>
      <c r="O2455">
        <v>67</v>
      </c>
      <c r="P2455" t="b">
        <v>1</v>
      </c>
      <c r="Q2455" t="s">
        <v>8298</v>
      </c>
      <c r="R2455" s="10">
        <f t="shared" si="230"/>
        <v>154.69999999999999</v>
      </c>
      <c r="S2455">
        <f t="shared" si="231"/>
        <v>69.268656716417908</v>
      </c>
      <c r="T2455" t="str">
        <f t="shared" si="232"/>
        <v>food</v>
      </c>
      <c r="U2455" t="str">
        <f t="shared" si="233"/>
        <v>small batch</v>
      </c>
    </row>
    <row r="2456" spans="1:21" ht="44.25" hidden="1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tr">
        <f>Data[[#This Row],[state]]</f>
        <v>successful</v>
      </c>
      <c r="H2456" t="s">
        <v>8224</v>
      </c>
      <c r="I2456" t="s">
        <v>8246</v>
      </c>
      <c r="J2456">
        <v>1489207808</v>
      </c>
      <c r="K2456" s="11">
        <f t="shared" si="228"/>
        <v>42804.951481481476</v>
      </c>
      <c r="L2456">
        <v>1486183808</v>
      </c>
      <c r="M2456" s="11">
        <f t="shared" si="229"/>
        <v>42769.951481481476</v>
      </c>
      <c r="N2456" t="b">
        <v>0</v>
      </c>
      <c r="O2456">
        <v>130</v>
      </c>
      <c r="P2456" t="b">
        <v>1</v>
      </c>
      <c r="Q2456" t="s">
        <v>8298</v>
      </c>
      <c r="R2456" s="10">
        <f t="shared" si="230"/>
        <v>100.84571428571429</v>
      </c>
      <c r="S2456">
        <f t="shared" si="231"/>
        <v>271.50769230769231</v>
      </c>
      <c r="T2456" t="str">
        <f t="shared" si="232"/>
        <v>food</v>
      </c>
      <c r="U2456" t="str">
        <f t="shared" si="233"/>
        <v>small batch</v>
      </c>
    </row>
    <row r="2457" spans="1:21" ht="44.25" hidden="1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tr">
        <f>Data[[#This Row],[state]]</f>
        <v>successful</v>
      </c>
      <c r="H2457" t="s">
        <v>8224</v>
      </c>
      <c r="I2457" t="s">
        <v>8246</v>
      </c>
      <c r="J2457">
        <v>1461177950</v>
      </c>
      <c r="K2457" s="11">
        <f t="shared" si="228"/>
        <v>42480.531828703708</v>
      </c>
      <c r="L2457">
        <v>1458758750</v>
      </c>
      <c r="M2457" s="11">
        <f t="shared" si="229"/>
        <v>42452.531828703708</v>
      </c>
      <c r="N2457" t="b">
        <v>0</v>
      </c>
      <c r="O2457">
        <v>16</v>
      </c>
      <c r="P2457" t="b">
        <v>1</v>
      </c>
      <c r="Q2457" t="s">
        <v>8298</v>
      </c>
      <c r="R2457" s="10">
        <f t="shared" si="230"/>
        <v>182</v>
      </c>
      <c r="S2457">
        <f t="shared" si="231"/>
        <v>34.125</v>
      </c>
      <c r="T2457" t="str">
        <f t="shared" si="232"/>
        <v>food</v>
      </c>
      <c r="U2457" t="str">
        <f t="shared" si="233"/>
        <v>small batch</v>
      </c>
    </row>
    <row r="2458" spans="1:21" ht="44.25" hidden="1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tr">
        <f>Data[[#This Row],[state]]</f>
        <v>successful</v>
      </c>
      <c r="H2458" t="s">
        <v>8224</v>
      </c>
      <c r="I2458" t="s">
        <v>8246</v>
      </c>
      <c r="J2458">
        <v>1488063839</v>
      </c>
      <c r="K2458" s="11">
        <f t="shared" si="228"/>
        <v>42791.711099537039</v>
      </c>
      <c r="L2458">
        <v>1485471839</v>
      </c>
      <c r="M2458" s="11">
        <f t="shared" si="229"/>
        <v>42761.711099537039</v>
      </c>
      <c r="N2458" t="b">
        <v>0</v>
      </c>
      <c r="O2458">
        <v>67</v>
      </c>
      <c r="P2458" t="b">
        <v>1</v>
      </c>
      <c r="Q2458" t="s">
        <v>8298</v>
      </c>
      <c r="R2458" s="10">
        <f t="shared" si="230"/>
        <v>180.86666666666667</v>
      </c>
      <c r="S2458">
        <f t="shared" si="231"/>
        <v>40.492537313432834</v>
      </c>
      <c r="T2458" t="str">
        <f t="shared" si="232"/>
        <v>food</v>
      </c>
      <c r="U2458" t="str">
        <f t="shared" si="233"/>
        <v>small batch</v>
      </c>
    </row>
    <row r="2459" spans="1:21" ht="44.25" hidden="1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tr">
        <f>Data[[#This Row],[state]]</f>
        <v>successful</v>
      </c>
      <c r="H2459" t="s">
        <v>8224</v>
      </c>
      <c r="I2459" t="s">
        <v>8246</v>
      </c>
      <c r="J2459">
        <v>1458826056</v>
      </c>
      <c r="K2459" s="11">
        <f t="shared" si="228"/>
        <v>42453.310833333337</v>
      </c>
      <c r="L2459">
        <v>1456237656</v>
      </c>
      <c r="M2459" s="11">
        <f t="shared" si="229"/>
        <v>42423.352500000001</v>
      </c>
      <c r="N2459" t="b">
        <v>0</v>
      </c>
      <c r="O2459">
        <v>124</v>
      </c>
      <c r="P2459" t="b">
        <v>1</v>
      </c>
      <c r="Q2459" t="s">
        <v>8298</v>
      </c>
      <c r="R2459" s="10">
        <f t="shared" si="230"/>
        <v>102.30434782608695</v>
      </c>
      <c r="S2459">
        <f t="shared" si="231"/>
        <v>189.75806451612902</v>
      </c>
      <c r="T2459" t="str">
        <f t="shared" si="232"/>
        <v>food</v>
      </c>
      <c r="U2459" t="str">
        <f t="shared" si="233"/>
        <v>small batch</v>
      </c>
    </row>
    <row r="2460" spans="1:21" ht="59" hidden="1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tr">
        <f>Data[[#This Row],[state]]</f>
        <v>successful</v>
      </c>
      <c r="H2460" t="s">
        <v>8224</v>
      </c>
      <c r="I2460" t="s">
        <v>8246</v>
      </c>
      <c r="J2460">
        <v>1465498800</v>
      </c>
      <c r="K2460" s="11">
        <f t="shared" si="228"/>
        <v>42530.541666666672</v>
      </c>
      <c r="L2460">
        <v>1462481718</v>
      </c>
      <c r="M2460" s="11">
        <f t="shared" si="229"/>
        <v>42495.621736111112</v>
      </c>
      <c r="N2460" t="b">
        <v>0</v>
      </c>
      <c r="O2460">
        <v>80</v>
      </c>
      <c r="P2460" t="b">
        <v>1</v>
      </c>
      <c r="Q2460" t="s">
        <v>8298</v>
      </c>
      <c r="R2460" s="10">
        <f t="shared" si="230"/>
        <v>110.17999999999999</v>
      </c>
      <c r="S2460">
        <f t="shared" si="231"/>
        <v>68.862499999999997</v>
      </c>
      <c r="T2460" t="str">
        <f t="shared" si="232"/>
        <v>food</v>
      </c>
      <c r="U2460" t="str">
        <f t="shared" si="233"/>
        <v>small batch</v>
      </c>
    </row>
    <row r="2461" spans="1:21" ht="59" hidden="1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tr">
        <f>Data[[#This Row],[state]]</f>
        <v>successful</v>
      </c>
      <c r="H2461" t="s">
        <v>8224</v>
      </c>
      <c r="I2461" t="s">
        <v>8246</v>
      </c>
      <c r="J2461">
        <v>1458742685</v>
      </c>
      <c r="K2461" s="11">
        <f t="shared" si="228"/>
        <v>42452.345891203702</v>
      </c>
      <c r="L2461">
        <v>1454858285</v>
      </c>
      <c r="M2461" s="11">
        <f t="shared" si="229"/>
        <v>42407.387557870374</v>
      </c>
      <c r="N2461" t="b">
        <v>0</v>
      </c>
      <c r="O2461">
        <v>282</v>
      </c>
      <c r="P2461" t="b">
        <v>1</v>
      </c>
      <c r="Q2461" t="s">
        <v>8298</v>
      </c>
      <c r="R2461" s="10">
        <f t="shared" si="230"/>
        <v>102.25</v>
      </c>
      <c r="S2461">
        <f t="shared" si="231"/>
        <v>108.77659574468085</v>
      </c>
      <c r="T2461" t="str">
        <f t="shared" si="232"/>
        <v>food</v>
      </c>
      <c r="U2461" t="str">
        <f t="shared" si="233"/>
        <v>small batch</v>
      </c>
    </row>
    <row r="2462" spans="1:21" ht="44.25" hidden="1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tr">
        <f>Data[[#This Row],[state]]</f>
        <v>successful</v>
      </c>
      <c r="H2462" t="s">
        <v>8224</v>
      </c>
      <c r="I2462" t="s">
        <v>8246</v>
      </c>
      <c r="J2462">
        <v>1483417020</v>
      </c>
      <c r="K2462" s="11">
        <f t="shared" si="228"/>
        <v>42737.928472222222</v>
      </c>
      <c r="L2462">
        <v>1480480167</v>
      </c>
      <c r="M2462" s="11">
        <f t="shared" si="229"/>
        <v>42703.937118055561</v>
      </c>
      <c r="N2462" t="b">
        <v>0</v>
      </c>
      <c r="O2462">
        <v>68</v>
      </c>
      <c r="P2462" t="b">
        <v>1</v>
      </c>
      <c r="Q2462" t="s">
        <v>8298</v>
      </c>
      <c r="R2462" s="10">
        <f t="shared" si="230"/>
        <v>100.78823529411764</v>
      </c>
      <c r="S2462">
        <f t="shared" si="231"/>
        <v>125.98529411764706</v>
      </c>
      <c r="T2462" t="str">
        <f t="shared" si="232"/>
        <v>food</v>
      </c>
      <c r="U2462" t="str">
        <f t="shared" si="233"/>
        <v>small batch</v>
      </c>
    </row>
    <row r="2463" spans="1:21" ht="44.25" hidden="1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tr">
        <f>Data[[#This Row],[state]]</f>
        <v>successful</v>
      </c>
      <c r="H2463" t="s">
        <v>8224</v>
      </c>
      <c r="I2463" t="s">
        <v>8246</v>
      </c>
      <c r="J2463">
        <v>1317438000</v>
      </c>
      <c r="K2463" s="11">
        <f t="shared" si="228"/>
        <v>40816.875</v>
      </c>
      <c r="L2463">
        <v>1314577097</v>
      </c>
      <c r="M2463" s="11">
        <f t="shared" si="229"/>
        <v>40783.762696759259</v>
      </c>
      <c r="N2463" t="b">
        <v>0</v>
      </c>
      <c r="O2463">
        <v>86</v>
      </c>
      <c r="P2463" t="b">
        <v>1</v>
      </c>
      <c r="Q2463" t="s">
        <v>8279</v>
      </c>
      <c r="R2463" s="10">
        <f t="shared" si="230"/>
        <v>103.8</v>
      </c>
      <c r="S2463">
        <f t="shared" si="231"/>
        <v>90.523255813953483</v>
      </c>
      <c r="T2463" t="str">
        <f t="shared" si="232"/>
        <v>music</v>
      </c>
      <c r="U2463" t="str">
        <f t="shared" si="233"/>
        <v>indie rock</v>
      </c>
    </row>
    <row r="2464" spans="1:21" ht="44.25" hidden="1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tr">
        <f>Data[[#This Row],[state]]</f>
        <v>successful</v>
      </c>
      <c r="H2464" t="s">
        <v>8224</v>
      </c>
      <c r="I2464" t="s">
        <v>8246</v>
      </c>
      <c r="J2464">
        <v>1342672096</v>
      </c>
      <c r="K2464" s="11">
        <f t="shared" si="228"/>
        <v>41108.936296296299</v>
      </c>
      <c r="L2464">
        <v>1340944096</v>
      </c>
      <c r="M2464" s="11">
        <f t="shared" si="229"/>
        <v>41088.936296296299</v>
      </c>
      <c r="N2464" t="b">
        <v>0</v>
      </c>
      <c r="O2464">
        <v>115</v>
      </c>
      <c r="P2464" t="b">
        <v>1</v>
      </c>
      <c r="Q2464" t="s">
        <v>8279</v>
      </c>
      <c r="R2464" s="10">
        <f t="shared" si="230"/>
        <v>110.70833333333334</v>
      </c>
      <c r="S2464">
        <f t="shared" si="231"/>
        <v>28.880434782608695</v>
      </c>
      <c r="T2464" t="str">
        <f t="shared" si="232"/>
        <v>music</v>
      </c>
      <c r="U2464" t="str">
        <f t="shared" si="233"/>
        <v>indie rock</v>
      </c>
    </row>
    <row r="2465" spans="1:21" hidden="1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tr">
        <f>Data[[#This Row],[state]]</f>
        <v>successful</v>
      </c>
      <c r="H2465" t="s">
        <v>8224</v>
      </c>
      <c r="I2465" t="s">
        <v>8246</v>
      </c>
      <c r="J2465">
        <v>1366138800</v>
      </c>
      <c r="K2465" s="11">
        <f t="shared" si="228"/>
        <v>41380.541666666664</v>
      </c>
      <c r="L2465">
        <v>1362710425</v>
      </c>
      <c r="M2465" s="11">
        <f t="shared" si="229"/>
        <v>41340.861400462964</v>
      </c>
      <c r="N2465" t="b">
        <v>0</v>
      </c>
      <c r="O2465">
        <v>75</v>
      </c>
      <c r="P2465" t="b">
        <v>1</v>
      </c>
      <c r="Q2465" t="s">
        <v>8279</v>
      </c>
      <c r="R2465" s="10">
        <f t="shared" si="230"/>
        <v>116.25000000000001</v>
      </c>
      <c r="S2465">
        <f t="shared" si="231"/>
        <v>31</v>
      </c>
      <c r="T2465" t="str">
        <f t="shared" si="232"/>
        <v>music</v>
      </c>
      <c r="U2465" t="str">
        <f t="shared" si="233"/>
        <v>indie rock</v>
      </c>
    </row>
    <row r="2466" spans="1:21" ht="44.25" hidden="1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tr">
        <f>Data[[#This Row],[state]]</f>
        <v>successful</v>
      </c>
      <c r="H2466" t="s">
        <v>8229</v>
      </c>
      <c r="I2466" t="s">
        <v>8251</v>
      </c>
      <c r="J2466">
        <v>1443641340</v>
      </c>
      <c r="K2466" s="11">
        <f t="shared" si="228"/>
        <v>42277.561805555553</v>
      </c>
      <c r="L2466">
        <v>1441143397</v>
      </c>
      <c r="M2466" s="11">
        <f t="shared" si="229"/>
        <v>42248.65042824074</v>
      </c>
      <c r="N2466" t="b">
        <v>0</v>
      </c>
      <c r="O2466">
        <v>43</v>
      </c>
      <c r="P2466" t="b">
        <v>1</v>
      </c>
      <c r="Q2466" t="s">
        <v>8279</v>
      </c>
      <c r="R2466" s="10">
        <f t="shared" si="230"/>
        <v>111.1</v>
      </c>
      <c r="S2466">
        <f t="shared" si="231"/>
        <v>51.674418604651166</v>
      </c>
      <c r="T2466" t="str">
        <f t="shared" si="232"/>
        <v>music</v>
      </c>
      <c r="U2466" t="str">
        <f t="shared" si="233"/>
        <v>indie rock</v>
      </c>
    </row>
    <row r="2467" spans="1:21" ht="44.25" hidden="1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tr">
        <f>Data[[#This Row],[state]]</f>
        <v>successful</v>
      </c>
      <c r="H2467" t="s">
        <v>8224</v>
      </c>
      <c r="I2467" t="s">
        <v>8246</v>
      </c>
      <c r="J2467">
        <v>1348420548</v>
      </c>
      <c r="K2467" s="11">
        <f t="shared" si="228"/>
        <v>41175.469305555554</v>
      </c>
      <c r="L2467">
        <v>1345828548</v>
      </c>
      <c r="M2467" s="11">
        <f t="shared" si="229"/>
        <v>41145.469305555554</v>
      </c>
      <c r="N2467" t="b">
        <v>0</v>
      </c>
      <c r="O2467">
        <v>48</v>
      </c>
      <c r="P2467" t="b">
        <v>1</v>
      </c>
      <c r="Q2467" t="s">
        <v>8279</v>
      </c>
      <c r="R2467" s="10">
        <f t="shared" si="230"/>
        <v>180.14285714285714</v>
      </c>
      <c r="S2467">
        <f t="shared" si="231"/>
        <v>26.270833333333332</v>
      </c>
      <c r="T2467" t="str">
        <f t="shared" si="232"/>
        <v>music</v>
      </c>
      <c r="U2467" t="str">
        <f t="shared" si="233"/>
        <v>indie rock</v>
      </c>
    </row>
    <row r="2468" spans="1:21" ht="44.25" hidden="1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tr">
        <f>Data[[#This Row],[state]]</f>
        <v>successful</v>
      </c>
      <c r="H2468" t="s">
        <v>8224</v>
      </c>
      <c r="I2468" t="s">
        <v>8246</v>
      </c>
      <c r="J2468">
        <v>1368066453</v>
      </c>
      <c r="K2468" s="11">
        <f t="shared" si="228"/>
        <v>41402.852465277778</v>
      </c>
      <c r="L2468">
        <v>1365474453</v>
      </c>
      <c r="M2468" s="11">
        <f t="shared" si="229"/>
        <v>41372.852465277778</v>
      </c>
      <c r="N2468" t="b">
        <v>0</v>
      </c>
      <c r="O2468">
        <v>52</v>
      </c>
      <c r="P2468" t="b">
        <v>1</v>
      </c>
      <c r="Q2468" t="s">
        <v>8279</v>
      </c>
      <c r="R2468" s="10">
        <f t="shared" si="230"/>
        <v>100</v>
      </c>
      <c r="S2468">
        <f t="shared" si="231"/>
        <v>48.07692307692308</v>
      </c>
      <c r="T2468" t="str">
        <f t="shared" si="232"/>
        <v>music</v>
      </c>
      <c r="U2468" t="str">
        <f t="shared" si="233"/>
        <v>indie rock</v>
      </c>
    </row>
    <row r="2469" spans="1:21" ht="44.25" hidden="1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tr">
        <f>Data[[#This Row],[state]]</f>
        <v>successful</v>
      </c>
      <c r="H2469" t="s">
        <v>8224</v>
      </c>
      <c r="I2469" t="s">
        <v>8246</v>
      </c>
      <c r="J2469">
        <v>1336669200</v>
      </c>
      <c r="K2469" s="11">
        <f t="shared" si="228"/>
        <v>41039.458333333336</v>
      </c>
      <c r="L2469">
        <v>1335473931</v>
      </c>
      <c r="M2469" s="11">
        <f t="shared" si="229"/>
        <v>41025.624201388891</v>
      </c>
      <c r="N2469" t="b">
        <v>0</v>
      </c>
      <c r="O2469">
        <v>43</v>
      </c>
      <c r="P2469" t="b">
        <v>1</v>
      </c>
      <c r="Q2469" t="s">
        <v>8279</v>
      </c>
      <c r="R2469" s="10">
        <f t="shared" si="230"/>
        <v>118.5</v>
      </c>
      <c r="S2469">
        <f t="shared" si="231"/>
        <v>27.558139534883722</v>
      </c>
      <c r="T2469" t="str">
        <f t="shared" si="232"/>
        <v>music</v>
      </c>
      <c r="U2469" t="str">
        <f t="shared" si="233"/>
        <v>indie rock</v>
      </c>
    </row>
    <row r="2470" spans="1:21" ht="44.25" hidden="1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tr">
        <f>Data[[#This Row],[state]]</f>
        <v>successful</v>
      </c>
      <c r="H2470" t="s">
        <v>8224</v>
      </c>
      <c r="I2470" t="s">
        <v>8246</v>
      </c>
      <c r="J2470">
        <v>1351400400</v>
      </c>
      <c r="K2470" s="11">
        <f t="shared" si="228"/>
        <v>41209.958333333336</v>
      </c>
      <c r="L2470">
        <v>1348285321</v>
      </c>
      <c r="M2470" s="11">
        <f t="shared" si="229"/>
        <v>41173.904178240737</v>
      </c>
      <c r="N2470" t="b">
        <v>0</v>
      </c>
      <c r="O2470">
        <v>58</v>
      </c>
      <c r="P2470" t="b">
        <v>1</v>
      </c>
      <c r="Q2470" t="s">
        <v>8279</v>
      </c>
      <c r="R2470" s="10">
        <f t="shared" si="230"/>
        <v>107.21700000000001</v>
      </c>
      <c r="S2470">
        <f t="shared" si="231"/>
        <v>36.97137931034483</v>
      </c>
      <c r="T2470" t="str">
        <f t="shared" si="232"/>
        <v>music</v>
      </c>
      <c r="U2470" t="str">
        <f t="shared" si="233"/>
        <v>indie rock</v>
      </c>
    </row>
    <row r="2471" spans="1:21" ht="44.25" hidden="1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tr">
        <f>Data[[#This Row],[state]]</f>
        <v>successful</v>
      </c>
      <c r="H2471" t="s">
        <v>8224</v>
      </c>
      <c r="I2471" t="s">
        <v>8246</v>
      </c>
      <c r="J2471">
        <v>1297160329</v>
      </c>
      <c r="K2471" s="11">
        <f t="shared" si="228"/>
        <v>40582.179733796293</v>
      </c>
      <c r="L2471">
        <v>1295000329</v>
      </c>
      <c r="M2471" s="11">
        <f t="shared" si="229"/>
        <v>40557.179733796293</v>
      </c>
      <c r="N2471" t="b">
        <v>0</v>
      </c>
      <c r="O2471">
        <v>47</v>
      </c>
      <c r="P2471" t="b">
        <v>1</v>
      </c>
      <c r="Q2471" t="s">
        <v>8279</v>
      </c>
      <c r="R2471" s="10">
        <f t="shared" si="230"/>
        <v>113.66666666666667</v>
      </c>
      <c r="S2471">
        <f t="shared" si="231"/>
        <v>29.021276595744681</v>
      </c>
      <c r="T2471" t="str">
        <f t="shared" si="232"/>
        <v>music</v>
      </c>
      <c r="U2471" t="str">
        <f t="shared" si="233"/>
        <v>indie rock</v>
      </c>
    </row>
    <row r="2472" spans="1:21" ht="44.25" hidden="1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tr">
        <f>Data[[#This Row],[state]]</f>
        <v>successful</v>
      </c>
      <c r="H2472" t="s">
        <v>8224</v>
      </c>
      <c r="I2472" t="s">
        <v>8246</v>
      </c>
      <c r="J2472">
        <v>1337824055</v>
      </c>
      <c r="K2472" s="11">
        <f t="shared" si="228"/>
        <v>41052.82471064815</v>
      </c>
      <c r="L2472">
        <v>1335232055</v>
      </c>
      <c r="M2472" s="11">
        <f t="shared" si="229"/>
        <v>41022.82471064815</v>
      </c>
      <c r="N2472" t="b">
        <v>0</v>
      </c>
      <c r="O2472">
        <v>36</v>
      </c>
      <c r="P2472" t="b">
        <v>1</v>
      </c>
      <c r="Q2472" t="s">
        <v>8279</v>
      </c>
      <c r="R2472" s="10">
        <f t="shared" si="230"/>
        <v>103.16400000000002</v>
      </c>
      <c r="S2472">
        <f t="shared" si="231"/>
        <v>28.65666666666667</v>
      </c>
      <c r="T2472" t="str">
        <f t="shared" si="232"/>
        <v>music</v>
      </c>
      <c r="U2472" t="str">
        <f t="shared" si="233"/>
        <v>indie rock</v>
      </c>
    </row>
    <row r="2473" spans="1:21" ht="59" hidden="1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tr">
        <f>Data[[#This Row],[state]]</f>
        <v>successful</v>
      </c>
      <c r="H2473" t="s">
        <v>8224</v>
      </c>
      <c r="I2473" t="s">
        <v>8246</v>
      </c>
      <c r="J2473">
        <v>1327535392</v>
      </c>
      <c r="K2473" s="11">
        <f t="shared" si="228"/>
        <v>40933.742962962962</v>
      </c>
      <c r="L2473">
        <v>1324079392</v>
      </c>
      <c r="M2473" s="11">
        <f t="shared" si="229"/>
        <v>40893.742962962962</v>
      </c>
      <c r="N2473" t="b">
        <v>0</v>
      </c>
      <c r="O2473">
        <v>17</v>
      </c>
      <c r="P2473" t="b">
        <v>1</v>
      </c>
      <c r="Q2473" t="s">
        <v>8279</v>
      </c>
      <c r="R2473" s="10">
        <f t="shared" si="230"/>
        <v>128</v>
      </c>
      <c r="S2473">
        <f t="shared" si="231"/>
        <v>37.647058823529413</v>
      </c>
      <c r="T2473" t="str">
        <f t="shared" si="232"/>
        <v>music</v>
      </c>
      <c r="U2473" t="str">
        <f t="shared" si="233"/>
        <v>indie rock</v>
      </c>
    </row>
    <row r="2474" spans="1:21" ht="59" hidden="1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tr">
        <f>Data[[#This Row],[state]]</f>
        <v>successful</v>
      </c>
      <c r="H2474" t="s">
        <v>8224</v>
      </c>
      <c r="I2474" t="s">
        <v>8246</v>
      </c>
      <c r="J2474">
        <v>1283562180</v>
      </c>
      <c r="K2474" s="11">
        <f t="shared" si="228"/>
        <v>40424.793749999997</v>
      </c>
      <c r="L2474">
        <v>1277433980</v>
      </c>
      <c r="M2474" s="11">
        <f t="shared" si="229"/>
        <v>40353.86550925926</v>
      </c>
      <c r="N2474" t="b">
        <v>0</v>
      </c>
      <c r="O2474">
        <v>104</v>
      </c>
      <c r="P2474" t="b">
        <v>1</v>
      </c>
      <c r="Q2474" t="s">
        <v>8279</v>
      </c>
      <c r="R2474" s="10">
        <f t="shared" si="230"/>
        <v>135.76026666666667</v>
      </c>
      <c r="S2474">
        <f t="shared" si="231"/>
        <v>97.904038461538462</v>
      </c>
      <c r="T2474" t="str">
        <f t="shared" si="232"/>
        <v>music</v>
      </c>
      <c r="U2474" t="str">
        <f t="shared" si="233"/>
        <v>indie rock</v>
      </c>
    </row>
    <row r="2475" spans="1:21" ht="44.25" hidden="1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tr">
        <f>Data[[#This Row],[state]]</f>
        <v>successful</v>
      </c>
      <c r="H2475" t="s">
        <v>8224</v>
      </c>
      <c r="I2475" t="s">
        <v>8246</v>
      </c>
      <c r="J2475">
        <v>1352573869</v>
      </c>
      <c r="K2475" s="11">
        <f t="shared" si="228"/>
        <v>41223.540150462963</v>
      </c>
      <c r="L2475">
        <v>1349978269</v>
      </c>
      <c r="M2475" s="11">
        <f t="shared" si="229"/>
        <v>41193.498483796298</v>
      </c>
      <c r="N2475" t="b">
        <v>0</v>
      </c>
      <c r="O2475">
        <v>47</v>
      </c>
      <c r="P2475" t="b">
        <v>1</v>
      </c>
      <c r="Q2475" t="s">
        <v>8279</v>
      </c>
      <c r="R2475" s="10">
        <f t="shared" si="230"/>
        <v>100</v>
      </c>
      <c r="S2475">
        <f t="shared" si="231"/>
        <v>42.553191489361701</v>
      </c>
      <c r="T2475" t="str">
        <f t="shared" si="232"/>
        <v>music</v>
      </c>
      <c r="U2475" t="str">
        <f t="shared" si="233"/>
        <v>indie rock</v>
      </c>
    </row>
    <row r="2476" spans="1:21" ht="59" hidden="1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tr">
        <f>Data[[#This Row],[state]]</f>
        <v>successful</v>
      </c>
      <c r="H2476" t="s">
        <v>8224</v>
      </c>
      <c r="I2476" t="s">
        <v>8246</v>
      </c>
      <c r="J2476">
        <v>1286756176</v>
      </c>
      <c r="K2476" s="11">
        <f t="shared" si="228"/>
        <v>40461.761296296296</v>
      </c>
      <c r="L2476">
        <v>1282868176</v>
      </c>
      <c r="M2476" s="11">
        <f t="shared" si="229"/>
        <v>40416.761296296296</v>
      </c>
      <c r="N2476" t="b">
        <v>0</v>
      </c>
      <c r="O2476">
        <v>38</v>
      </c>
      <c r="P2476" t="b">
        <v>1</v>
      </c>
      <c r="Q2476" t="s">
        <v>8279</v>
      </c>
      <c r="R2476" s="10">
        <f t="shared" si="230"/>
        <v>100.00360000000002</v>
      </c>
      <c r="S2476">
        <f t="shared" si="231"/>
        <v>131.58368421052631</v>
      </c>
      <c r="T2476" t="str">
        <f t="shared" si="232"/>
        <v>music</v>
      </c>
      <c r="U2476" t="str">
        <f t="shared" si="233"/>
        <v>indie rock</v>
      </c>
    </row>
    <row r="2477" spans="1:21" ht="29.5" hidden="1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tr">
        <f>Data[[#This Row],[state]]</f>
        <v>successful</v>
      </c>
      <c r="H2477" t="s">
        <v>8224</v>
      </c>
      <c r="I2477" t="s">
        <v>8246</v>
      </c>
      <c r="J2477">
        <v>1278799200</v>
      </c>
      <c r="K2477" s="11">
        <f t="shared" si="228"/>
        <v>40369.666666666664</v>
      </c>
      <c r="L2477">
        <v>1273647255</v>
      </c>
      <c r="M2477" s="11">
        <f t="shared" si="229"/>
        <v>40310.037673611114</v>
      </c>
      <c r="N2477" t="b">
        <v>0</v>
      </c>
      <c r="O2477">
        <v>81</v>
      </c>
      <c r="P2477" t="b">
        <v>1</v>
      </c>
      <c r="Q2477" t="s">
        <v>8279</v>
      </c>
      <c r="R2477" s="10">
        <f t="shared" si="230"/>
        <v>104.71999999999998</v>
      </c>
      <c r="S2477">
        <f t="shared" si="231"/>
        <v>32.320987654320987</v>
      </c>
      <c r="T2477" t="str">
        <f t="shared" si="232"/>
        <v>music</v>
      </c>
      <c r="U2477" t="str">
        <f t="shared" si="233"/>
        <v>indie rock</v>
      </c>
    </row>
    <row r="2478" spans="1:21" ht="44.25" hidden="1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tr">
        <f>Data[[#This Row],[state]]</f>
        <v>successful</v>
      </c>
      <c r="H2478" t="s">
        <v>8224</v>
      </c>
      <c r="I2478" t="s">
        <v>8246</v>
      </c>
      <c r="J2478">
        <v>1415004770</v>
      </c>
      <c r="K2478" s="11">
        <f t="shared" si="228"/>
        <v>41946.120023148149</v>
      </c>
      <c r="L2478">
        <v>1412149970</v>
      </c>
      <c r="M2478" s="11">
        <f t="shared" si="229"/>
        <v>41913.078356481477</v>
      </c>
      <c r="N2478" t="b">
        <v>0</v>
      </c>
      <c r="O2478">
        <v>55</v>
      </c>
      <c r="P2478" t="b">
        <v>1</v>
      </c>
      <c r="Q2478" t="s">
        <v>8279</v>
      </c>
      <c r="R2478" s="10">
        <f t="shared" si="230"/>
        <v>105.02249999999999</v>
      </c>
      <c r="S2478">
        <f t="shared" si="231"/>
        <v>61.103999999999999</v>
      </c>
      <c r="T2478" t="str">
        <f t="shared" si="232"/>
        <v>music</v>
      </c>
      <c r="U2478" t="str">
        <f t="shared" si="233"/>
        <v>indie rock</v>
      </c>
    </row>
    <row r="2479" spans="1:21" ht="29.5" hidden="1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tr">
        <f>Data[[#This Row],[state]]</f>
        <v>successful</v>
      </c>
      <c r="H2479" t="s">
        <v>8224</v>
      </c>
      <c r="I2479" t="s">
        <v>8246</v>
      </c>
      <c r="J2479">
        <v>1344789345</v>
      </c>
      <c r="K2479" s="11">
        <f t="shared" si="228"/>
        <v>41133.441493055558</v>
      </c>
      <c r="L2479">
        <v>1340901345</v>
      </c>
      <c r="M2479" s="11">
        <f t="shared" si="229"/>
        <v>41088.441493055558</v>
      </c>
      <c r="N2479" t="b">
        <v>0</v>
      </c>
      <c r="O2479">
        <v>41</v>
      </c>
      <c r="P2479" t="b">
        <v>1</v>
      </c>
      <c r="Q2479" t="s">
        <v>8279</v>
      </c>
      <c r="R2479" s="10">
        <f t="shared" si="230"/>
        <v>171.33333333333334</v>
      </c>
      <c r="S2479">
        <f t="shared" si="231"/>
        <v>31.341463414634145</v>
      </c>
      <c r="T2479" t="str">
        <f t="shared" si="232"/>
        <v>music</v>
      </c>
      <c r="U2479" t="str">
        <f t="shared" si="233"/>
        <v>indie rock</v>
      </c>
    </row>
    <row r="2480" spans="1:21" ht="44.25" hidden="1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tr">
        <f>Data[[#This Row],[state]]</f>
        <v>successful</v>
      </c>
      <c r="H2480" t="s">
        <v>8224</v>
      </c>
      <c r="I2480" t="s">
        <v>8246</v>
      </c>
      <c r="J2480">
        <v>1358117313</v>
      </c>
      <c r="K2480" s="11">
        <f t="shared" si="228"/>
        <v>41287.700381944444</v>
      </c>
      <c r="L2480">
        <v>1355525313</v>
      </c>
      <c r="M2480" s="11">
        <f t="shared" si="229"/>
        <v>41257.700381944444</v>
      </c>
      <c r="N2480" t="b">
        <v>0</v>
      </c>
      <c r="O2480">
        <v>79</v>
      </c>
      <c r="P2480" t="b">
        <v>1</v>
      </c>
      <c r="Q2480" t="s">
        <v>8279</v>
      </c>
      <c r="R2480" s="10">
        <f t="shared" si="230"/>
        <v>127.49999999999999</v>
      </c>
      <c r="S2480">
        <f t="shared" si="231"/>
        <v>129.1139240506329</v>
      </c>
      <c r="T2480" t="str">
        <f t="shared" si="232"/>
        <v>music</v>
      </c>
      <c r="U2480" t="str">
        <f t="shared" si="233"/>
        <v>indie rock</v>
      </c>
    </row>
    <row r="2481" spans="1:21" ht="29.5" hidden="1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tr">
        <f>Data[[#This Row],[state]]</f>
        <v>successful</v>
      </c>
      <c r="H2481" t="s">
        <v>8224</v>
      </c>
      <c r="I2481" t="s">
        <v>8246</v>
      </c>
      <c r="J2481">
        <v>1343440800</v>
      </c>
      <c r="K2481" s="11">
        <f t="shared" si="228"/>
        <v>41117.833333333336</v>
      </c>
      <c r="L2481">
        <v>1342545994</v>
      </c>
      <c r="M2481" s="11">
        <f t="shared" si="229"/>
        <v>41107.476782407408</v>
      </c>
      <c r="N2481" t="b">
        <v>0</v>
      </c>
      <c r="O2481">
        <v>16</v>
      </c>
      <c r="P2481" t="b">
        <v>1</v>
      </c>
      <c r="Q2481" t="s">
        <v>8279</v>
      </c>
      <c r="R2481" s="10">
        <f t="shared" si="230"/>
        <v>133.44333333333333</v>
      </c>
      <c r="S2481">
        <f t="shared" si="231"/>
        <v>25.020624999999999</v>
      </c>
      <c r="T2481" t="str">
        <f t="shared" si="232"/>
        <v>music</v>
      </c>
      <c r="U2481" t="str">
        <f t="shared" si="233"/>
        <v>indie rock</v>
      </c>
    </row>
    <row r="2482" spans="1:21" ht="44.25" hidden="1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tr">
        <f>Data[[#This Row],[state]]</f>
        <v>successful</v>
      </c>
      <c r="H2482" t="s">
        <v>8224</v>
      </c>
      <c r="I2482" t="s">
        <v>8246</v>
      </c>
      <c r="J2482">
        <v>1444516084</v>
      </c>
      <c r="K2482" s="11">
        <f t="shared" si="228"/>
        <v>42287.686157407406</v>
      </c>
      <c r="L2482">
        <v>1439332084</v>
      </c>
      <c r="M2482" s="11">
        <f t="shared" si="229"/>
        <v>42227.686157407406</v>
      </c>
      <c r="N2482" t="b">
        <v>0</v>
      </c>
      <c r="O2482">
        <v>8</v>
      </c>
      <c r="P2482" t="b">
        <v>1</v>
      </c>
      <c r="Q2482" t="s">
        <v>8279</v>
      </c>
      <c r="R2482" s="10">
        <f t="shared" si="230"/>
        <v>100</v>
      </c>
      <c r="S2482">
        <f t="shared" si="231"/>
        <v>250</v>
      </c>
      <c r="T2482" t="str">
        <f t="shared" si="232"/>
        <v>music</v>
      </c>
      <c r="U2482" t="str">
        <f t="shared" si="233"/>
        <v>indie rock</v>
      </c>
    </row>
    <row r="2483" spans="1:21" ht="44.25" hidden="1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tr">
        <f>Data[[#This Row],[state]]</f>
        <v>successful</v>
      </c>
      <c r="H2483" t="s">
        <v>8224</v>
      </c>
      <c r="I2483" t="s">
        <v>8246</v>
      </c>
      <c r="J2483">
        <v>1335799808</v>
      </c>
      <c r="K2483" s="11">
        <f t="shared" si="228"/>
        <v>41029.395925925928</v>
      </c>
      <c r="L2483">
        <v>1333207808</v>
      </c>
      <c r="M2483" s="11">
        <f t="shared" si="229"/>
        <v>40999.395925925928</v>
      </c>
      <c r="N2483" t="b">
        <v>0</v>
      </c>
      <c r="O2483">
        <v>95</v>
      </c>
      <c r="P2483" t="b">
        <v>1</v>
      </c>
      <c r="Q2483" t="s">
        <v>8279</v>
      </c>
      <c r="R2483" s="10">
        <f t="shared" si="230"/>
        <v>112.91099999999999</v>
      </c>
      <c r="S2483">
        <f t="shared" si="231"/>
        <v>47.541473684210523</v>
      </c>
      <c r="T2483" t="str">
        <f t="shared" si="232"/>
        <v>music</v>
      </c>
      <c r="U2483" t="str">
        <f t="shared" si="233"/>
        <v>indie rock</v>
      </c>
    </row>
    <row r="2484" spans="1:21" ht="44.25" hidden="1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tr">
        <f>Data[[#This Row],[state]]</f>
        <v>successful</v>
      </c>
      <c r="H2484" t="s">
        <v>8224</v>
      </c>
      <c r="I2484" t="s">
        <v>8246</v>
      </c>
      <c r="J2484">
        <v>1312224383</v>
      </c>
      <c r="K2484" s="11">
        <f t="shared" si="228"/>
        <v>40756.532210648147</v>
      </c>
      <c r="L2484">
        <v>1308336383</v>
      </c>
      <c r="M2484" s="11">
        <f t="shared" si="229"/>
        <v>40711.532210648147</v>
      </c>
      <c r="N2484" t="b">
        <v>0</v>
      </c>
      <c r="O2484">
        <v>25</v>
      </c>
      <c r="P2484" t="b">
        <v>1</v>
      </c>
      <c r="Q2484" t="s">
        <v>8279</v>
      </c>
      <c r="R2484" s="10">
        <f t="shared" si="230"/>
        <v>100.1</v>
      </c>
      <c r="S2484">
        <f t="shared" si="231"/>
        <v>40.04</v>
      </c>
      <c r="T2484" t="str">
        <f t="shared" si="232"/>
        <v>music</v>
      </c>
      <c r="U2484" t="str">
        <f t="shared" si="233"/>
        <v>indie rock</v>
      </c>
    </row>
    <row r="2485" spans="1:21" ht="44.25" hidden="1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tr">
        <f>Data[[#This Row],[state]]</f>
        <v>successful</v>
      </c>
      <c r="H2485" t="s">
        <v>8224</v>
      </c>
      <c r="I2485" t="s">
        <v>8246</v>
      </c>
      <c r="J2485">
        <v>1335891603</v>
      </c>
      <c r="K2485" s="11">
        <f t="shared" si="228"/>
        <v>41030.458368055559</v>
      </c>
      <c r="L2485">
        <v>1330711203</v>
      </c>
      <c r="M2485" s="11">
        <f t="shared" si="229"/>
        <v>40970.500034722223</v>
      </c>
      <c r="N2485" t="b">
        <v>0</v>
      </c>
      <c r="O2485">
        <v>19</v>
      </c>
      <c r="P2485" t="b">
        <v>1</v>
      </c>
      <c r="Q2485" t="s">
        <v>8279</v>
      </c>
      <c r="R2485" s="10">
        <f t="shared" si="230"/>
        <v>113.72727272727272</v>
      </c>
      <c r="S2485">
        <f t="shared" si="231"/>
        <v>65.84210526315789</v>
      </c>
      <c r="T2485" t="str">
        <f t="shared" si="232"/>
        <v>music</v>
      </c>
      <c r="U2485" t="str">
        <f t="shared" si="233"/>
        <v>indie rock</v>
      </c>
    </row>
    <row r="2486" spans="1:21" ht="59" hidden="1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tr">
        <f>Data[[#This Row],[state]]</f>
        <v>successful</v>
      </c>
      <c r="H2486" t="s">
        <v>8224</v>
      </c>
      <c r="I2486" t="s">
        <v>8246</v>
      </c>
      <c r="J2486">
        <v>1316124003</v>
      </c>
      <c r="K2486" s="11">
        <f t="shared" si="228"/>
        <v>40801.666701388887</v>
      </c>
      <c r="L2486">
        <v>1313532003</v>
      </c>
      <c r="M2486" s="11">
        <f t="shared" si="229"/>
        <v>40771.666701388887</v>
      </c>
      <c r="N2486" t="b">
        <v>0</v>
      </c>
      <c r="O2486">
        <v>90</v>
      </c>
      <c r="P2486" t="b">
        <v>1</v>
      </c>
      <c r="Q2486" t="s">
        <v>8279</v>
      </c>
      <c r="R2486" s="10">
        <f t="shared" si="230"/>
        <v>119.31742857142855</v>
      </c>
      <c r="S2486">
        <f t="shared" si="231"/>
        <v>46.401222222222216</v>
      </c>
      <c r="T2486" t="str">
        <f t="shared" si="232"/>
        <v>music</v>
      </c>
      <c r="U2486" t="str">
        <f t="shared" si="233"/>
        <v>indie rock</v>
      </c>
    </row>
    <row r="2487" spans="1:21" ht="44.25" hidden="1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tr">
        <f>Data[[#This Row],[state]]</f>
        <v>successful</v>
      </c>
      <c r="H2487" t="s">
        <v>8224</v>
      </c>
      <c r="I2487" t="s">
        <v>8246</v>
      </c>
      <c r="J2487">
        <v>1318463879</v>
      </c>
      <c r="K2487" s="11">
        <f t="shared" si="228"/>
        <v>40828.748599537037</v>
      </c>
      <c r="L2487">
        <v>1315439879</v>
      </c>
      <c r="M2487" s="11">
        <f t="shared" si="229"/>
        <v>40793.748599537037</v>
      </c>
      <c r="N2487" t="b">
        <v>0</v>
      </c>
      <c r="O2487">
        <v>41</v>
      </c>
      <c r="P2487" t="b">
        <v>1</v>
      </c>
      <c r="Q2487" t="s">
        <v>8279</v>
      </c>
      <c r="R2487" s="10">
        <f t="shared" si="230"/>
        <v>103.25</v>
      </c>
      <c r="S2487">
        <f t="shared" si="231"/>
        <v>50.365853658536587</v>
      </c>
      <c r="T2487" t="str">
        <f t="shared" si="232"/>
        <v>music</v>
      </c>
      <c r="U2487" t="str">
        <f t="shared" si="233"/>
        <v>indie rock</v>
      </c>
    </row>
    <row r="2488" spans="1:21" ht="44.25" hidden="1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tr">
        <f>Data[[#This Row],[state]]</f>
        <v>successful</v>
      </c>
      <c r="H2488" t="s">
        <v>8224</v>
      </c>
      <c r="I2488" t="s">
        <v>8246</v>
      </c>
      <c r="J2488">
        <v>1335113976</v>
      </c>
      <c r="K2488" s="11">
        <f t="shared" si="228"/>
        <v>41021.458055555559</v>
      </c>
      <c r="L2488">
        <v>1332521976</v>
      </c>
      <c r="M2488" s="11">
        <f t="shared" si="229"/>
        <v>40991.458055555559</v>
      </c>
      <c r="N2488" t="b">
        <v>0</v>
      </c>
      <c r="O2488">
        <v>30</v>
      </c>
      <c r="P2488" t="b">
        <v>1</v>
      </c>
      <c r="Q2488" t="s">
        <v>8279</v>
      </c>
      <c r="R2488" s="10">
        <f t="shared" si="230"/>
        <v>265.66666666666669</v>
      </c>
      <c r="S2488">
        <f t="shared" si="231"/>
        <v>26.566666666666666</v>
      </c>
      <c r="T2488" t="str">
        <f t="shared" si="232"/>
        <v>music</v>
      </c>
      <c r="U2488" t="str">
        <f t="shared" si="233"/>
        <v>indie rock</v>
      </c>
    </row>
    <row r="2489" spans="1:21" ht="44.25" hidden="1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tr">
        <f>Data[[#This Row],[state]]</f>
        <v>successful</v>
      </c>
      <c r="H2489" t="s">
        <v>8224</v>
      </c>
      <c r="I2489" t="s">
        <v>8246</v>
      </c>
      <c r="J2489">
        <v>1338083997</v>
      </c>
      <c r="K2489" s="11">
        <f t="shared" si="228"/>
        <v>41055.833298611113</v>
      </c>
      <c r="L2489">
        <v>1335491997</v>
      </c>
      <c r="M2489" s="11">
        <f t="shared" si="229"/>
        <v>41025.833298611113</v>
      </c>
      <c r="N2489" t="b">
        <v>0</v>
      </c>
      <c r="O2489">
        <v>38</v>
      </c>
      <c r="P2489" t="b">
        <v>1</v>
      </c>
      <c r="Q2489" t="s">
        <v>8279</v>
      </c>
      <c r="R2489" s="10">
        <f t="shared" si="230"/>
        <v>100.05066666666667</v>
      </c>
      <c r="S2489">
        <f t="shared" si="231"/>
        <v>39.493684210526318</v>
      </c>
      <c r="T2489" t="str">
        <f t="shared" si="232"/>
        <v>music</v>
      </c>
      <c r="U2489" t="str">
        <f t="shared" si="233"/>
        <v>indie rock</v>
      </c>
    </row>
    <row r="2490" spans="1:21" ht="59" hidden="1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tr">
        <f>Data[[#This Row],[state]]</f>
        <v>successful</v>
      </c>
      <c r="H2490" t="s">
        <v>8224</v>
      </c>
      <c r="I2490" t="s">
        <v>8246</v>
      </c>
      <c r="J2490">
        <v>1321459908</v>
      </c>
      <c r="K2490" s="11">
        <f t="shared" si="228"/>
        <v>40863.424861111111</v>
      </c>
      <c r="L2490">
        <v>1318864308</v>
      </c>
      <c r="M2490" s="11">
        <f t="shared" si="229"/>
        <v>40833.383194444446</v>
      </c>
      <c r="N2490" t="b">
        <v>0</v>
      </c>
      <c r="O2490">
        <v>65</v>
      </c>
      <c r="P2490" t="b">
        <v>1</v>
      </c>
      <c r="Q2490" t="s">
        <v>8279</v>
      </c>
      <c r="R2490" s="10">
        <f t="shared" si="230"/>
        <v>106.69999999999999</v>
      </c>
      <c r="S2490">
        <f t="shared" si="231"/>
        <v>49.246153846153845</v>
      </c>
      <c r="T2490" t="str">
        <f t="shared" si="232"/>
        <v>music</v>
      </c>
      <c r="U2490" t="str">
        <f t="shared" si="233"/>
        <v>indie rock</v>
      </c>
    </row>
    <row r="2491" spans="1:21" ht="44.25" hidden="1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tr">
        <f>Data[[#This Row],[state]]</f>
        <v>successful</v>
      </c>
      <c r="H2491" t="s">
        <v>8224</v>
      </c>
      <c r="I2491" t="s">
        <v>8246</v>
      </c>
      <c r="J2491">
        <v>1368117239</v>
      </c>
      <c r="K2491" s="11">
        <f t="shared" si="228"/>
        <v>41403.440266203703</v>
      </c>
      <c r="L2491">
        <v>1365525239</v>
      </c>
      <c r="M2491" s="11">
        <f t="shared" si="229"/>
        <v>41373.440266203703</v>
      </c>
      <c r="N2491" t="b">
        <v>0</v>
      </c>
      <c r="O2491">
        <v>75</v>
      </c>
      <c r="P2491" t="b">
        <v>1</v>
      </c>
      <c r="Q2491" t="s">
        <v>8279</v>
      </c>
      <c r="R2491" s="10">
        <f t="shared" si="230"/>
        <v>133.67142857142858</v>
      </c>
      <c r="S2491">
        <f t="shared" si="231"/>
        <v>62.38</v>
      </c>
      <c r="T2491" t="str">
        <f t="shared" si="232"/>
        <v>music</v>
      </c>
      <c r="U2491" t="str">
        <f t="shared" si="233"/>
        <v>indie rock</v>
      </c>
    </row>
    <row r="2492" spans="1:21" ht="44.25" hidden="1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tr">
        <f>Data[[#This Row],[state]]</f>
        <v>successful</v>
      </c>
      <c r="H2492" t="s">
        <v>8224</v>
      </c>
      <c r="I2492" t="s">
        <v>8246</v>
      </c>
      <c r="J2492">
        <v>1340429276</v>
      </c>
      <c r="K2492" s="11">
        <f t="shared" si="228"/>
        <v>41082.977731481478</v>
      </c>
      <c r="L2492">
        <v>1335245276</v>
      </c>
      <c r="M2492" s="11">
        <f t="shared" si="229"/>
        <v>41022.977731481478</v>
      </c>
      <c r="N2492" t="b">
        <v>0</v>
      </c>
      <c r="O2492">
        <v>16</v>
      </c>
      <c r="P2492" t="b">
        <v>1</v>
      </c>
      <c r="Q2492" t="s">
        <v>8279</v>
      </c>
      <c r="R2492" s="10">
        <f t="shared" si="230"/>
        <v>121.39999999999999</v>
      </c>
      <c r="S2492">
        <f t="shared" si="231"/>
        <v>37.9375</v>
      </c>
      <c r="T2492" t="str">
        <f t="shared" si="232"/>
        <v>music</v>
      </c>
      <c r="U2492" t="str">
        <f t="shared" si="233"/>
        <v>indie rock</v>
      </c>
    </row>
    <row r="2493" spans="1:21" ht="44.25" hidden="1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tr">
        <f>Data[[#This Row],[state]]</f>
        <v>successful</v>
      </c>
      <c r="H2493" t="s">
        <v>8224</v>
      </c>
      <c r="I2493" t="s">
        <v>8246</v>
      </c>
      <c r="J2493">
        <v>1295142660</v>
      </c>
      <c r="K2493" s="11">
        <f t="shared" si="228"/>
        <v>40558.82708333333</v>
      </c>
      <c r="L2493">
        <v>1293739714</v>
      </c>
      <c r="M2493" s="11">
        <f t="shared" si="229"/>
        <v>40542.589282407411</v>
      </c>
      <c r="N2493" t="b">
        <v>0</v>
      </c>
      <c r="O2493">
        <v>10</v>
      </c>
      <c r="P2493" t="b">
        <v>1</v>
      </c>
      <c r="Q2493" t="s">
        <v>8279</v>
      </c>
      <c r="R2493" s="10">
        <f t="shared" si="230"/>
        <v>103.2</v>
      </c>
      <c r="S2493">
        <f t="shared" si="231"/>
        <v>51.6</v>
      </c>
      <c r="T2493" t="str">
        <f t="shared" si="232"/>
        <v>music</v>
      </c>
      <c r="U2493" t="str">
        <f t="shared" si="233"/>
        <v>indie rock</v>
      </c>
    </row>
    <row r="2494" spans="1:21" ht="29.5" hidden="1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tr">
        <f>Data[[#This Row],[state]]</f>
        <v>successful</v>
      </c>
      <c r="H2494" t="s">
        <v>8224</v>
      </c>
      <c r="I2494" t="s">
        <v>8246</v>
      </c>
      <c r="J2494">
        <v>1339840740</v>
      </c>
      <c r="K2494" s="11">
        <f t="shared" si="228"/>
        <v>41076.165972222225</v>
      </c>
      <c r="L2494">
        <v>1335397188</v>
      </c>
      <c r="M2494" s="11">
        <f t="shared" si="229"/>
        <v>41024.735972222225</v>
      </c>
      <c r="N2494" t="b">
        <v>0</v>
      </c>
      <c r="O2494">
        <v>27</v>
      </c>
      <c r="P2494" t="b">
        <v>1</v>
      </c>
      <c r="Q2494" t="s">
        <v>8279</v>
      </c>
      <c r="R2494" s="10">
        <f t="shared" si="230"/>
        <v>125</v>
      </c>
      <c r="S2494">
        <f t="shared" si="231"/>
        <v>27.777777777777779</v>
      </c>
      <c r="T2494" t="str">
        <f t="shared" si="232"/>
        <v>music</v>
      </c>
      <c r="U2494" t="str">
        <f t="shared" si="233"/>
        <v>indie rock</v>
      </c>
    </row>
    <row r="2495" spans="1:21" ht="44.25" hidden="1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tr">
        <f>Data[[#This Row],[state]]</f>
        <v>successful</v>
      </c>
      <c r="H2495" t="s">
        <v>8224</v>
      </c>
      <c r="I2495" t="s">
        <v>8246</v>
      </c>
      <c r="J2495">
        <v>1367208140</v>
      </c>
      <c r="K2495" s="11">
        <f t="shared" si="228"/>
        <v>41392.918287037035</v>
      </c>
      <c r="L2495">
        <v>1363320140</v>
      </c>
      <c r="M2495" s="11">
        <f t="shared" si="229"/>
        <v>41347.918287037035</v>
      </c>
      <c r="N2495" t="b">
        <v>0</v>
      </c>
      <c r="O2495">
        <v>259</v>
      </c>
      <c r="P2495" t="b">
        <v>1</v>
      </c>
      <c r="Q2495" t="s">
        <v>8279</v>
      </c>
      <c r="R2495" s="10">
        <f t="shared" si="230"/>
        <v>128.69999999999999</v>
      </c>
      <c r="S2495">
        <f t="shared" si="231"/>
        <v>99.382239382239376</v>
      </c>
      <c r="T2495" t="str">
        <f t="shared" si="232"/>
        <v>music</v>
      </c>
      <c r="U2495" t="str">
        <f t="shared" si="233"/>
        <v>indie rock</v>
      </c>
    </row>
    <row r="2496" spans="1:21" ht="44.25" hidden="1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tr">
        <f>Data[[#This Row],[state]]</f>
        <v>successful</v>
      </c>
      <c r="H2496" t="s">
        <v>8224</v>
      </c>
      <c r="I2496" t="s">
        <v>8246</v>
      </c>
      <c r="J2496">
        <v>1337786944</v>
      </c>
      <c r="K2496" s="11">
        <f t="shared" si="228"/>
        <v>41052.395185185182</v>
      </c>
      <c r="L2496">
        <v>1335194944</v>
      </c>
      <c r="M2496" s="11">
        <f t="shared" si="229"/>
        <v>41022.395185185182</v>
      </c>
      <c r="N2496" t="b">
        <v>0</v>
      </c>
      <c r="O2496">
        <v>39</v>
      </c>
      <c r="P2496" t="b">
        <v>1</v>
      </c>
      <c r="Q2496" t="s">
        <v>8279</v>
      </c>
      <c r="R2496" s="10">
        <f t="shared" si="230"/>
        <v>101.00533333333333</v>
      </c>
      <c r="S2496">
        <f t="shared" si="231"/>
        <v>38.848205128205123</v>
      </c>
      <c r="T2496" t="str">
        <f t="shared" si="232"/>
        <v>music</v>
      </c>
      <c r="U2496" t="str">
        <f t="shared" si="233"/>
        <v>indie rock</v>
      </c>
    </row>
    <row r="2497" spans="1:21" ht="44.25" hidden="1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tr">
        <f>Data[[#This Row],[state]]</f>
        <v>successful</v>
      </c>
      <c r="H2497" t="s">
        <v>8224</v>
      </c>
      <c r="I2497" t="s">
        <v>8246</v>
      </c>
      <c r="J2497">
        <v>1339022575</v>
      </c>
      <c r="K2497" s="11">
        <f t="shared" si="228"/>
        <v>41066.696469907409</v>
      </c>
      <c r="L2497">
        <v>1336430575</v>
      </c>
      <c r="M2497" s="11">
        <f t="shared" si="229"/>
        <v>41036.696469907409</v>
      </c>
      <c r="N2497" t="b">
        <v>0</v>
      </c>
      <c r="O2497">
        <v>42</v>
      </c>
      <c r="P2497" t="b">
        <v>1</v>
      </c>
      <c r="Q2497" t="s">
        <v>8279</v>
      </c>
      <c r="R2497" s="10">
        <f t="shared" si="230"/>
        <v>127.53666666666665</v>
      </c>
      <c r="S2497">
        <f t="shared" si="231"/>
        <v>45.548809523809524</v>
      </c>
      <c r="T2497" t="str">
        <f t="shared" si="232"/>
        <v>music</v>
      </c>
      <c r="U2497" t="str">
        <f t="shared" si="233"/>
        <v>indie rock</v>
      </c>
    </row>
    <row r="2498" spans="1:21" ht="29.5" hidden="1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tr">
        <f>Data[[#This Row],[state]]</f>
        <v>successful</v>
      </c>
      <c r="H2498" t="s">
        <v>8224</v>
      </c>
      <c r="I2498" t="s">
        <v>8246</v>
      </c>
      <c r="J2498">
        <v>1364597692</v>
      </c>
      <c r="K2498" s="11">
        <f t="shared" ref="K2498:K2561" si="234">(((J2498/60)/60)/24)+DATE(1970,1,1)+(-6/24)</f>
        <v>41362.704768518517</v>
      </c>
      <c r="L2498">
        <v>1361577292</v>
      </c>
      <c r="M2498" s="11">
        <f t="shared" ref="M2498:M2561" si="235">(((L2498/60)/60)/24)+DATE(1970,1,1)+(-6/24)</f>
        <v>41327.746435185189</v>
      </c>
      <c r="N2498" t="b">
        <v>0</v>
      </c>
      <c r="O2498">
        <v>10</v>
      </c>
      <c r="P2498" t="b">
        <v>1</v>
      </c>
      <c r="Q2498" t="s">
        <v>8279</v>
      </c>
      <c r="R2498" s="10">
        <f t="shared" ref="R2498:R2561" si="236">(E2498/D2498)*100</f>
        <v>100</v>
      </c>
      <c r="S2498">
        <f t="shared" si="231"/>
        <v>600</v>
      </c>
      <c r="T2498" t="str">
        <f t="shared" si="232"/>
        <v>music</v>
      </c>
      <c r="U2498" t="str">
        <f t="shared" si="233"/>
        <v>indie rock</v>
      </c>
    </row>
    <row r="2499" spans="1:21" ht="44.25" hidden="1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tr">
        <f>Data[[#This Row],[state]]</f>
        <v>successful</v>
      </c>
      <c r="H2499" t="s">
        <v>8224</v>
      </c>
      <c r="I2499" t="s">
        <v>8246</v>
      </c>
      <c r="J2499">
        <v>1312578338</v>
      </c>
      <c r="K2499" s="11">
        <f t="shared" si="234"/>
        <v>40760.628912037035</v>
      </c>
      <c r="L2499">
        <v>1309986338</v>
      </c>
      <c r="M2499" s="11">
        <f t="shared" si="235"/>
        <v>40730.628912037035</v>
      </c>
      <c r="N2499" t="b">
        <v>0</v>
      </c>
      <c r="O2499">
        <v>56</v>
      </c>
      <c r="P2499" t="b">
        <v>1</v>
      </c>
      <c r="Q2499" t="s">
        <v>8279</v>
      </c>
      <c r="R2499" s="10">
        <f t="shared" si="236"/>
        <v>112.7715</v>
      </c>
      <c r="S2499">
        <f t="shared" ref="S2499:S2562" si="237">E2499/O2499</f>
        <v>80.551071428571419</v>
      </c>
      <c r="T2499" t="str">
        <f t="shared" ref="T2499:T2562" si="238">LEFT(Q2499,FIND("/",Q2499)-1)</f>
        <v>music</v>
      </c>
      <c r="U2499" t="str">
        <f t="shared" ref="U2499:U2562" si="239">RIGHT(Q2499,LEN(Q2499)-FIND("/",Q2499))</f>
        <v>indie rock</v>
      </c>
    </row>
    <row r="2500" spans="1:21" ht="44.25" hidden="1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tr">
        <f>Data[[#This Row],[state]]</f>
        <v>successful</v>
      </c>
      <c r="H2500" t="s">
        <v>8224</v>
      </c>
      <c r="I2500" t="s">
        <v>8246</v>
      </c>
      <c r="J2500">
        <v>1422400387</v>
      </c>
      <c r="K2500" s="11">
        <f t="shared" si="234"/>
        <v>42031.717442129629</v>
      </c>
      <c r="L2500">
        <v>1421190787</v>
      </c>
      <c r="M2500" s="11">
        <f t="shared" si="235"/>
        <v>42017.717442129629</v>
      </c>
      <c r="N2500" t="b">
        <v>0</v>
      </c>
      <c r="O2500">
        <v>20</v>
      </c>
      <c r="P2500" t="b">
        <v>1</v>
      </c>
      <c r="Q2500" t="s">
        <v>8279</v>
      </c>
      <c r="R2500" s="10">
        <f t="shared" si="236"/>
        <v>105.60000000000001</v>
      </c>
      <c r="S2500">
        <f t="shared" si="237"/>
        <v>52.8</v>
      </c>
      <c r="T2500" t="str">
        <f t="shared" si="238"/>
        <v>music</v>
      </c>
      <c r="U2500" t="str">
        <f t="shared" si="239"/>
        <v>indie rock</v>
      </c>
    </row>
    <row r="2501" spans="1:21" ht="44.25" hidden="1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tr">
        <f>Data[[#This Row],[state]]</f>
        <v>successful</v>
      </c>
      <c r="H2501" t="s">
        <v>8224</v>
      </c>
      <c r="I2501" t="s">
        <v>8246</v>
      </c>
      <c r="J2501">
        <v>1356976800</v>
      </c>
      <c r="K2501" s="11">
        <f t="shared" si="234"/>
        <v>41274.5</v>
      </c>
      <c r="L2501">
        <v>1352820837</v>
      </c>
      <c r="M2501" s="11">
        <f t="shared" si="235"/>
        <v>41226.398576388885</v>
      </c>
      <c r="N2501" t="b">
        <v>0</v>
      </c>
      <c r="O2501">
        <v>170</v>
      </c>
      <c r="P2501" t="b">
        <v>1</v>
      </c>
      <c r="Q2501" t="s">
        <v>8279</v>
      </c>
      <c r="R2501" s="10">
        <f t="shared" si="236"/>
        <v>202.625</v>
      </c>
      <c r="S2501">
        <f t="shared" si="237"/>
        <v>47.676470588235297</v>
      </c>
      <c r="T2501" t="str">
        <f t="shared" si="238"/>
        <v>music</v>
      </c>
      <c r="U2501" t="str">
        <f t="shared" si="239"/>
        <v>indie rock</v>
      </c>
    </row>
    <row r="2502" spans="1:21" ht="44.25" hidden="1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tr">
        <f>Data[[#This Row],[state]]</f>
        <v>successful</v>
      </c>
      <c r="H2502" t="s">
        <v>8224</v>
      </c>
      <c r="I2502" t="s">
        <v>8246</v>
      </c>
      <c r="J2502">
        <v>1340476375</v>
      </c>
      <c r="K2502" s="11">
        <f t="shared" si="234"/>
        <v>41083.522858796299</v>
      </c>
      <c r="L2502">
        <v>1337884375</v>
      </c>
      <c r="M2502" s="11">
        <f t="shared" si="235"/>
        <v>41053.522858796299</v>
      </c>
      <c r="N2502" t="b">
        <v>0</v>
      </c>
      <c r="O2502">
        <v>29</v>
      </c>
      <c r="P2502" t="b">
        <v>1</v>
      </c>
      <c r="Q2502" t="s">
        <v>8279</v>
      </c>
      <c r="R2502" s="10">
        <f t="shared" si="236"/>
        <v>113.33333333333333</v>
      </c>
      <c r="S2502">
        <f t="shared" si="237"/>
        <v>23.448275862068964</v>
      </c>
      <c r="T2502" t="str">
        <f t="shared" si="238"/>
        <v>music</v>
      </c>
      <c r="U2502" t="str">
        <f t="shared" si="239"/>
        <v>indie rock</v>
      </c>
    </row>
    <row r="2503" spans="1:21" ht="44.25" hidden="1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tr">
        <f>Data[[#This Row],[state]]</f>
        <v>failed</v>
      </c>
      <c r="H2503" t="s">
        <v>8229</v>
      </c>
      <c r="I2503" t="s">
        <v>8251</v>
      </c>
      <c r="J2503">
        <v>1443379104</v>
      </c>
      <c r="K2503" s="11">
        <f t="shared" si="234"/>
        <v>42274.526666666665</v>
      </c>
      <c r="L2503">
        <v>1440787104</v>
      </c>
      <c r="M2503" s="11">
        <f t="shared" si="235"/>
        <v>42244.526666666665</v>
      </c>
      <c r="N2503" t="b">
        <v>0</v>
      </c>
      <c r="O2503">
        <v>7</v>
      </c>
      <c r="P2503" t="b">
        <v>0</v>
      </c>
      <c r="Q2503" t="s">
        <v>8299</v>
      </c>
      <c r="R2503" s="10">
        <f t="shared" si="236"/>
        <v>2.5545454545454547</v>
      </c>
      <c r="S2503">
        <f t="shared" si="237"/>
        <v>40.142857142857146</v>
      </c>
      <c r="T2503" t="str">
        <f t="shared" si="238"/>
        <v>food</v>
      </c>
      <c r="U2503" t="str">
        <f t="shared" si="239"/>
        <v>restaurants</v>
      </c>
    </row>
    <row r="2504" spans="1:21" ht="59" hidden="1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tr">
        <f>Data[[#This Row],[state]]</f>
        <v>failed</v>
      </c>
      <c r="H2504" t="s">
        <v>8224</v>
      </c>
      <c r="I2504" t="s">
        <v>8246</v>
      </c>
      <c r="J2504">
        <v>1411328918</v>
      </c>
      <c r="K2504" s="11">
        <f t="shared" si="234"/>
        <v>41903.575439814813</v>
      </c>
      <c r="L2504">
        <v>1407440918</v>
      </c>
      <c r="M2504" s="11">
        <f t="shared" si="235"/>
        <v>41858.575439814813</v>
      </c>
      <c r="N2504" t="b">
        <v>0</v>
      </c>
      <c r="O2504">
        <v>5</v>
      </c>
      <c r="P2504" t="b">
        <v>0</v>
      </c>
      <c r="Q2504" t="s">
        <v>8299</v>
      </c>
      <c r="R2504" s="10">
        <f t="shared" si="236"/>
        <v>7.8181818181818186E-2</v>
      </c>
      <c r="S2504">
        <f t="shared" si="237"/>
        <v>17.2</v>
      </c>
      <c r="T2504" t="str">
        <f t="shared" si="238"/>
        <v>food</v>
      </c>
      <c r="U2504" t="str">
        <f t="shared" si="239"/>
        <v>restaurants</v>
      </c>
    </row>
    <row r="2505" spans="1:21" ht="44.25" hidden="1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tr">
        <f>Data[[#This Row],[state]]</f>
        <v>failed</v>
      </c>
      <c r="H2505" t="s">
        <v>8224</v>
      </c>
      <c r="I2505" t="s">
        <v>8246</v>
      </c>
      <c r="J2505">
        <v>1465333560</v>
      </c>
      <c r="K2505" s="11">
        <f t="shared" si="234"/>
        <v>42528.629166666666</v>
      </c>
      <c r="L2505">
        <v>1462743308</v>
      </c>
      <c r="M2505" s="11">
        <f t="shared" si="235"/>
        <v>42498.649398148147</v>
      </c>
      <c r="N2505" t="b">
        <v>0</v>
      </c>
      <c r="O2505">
        <v>0</v>
      </c>
      <c r="P2505" t="b">
        <v>0</v>
      </c>
      <c r="Q2505" t="s">
        <v>8299</v>
      </c>
      <c r="R2505" s="10">
        <f t="shared" si="236"/>
        <v>0</v>
      </c>
      <c r="S2505" t="e">
        <f t="shared" si="237"/>
        <v>#DIV/0!</v>
      </c>
      <c r="T2505" t="str">
        <f t="shared" si="238"/>
        <v>food</v>
      </c>
      <c r="U2505" t="str">
        <f t="shared" si="239"/>
        <v>restaurants</v>
      </c>
    </row>
    <row r="2506" spans="1:21" ht="29.5" hidden="1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tr">
        <f>Data[[#This Row],[state]]</f>
        <v>failed</v>
      </c>
      <c r="H2506" t="s">
        <v>8224</v>
      </c>
      <c r="I2506" t="s">
        <v>8246</v>
      </c>
      <c r="J2506">
        <v>1416014534</v>
      </c>
      <c r="K2506" s="11">
        <f t="shared" si="234"/>
        <v>41957.807106481487</v>
      </c>
      <c r="L2506">
        <v>1413418934</v>
      </c>
      <c r="M2506" s="11">
        <f t="shared" si="235"/>
        <v>41927.765439814815</v>
      </c>
      <c r="N2506" t="b">
        <v>0</v>
      </c>
      <c r="O2506">
        <v>0</v>
      </c>
      <c r="P2506" t="b">
        <v>0</v>
      </c>
      <c r="Q2506" t="s">
        <v>8299</v>
      </c>
      <c r="R2506" s="10">
        <f t="shared" si="236"/>
        <v>0</v>
      </c>
      <c r="S2506" t="e">
        <f t="shared" si="237"/>
        <v>#DIV/0!</v>
      </c>
      <c r="T2506" t="str">
        <f t="shared" si="238"/>
        <v>food</v>
      </c>
      <c r="U2506" t="str">
        <f t="shared" si="239"/>
        <v>restaurants</v>
      </c>
    </row>
    <row r="2507" spans="1:21" ht="59" hidden="1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tr">
        <f>Data[[#This Row],[state]]</f>
        <v>failed</v>
      </c>
      <c r="H2507" t="s">
        <v>8224</v>
      </c>
      <c r="I2507" t="s">
        <v>8246</v>
      </c>
      <c r="J2507">
        <v>1426292416</v>
      </c>
      <c r="K2507" s="11">
        <f t="shared" si="234"/>
        <v>42076.764074074075</v>
      </c>
      <c r="L2507">
        <v>1423704016</v>
      </c>
      <c r="M2507" s="11">
        <f t="shared" si="235"/>
        <v>42046.80574074074</v>
      </c>
      <c r="N2507" t="b">
        <v>0</v>
      </c>
      <c r="O2507">
        <v>0</v>
      </c>
      <c r="P2507" t="b">
        <v>0</v>
      </c>
      <c r="Q2507" t="s">
        <v>8299</v>
      </c>
      <c r="R2507" s="10">
        <f t="shared" si="236"/>
        <v>0</v>
      </c>
      <c r="S2507" t="e">
        <f t="shared" si="237"/>
        <v>#DIV/0!</v>
      </c>
      <c r="T2507" t="str">
        <f t="shared" si="238"/>
        <v>food</v>
      </c>
      <c r="U2507" t="str">
        <f t="shared" si="239"/>
        <v>restaurants</v>
      </c>
    </row>
    <row r="2508" spans="1:21" ht="44.25" hidden="1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tr">
        <f>Data[[#This Row],[state]]</f>
        <v>failed</v>
      </c>
      <c r="H2508" t="s">
        <v>8225</v>
      </c>
      <c r="I2508" t="s">
        <v>8247</v>
      </c>
      <c r="J2508">
        <v>1443906000</v>
      </c>
      <c r="K2508" s="11">
        <f t="shared" si="234"/>
        <v>42280.625</v>
      </c>
      <c r="L2508">
        <v>1441955269</v>
      </c>
      <c r="M2508" s="11">
        <f t="shared" si="235"/>
        <v>42258.047094907408</v>
      </c>
      <c r="N2508" t="b">
        <v>0</v>
      </c>
      <c r="O2508">
        <v>2</v>
      </c>
      <c r="P2508" t="b">
        <v>0</v>
      </c>
      <c r="Q2508" t="s">
        <v>8299</v>
      </c>
      <c r="R2508" s="10">
        <f t="shared" si="236"/>
        <v>0.6</v>
      </c>
      <c r="S2508">
        <f t="shared" si="237"/>
        <v>15</v>
      </c>
      <c r="T2508" t="str">
        <f t="shared" si="238"/>
        <v>food</v>
      </c>
      <c r="U2508" t="str">
        <f t="shared" si="239"/>
        <v>restaurants</v>
      </c>
    </row>
    <row r="2509" spans="1:21" hidden="1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tr">
        <f>Data[[#This Row],[state]]</f>
        <v>failed</v>
      </c>
      <c r="H2509" t="s">
        <v>8224</v>
      </c>
      <c r="I2509" t="s">
        <v>8246</v>
      </c>
      <c r="J2509">
        <v>1431308704</v>
      </c>
      <c r="K2509" s="11">
        <f t="shared" si="234"/>
        <v>42134.822962962964</v>
      </c>
      <c r="L2509">
        <v>1428716704</v>
      </c>
      <c r="M2509" s="11">
        <f t="shared" si="235"/>
        <v>42104.822962962964</v>
      </c>
      <c r="N2509" t="b">
        <v>0</v>
      </c>
      <c r="O2509">
        <v>0</v>
      </c>
      <c r="P2509" t="b">
        <v>0</v>
      </c>
      <c r="Q2509" t="s">
        <v>8299</v>
      </c>
      <c r="R2509" s="10">
        <f t="shared" si="236"/>
        <v>0</v>
      </c>
      <c r="S2509" t="e">
        <f t="shared" si="237"/>
        <v>#DIV/0!</v>
      </c>
      <c r="T2509" t="str">
        <f t="shared" si="238"/>
        <v>food</v>
      </c>
      <c r="U2509" t="str">
        <f t="shared" si="239"/>
        <v>restaurants</v>
      </c>
    </row>
    <row r="2510" spans="1:21" ht="44.25" hidden="1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tr">
        <f>Data[[#This Row],[state]]</f>
        <v>failed</v>
      </c>
      <c r="H2510" t="s">
        <v>8224</v>
      </c>
      <c r="I2510" t="s">
        <v>8246</v>
      </c>
      <c r="J2510">
        <v>1408056634</v>
      </c>
      <c r="K2510" s="11">
        <f t="shared" si="234"/>
        <v>41865.701782407406</v>
      </c>
      <c r="L2510">
        <v>1405464634</v>
      </c>
      <c r="M2510" s="11">
        <f t="shared" si="235"/>
        <v>41835.701782407406</v>
      </c>
      <c r="N2510" t="b">
        <v>0</v>
      </c>
      <c r="O2510">
        <v>0</v>
      </c>
      <c r="P2510" t="b">
        <v>0</v>
      </c>
      <c r="Q2510" t="s">
        <v>8299</v>
      </c>
      <c r="R2510" s="10">
        <f t="shared" si="236"/>
        <v>0</v>
      </c>
      <c r="S2510" t="e">
        <f t="shared" si="237"/>
        <v>#DIV/0!</v>
      </c>
      <c r="T2510" t="str">
        <f t="shared" si="238"/>
        <v>food</v>
      </c>
      <c r="U2510" t="str">
        <f t="shared" si="239"/>
        <v>restaurants</v>
      </c>
    </row>
    <row r="2511" spans="1:21" ht="44.25" hidden="1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tr">
        <f>Data[[#This Row],[state]]</f>
        <v>failed</v>
      </c>
      <c r="H2511" t="s">
        <v>8225</v>
      </c>
      <c r="I2511" t="s">
        <v>8247</v>
      </c>
      <c r="J2511">
        <v>1429554349</v>
      </c>
      <c r="K2511" s="11">
        <f t="shared" si="234"/>
        <v>42114.517928240741</v>
      </c>
      <c r="L2511">
        <v>1424719549</v>
      </c>
      <c r="M2511" s="11">
        <f t="shared" si="235"/>
        <v>42058.559594907405</v>
      </c>
      <c r="N2511" t="b">
        <v>0</v>
      </c>
      <c r="O2511">
        <v>28</v>
      </c>
      <c r="P2511" t="b">
        <v>0</v>
      </c>
      <c r="Q2511" t="s">
        <v>8299</v>
      </c>
      <c r="R2511" s="10">
        <f t="shared" si="236"/>
        <v>1.0526315789473684</v>
      </c>
      <c r="S2511">
        <f t="shared" si="237"/>
        <v>35.714285714285715</v>
      </c>
      <c r="T2511" t="str">
        <f t="shared" si="238"/>
        <v>food</v>
      </c>
      <c r="U2511" t="str">
        <f t="shared" si="239"/>
        <v>restaurants</v>
      </c>
    </row>
    <row r="2512" spans="1:21" ht="44.25" hidden="1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tr">
        <f>Data[[#This Row],[state]]</f>
        <v>failed</v>
      </c>
      <c r="H2512" t="s">
        <v>8224</v>
      </c>
      <c r="I2512" t="s">
        <v>8246</v>
      </c>
      <c r="J2512">
        <v>1431647772</v>
      </c>
      <c r="K2512" s="11">
        <f t="shared" si="234"/>
        <v>42138.747361111105</v>
      </c>
      <c r="L2512">
        <v>1426463772</v>
      </c>
      <c r="M2512" s="11">
        <f t="shared" si="235"/>
        <v>42078.747361111105</v>
      </c>
      <c r="N2512" t="b">
        <v>0</v>
      </c>
      <c r="O2512">
        <v>2</v>
      </c>
      <c r="P2512" t="b">
        <v>0</v>
      </c>
      <c r="Q2512" t="s">
        <v>8299</v>
      </c>
      <c r="R2512" s="10">
        <f t="shared" si="236"/>
        <v>0.15</v>
      </c>
      <c r="S2512">
        <f t="shared" si="237"/>
        <v>37.5</v>
      </c>
      <c r="T2512" t="str">
        <f t="shared" si="238"/>
        <v>food</v>
      </c>
      <c r="U2512" t="str">
        <f t="shared" si="239"/>
        <v>restaurants</v>
      </c>
    </row>
    <row r="2513" spans="1:21" ht="44.25" hidden="1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tr">
        <f>Data[[#This Row],[state]]</f>
        <v>failed</v>
      </c>
      <c r="H2513" t="s">
        <v>8225</v>
      </c>
      <c r="I2513" t="s">
        <v>8247</v>
      </c>
      <c r="J2513">
        <v>1454323413</v>
      </c>
      <c r="K2513" s="11">
        <f t="shared" si="234"/>
        <v>42401.196909722217</v>
      </c>
      <c r="L2513">
        <v>1451731413</v>
      </c>
      <c r="M2513" s="11">
        <f t="shared" si="235"/>
        <v>42371.196909722217</v>
      </c>
      <c r="N2513" t="b">
        <v>0</v>
      </c>
      <c r="O2513">
        <v>0</v>
      </c>
      <c r="P2513" t="b">
        <v>0</v>
      </c>
      <c r="Q2513" t="s">
        <v>8299</v>
      </c>
      <c r="R2513" s="10">
        <f t="shared" si="236"/>
        <v>0</v>
      </c>
      <c r="S2513" t="e">
        <f t="shared" si="237"/>
        <v>#DIV/0!</v>
      </c>
      <c r="T2513" t="str">
        <f t="shared" si="238"/>
        <v>food</v>
      </c>
      <c r="U2513" t="str">
        <f t="shared" si="239"/>
        <v>restaurants</v>
      </c>
    </row>
    <row r="2514" spans="1:21" ht="44.25" hidden="1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tr">
        <f>Data[[#This Row],[state]]</f>
        <v>failed</v>
      </c>
      <c r="H2514" t="s">
        <v>8224</v>
      </c>
      <c r="I2514" t="s">
        <v>8246</v>
      </c>
      <c r="J2514">
        <v>1418504561</v>
      </c>
      <c r="K2514" s="11">
        <f t="shared" si="234"/>
        <v>41986.626863425925</v>
      </c>
      <c r="L2514">
        <v>1417208561</v>
      </c>
      <c r="M2514" s="11">
        <f t="shared" si="235"/>
        <v>41971.626863425925</v>
      </c>
      <c r="N2514" t="b">
        <v>0</v>
      </c>
      <c r="O2514">
        <v>0</v>
      </c>
      <c r="P2514" t="b">
        <v>0</v>
      </c>
      <c r="Q2514" t="s">
        <v>8299</v>
      </c>
      <c r="R2514" s="10">
        <f t="shared" si="236"/>
        <v>0</v>
      </c>
      <c r="S2514" t="e">
        <f t="shared" si="237"/>
        <v>#DIV/0!</v>
      </c>
      <c r="T2514" t="str">
        <f t="shared" si="238"/>
        <v>food</v>
      </c>
      <c r="U2514" t="str">
        <f t="shared" si="239"/>
        <v>restaurants</v>
      </c>
    </row>
    <row r="2515" spans="1:21" ht="59" hidden="1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tr">
        <f>Data[[#This Row],[state]]</f>
        <v>failed</v>
      </c>
      <c r="H2515" t="s">
        <v>8236</v>
      </c>
      <c r="I2515" t="s">
        <v>8249</v>
      </c>
      <c r="J2515">
        <v>1488067789</v>
      </c>
      <c r="K2515" s="11">
        <f t="shared" si="234"/>
        <v>42791.75681712963</v>
      </c>
      <c r="L2515">
        <v>1482883789</v>
      </c>
      <c r="M2515" s="11">
        <f t="shared" si="235"/>
        <v>42731.75681712963</v>
      </c>
      <c r="N2515" t="b">
        <v>0</v>
      </c>
      <c r="O2515">
        <v>0</v>
      </c>
      <c r="P2515" t="b">
        <v>0</v>
      </c>
      <c r="Q2515" t="s">
        <v>8299</v>
      </c>
      <c r="R2515" s="10">
        <f t="shared" si="236"/>
        <v>0</v>
      </c>
      <c r="S2515" t="e">
        <f t="shared" si="237"/>
        <v>#DIV/0!</v>
      </c>
      <c r="T2515" t="str">
        <f t="shared" si="238"/>
        <v>food</v>
      </c>
      <c r="U2515" t="str">
        <f t="shared" si="239"/>
        <v>restaurants</v>
      </c>
    </row>
    <row r="2516" spans="1:21" ht="44.25" hidden="1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tr">
        <f>Data[[#This Row],[state]]</f>
        <v>failed</v>
      </c>
      <c r="H2516" t="s">
        <v>8224</v>
      </c>
      <c r="I2516" t="s">
        <v>8246</v>
      </c>
      <c r="J2516">
        <v>1408526477</v>
      </c>
      <c r="K2516" s="11">
        <f t="shared" si="234"/>
        <v>41871.139780092592</v>
      </c>
      <c r="L2516">
        <v>1407057677</v>
      </c>
      <c r="M2516" s="11">
        <f t="shared" si="235"/>
        <v>41854.139780092592</v>
      </c>
      <c r="N2516" t="b">
        <v>0</v>
      </c>
      <c r="O2516">
        <v>4</v>
      </c>
      <c r="P2516" t="b">
        <v>0</v>
      </c>
      <c r="Q2516" t="s">
        <v>8299</v>
      </c>
      <c r="R2516" s="10">
        <f t="shared" si="236"/>
        <v>1.7500000000000002</v>
      </c>
      <c r="S2516">
        <f t="shared" si="237"/>
        <v>52.5</v>
      </c>
      <c r="T2516" t="str">
        <f t="shared" si="238"/>
        <v>food</v>
      </c>
      <c r="U2516" t="str">
        <f t="shared" si="239"/>
        <v>restaurants</v>
      </c>
    </row>
    <row r="2517" spans="1:21" ht="59" hidden="1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tr">
        <f>Data[[#This Row],[state]]</f>
        <v>failed</v>
      </c>
      <c r="H2517" t="s">
        <v>8224</v>
      </c>
      <c r="I2517" t="s">
        <v>8246</v>
      </c>
      <c r="J2517">
        <v>1424635753</v>
      </c>
      <c r="K2517" s="11">
        <f t="shared" si="234"/>
        <v>42057.589733796296</v>
      </c>
      <c r="L2517">
        <v>1422043753</v>
      </c>
      <c r="M2517" s="11">
        <f t="shared" si="235"/>
        <v>42027.589733796296</v>
      </c>
      <c r="N2517" t="b">
        <v>0</v>
      </c>
      <c r="O2517">
        <v>12</v>
      </c>
      <c r="P2517" t="b">
        <v>0</v>
      </c>
      <c r="Q2517" t="s">
        <v>8299</v>
      </c>
      <c r="R2517" s="10">
        <f t="shared" si="236"/>
        <v>18.600000000000001</v>
      </c>
      <c r="S2517">
        <f t="shared" si="237"/>
        <v>77.5</v>
      </c>
      <c r="T2517" t="str">
        <f t="shared" si="238"/>
        <v>food</v>
      </c>
      <c r="U2517" t="str">
        <f t="shared" si="239"/>
        <v>restaurants</v>
      </c>
    </row>
    <row r="2518" spans="1:21" ht="44.25" hidden="1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tr">
        <f>Data[[#This Row],[state]]</f>
        <v>failed</v>
      </c>
      <c r="H2518" t="s">
        <v>8224</v>
      </c>
      <c r="I2518" t="s">
        <v>8246</v>
      </c>
      <c r="J2518">
        <v>1417279252</v>
      </c>
      <c r="K2518" s="11">
        <f t="shared" si="234"/>
        <v>41972.4450462963</v>
      </c>
      <c r="L2518">
        <v>1414683652</v>
      </c>
      <c r="M2518" s="11">
        <f t="shared" si="235"/>
        <v>41942.403379629628</v>
      </c>
      <c r="N2518" t="b">
        <v>0</v>
      </c>
      <c r="O2518">
        <v>0</v>
      </c>
      <c r="P2518" t="b">
        <v>0</v>
      </c>
      <c r="Q2518" t="s">
        <v>8299</v>
      </c>
      <c r="R2518" s="10">
        <f t="shared" si="236"/>
        <v>0</v>
      </c>
      <c r="S2518" t="e">
        <f t="shared" si="237"/>
        <v>#DIV/0!</v>
      </c>
      <c r="T2518" t="str">
        <f t="shared" si="238"/>
        <v>food</v>
      </c>
      <c r="U2518" t="str">
        <f t="shared" si="239"/>
        <v>restaurants</v>
      </c>
    </row>
    <row r="2519" spans="1:21" ht="44.25" hidden="1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tr">
        <f>Data[[#This Row],[state]]</f>
        <v>failed</v>
      </c>
      <c r="H2519" t="s">
        <v>8229</v>
      </c>
      <c r="I2519" t="s">
        <v>8251</v>
      </c>
      <c r="J2519">
        <v>1426788930</v>
      </c>
      <c r="K2519" s="11">
        <f t="shared" si="234"/>
        <v>42082.510763888888</v>
      </c>
      <c r="L2519">
        <v>1424200530</v>
      </c>
      <c r="M2519" s="11">
        <f t="shared" si="235"/>
        <v>42052.552430555559</v>
      </c>
      <c r="N2519" t="b">
        <v>0</v>
      </c>
      <c r="O2519">
        <v>33</v>
      </c>
      <c r="P2519" t="b">
        <v>0</v>
      </c>
      <c r="Q2519" t="s">
        <v>8299</v>
      </c>
      <c r="R2519" s="10">
        <f t="shared" si="236"/>
        <v>9.8166666666666664</v>
      </c>
      <c r="S2519">
        <f t="shared" si="237"/>
        <v>53.545454545454547</v>
      </c>
      <c r="T2519" t="str">
        <f t="shared" si="238"/>
        <v>food</v>
      </c>
      <c r="U2519" t="str">
        <f t="shared" si="239"/>
        <v>restaurants</v>
      </c>
    </row>
    <row r="2520" spans="1:21" ht="44.25" hidden="1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tr">
        <f>Data[[#This Row],[state]]</f>
        <v>failed</v>
      </c>
      <c r="H2520" t="s">
        <v>8224</v>
      </c>
      <c r="I2520" t="s">
        <v>8246</v>
      </c>
      <c r="J2520">
        <v>1415899228</v>
      </c>
      <c r="K2520" s="11">
        <f t="shared" si="234"/>
        <v>41956.472546296296</v>
      </c>
      <c r="L2520">
        <v>1413303628</v>
      </c>
      <c r="M2520" s="11">
        <f t="shared" si="235"/>
        <v>41926.430879629632</v>
      </c>
      <c r="N2520" t="b">
        <v>0</v>
      </c>
      <c r="O2520">
        <v>0</v>
      </c>
      <c r="P2520" t="b">
        <v>0</v>
      </c>
      <c r="Q2520" t="s">
        <v>8299</v>
      </c>
      <c r="R2520" s="10">
        <f t="shared" si="236"/>
        <v>0</v>
      </c>
      <c r="S2520" t="e">
        <f t="shared" si="237"/>
        <v>#DIV/0!</v>
      </c>
      <c r="T2520" t="str">
        <f t="shared" si="238"/>
        <v>food</v>
      </c>
      <c r="U2520" t="str">
        <f t="shared" si="239"/>
        <v>restaurants</v>
      </c>
    </row>
    <row r="2521" spans="1:21" ht="29.5" hidden="1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tr">
        <f>Data[[#This Row],[state]]</f>
        <v>failed</v>
      </c>
      <c r="H2521" t="s">
        <v>8224</v>
      </c>
      <c r="I2521" t="s">
        <v>8246</v>
      </c>
      <c r="J2521">
        <v>1405741404</v>
      </c>
      <c r="K2521" s="11">
        <f t="shared" si="234"/>
        <v>41838.905138888891</v>
      </c>
      <c r="L2521">
        <v>1403149404</v>
      </c>
      <c r="M2521" s="11">
        <f t="shared" si="235"/>
        <v>41808.905138888891</v>
      </c>
      <c r="N2521" t="b">
        <v>0</v>
      </c>
      <c r="O2521">
        <v>4</v>
      </c>
      <c r="P2521" t="b">
        <v>0</v>
      </c>
      <c r="Q2521" t="s">
        <v>8299</v>
      </c>
      <c r="R2521" s="10">
        <f t="shared" si="236"/>
        <v>4.3333333333333335E-2</v>
      </c>
      <c r="S2521">
        <f t="shared" si="237"/>
        <v>16.25</v>
      </c>
      <c r="T2521" t="str">
        <f t="shared" si="238"/>
        <v>food</v>
      </c>
      <c r="U2521" t="str">
        <f t="shared" si="239"/>
        <v>restaurants</v>
      </c>
    </row>
    <row r="2522" spans="1:21" ht="44.25" hidden="1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tr">
        <f>Data[[#This Row],[state]]</f>
        <v>failed</v>
      </c>
      <c r="H2522" t="s">
        <v>8224</v>
      </c>
      <c r="I2522" t="s">
        <v>8246</v>
      </c>
      <c r="J2522">
        <v>1476559260</v>
      </c>
      <c r="K2522" s="11">
        <f t="shared" si="234"/>
        <v>42658.556249999994</v>
      </c>
      <c r="L2522">
        <v>1472567085</v>
      </c>
      <c r="M2522" s="11">
        <f t="shared" si="235"/>
        <v>42612.350520833337</v>
      </c>
      <c r="N2522" t="b">
        <v>0</v>
      </c>
      <c r="O2522">
        <v>0</v>
      </c>
      <c r="P2522" t="b">
        <v>0</v>
      </c>
      <c r="Q2522" t="s">
        <v>8299</v>
      </c>
      <c r="R2522" s="10">
        <f t="shared" si="236"/>
        <v>0</v>
      </c>
      <c r="S2522" t="e">
        <f t="shared" si="237"/>
        <v>#DIV/0!</v>
      </c>
      <c r="T2522" t="str">
        <f t="shared" si="238"/>
        <v>food</v>
      </c>
      <c r="U2522" t="str">
        <f t="shared" si="239"/>
        <v>restaurants</v>
      </c>
    </row>
    <row r="2523" spans="1:21" ht="59" hidden="1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tr">
        <f>Data[[#This Row],[state]]</f>
        <v>successful</v>
      </c>
      <c r="H2523" t="s">
        <v>8224</v>
      </c>
      <c r="I2523" t="s">
        <v>8246</v>
      </c>
      <c r="J2523">
        <v>1444778021</v>
      </c>
      <c r="K2523" s="11">
        <f t="shared" si="234"/>
        <v>42290.717835648145</v>
      </c>
      <c r="L2523">
        <v>1442963621</v>
      </c>
      <c r="M2523" s="11">
        <f t="shared" si="235"/>
        <v>42269.717835648145</v>
      </c>
      <c r="N2523" t="b">
        <v>0</v>
      </c>
      <c r="O2523">
        <v>132</v>
      </c>
      <c r="P2523" t="b">
        <v>1</v>
      </c>
      <c r="Q2523" t="s">
        <v>8300</v>
      </c>
      <c r="R2523" s="10">
        <f t="shared" si="236"/>
        <v>109.48792</v>
      </c>
      <c r="S2523">
        <f t="shared" si="237"/>
        <v>103.68174242424243</v>
      </c>
      <c r="T2523" t="str">
        <f t="shared" si="238"/>
        <v>music</v>
      </c>
      <c r="U2523" t="str">
        <f t="shared" si="239"/>
        <v>classical music</v>
      </c>
    </row>
    <row r="2524" spans="1:21" ht="44.25" hidden="1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tr">
        <f>Data[[#This Row],[state]]</f>
        <v>successful</v>
      </c>
      <c r="H2524" t="s">
        <v>8224</v>
      </c>
      <c r="I2524" t="s">
        <v>8246</v>
      </c>
      <c r="J2524">
        <v>1461336720</v>
      </c>
      <c r="K2524" s="11">
        <f t="shared" si="234"/>
        <v>42482.369444444441</v>
      </c>
      <c r="L2524">
        <v>1459431960</v>
      </c>
      <c r="M2524" s="11">
        <f t="shared" si="235"/>
        <v>42460.323611111111</v>
      </c>
      <c r="N2524" t="b">
        <v>0</v>
      </c>
      <c r="O2524">
        <v>27</v>
      </c>
      <c r="P2524" t="b">
        <v>1</v>
      </c>
      <c r="Q2524" t="s">
        <v>8300</v>
      </c>
      <c r="R2524" s="10">
        <f t="shared" si="236"/>
        <v>100</v>
      </c>
      <c r="S2524">
        <f t="shared" si="237"/>
        <v>185.18518518518519</v>
      </c>
      <c r="T2524" t="str">
        <f t="shared" si="238"/>
        <v>music</v>
      </c>
      <c r="U2524" t="str">
        <f t="shared" si="239"/>
        <v>classical music</v>
      </c>
    </row>
    <row r="2525" spans="1:21" ht="44.25" hidden="1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tr">
        <f>Data[[#This Row],[state]]</f>
        <v>successful</v>
      </c>
      <c r="H2525" t="s">
        <v>8224</v>
      </c>
      <c r="I2525" t="s">
        <v>8246</v>
      </c>
      <c r="J2525">
        <v>1416270292</v>
      </c>
      <c r="K2525" s="11">
        <f t="shared" si="234"/>
        <v>41960.767268518524</v>
      </c>
      <c r="L2525">
        <v>1413674692</v>
      </c>
      <c r="M2525" s="11">
        <f t="shared" si="235"/>
        <v>41930.725601851853</v>
      </c>
      <c r="N2525" t="b">
        <v>0</v>
      </c>
      <c r="O2525">
        <v>26</v>
      </c>
      <c r="P2525" t="b">
        <v>1</v>
      </c>
      <c r="Q2525" t="s">
        <v>8300</v>
      </c>
      <c r="R2525" s="10">
        <f t="shared" si="236"/>
        <v>156.44444444444446</v>
      </c>
      <c r="S2525">
        <f t="shared" si="237"/>
        <v>54.153846153846153</v>
      </c>
      <c r="T2525" t="str">
        <f t="shared" si="238"/>
        <v>music</v>
      </c>
      <c r="U2525" t="str">
        <f t="shared" si="239"/>
        <v>classical music</v>
      </c>
    </row>
    <row r="2526" spans="1:21" ht="44.25" hidden="1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tr">
        <f>Data[[#This Row],[state]]</f>
        <v>successful</v>
      </c>
      <c r="H2526" t="s">
        <v>8224</v>
      </c>
      <c r="I2526" t="s">
        <v>8246</v>
      </c>
      <c r="J2526">
        <v>1419136200</v>
      </c>
      <c r="K2526" s="11">
        <f t="shared" si="234"/>
        <v>41993.9375</v>
      </c>
      <c r="L2526">
        <v>1416338557</v>
      </c>
      <c r="M2526" s="11">
        <f t="shared" si="235"/>
        <v>41961.557372685187</v>
      </c>
      <c r="N2526" t="b">
        <v>0</v>
      </c>
      <c r="O2526">
        <v>43</v>
      </c>
      <c r="P2526" t="b">
        <v>1</v>
      </c>
      <c r="Q2526" t="s">
        <v>8300</v>
      </c>
      <c r="R2526" s="10">
        <f t="shared" si="236"/>
        <v>101.6</v>
      </c>
      <c r="S2526">
        <f t="shared" si="237"/>
        <v>177.2093023255814</v>
      </c>
      <c r="T2526" t="str">
        <f t="shared" si="238"/>
        <v>music</v>
      </c>
      <c r="U2526" t="str">
        <f t="shared" si="239"/>
        <v>classical music</v>
      </c>
    </row>
    <row r="2527" spans="1:21" ht="44.25" hidden="1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tr">
        <f>Data[[#This Row],[state]]</f>
        <v>successful</v>
      </c>
      <c r="H2527" t="s">
        <v>8224</v>
      </c>
      <c r="I2527" t="s">
        <v>8246</v>
      </c>
      <c r="J2527">
        <v>1340914571</v>
      </c>
      <c r="K2527" s="11">
        <f t="shared" si="234"/>
        <v>41088.594571759262</v>
      </c>
      <c r="L2527">
        <v>1338322571</v>
      </c>
      <c r="M2527" s="11">
        <f t="shared" si="235"/>
        <v>41058.594571759262</v>
      </c>
      <c r="N2527" t="b">
        <v>0</v>
      </c>
      <c r="O2527">
        <v>80</v>
      </c>
      <c r="P2527" t="b">
        <v>1</v>
      </c>
      <c r="Q2527" t="s">
        <v>8300</v>
      </c>
      <c r="R2527" s="10">
        <f t="shared" si="236"/>
        <v>100.325</v>
      </c>
      <c r="S2527">
        <f t="shared" si="237"/>
        <v>100.325</v>
      </c>
      <c r="T2527" t="str">
        <f t="shared" si="238"/>
        <v>music</v>
      </c>
      <c r="U2527" t="str">
        <f t="shared" si="239"/>
        <v>classical music</v>
      </c>
    </row>
    <row r="2528" spans="1:21" ht="44.25" hidden="1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tr">
        <f>Data[[#This Row],[state]]</f>
        <v>successful</v>
      </c>
      <c r="H2528" t="s">
        <v>8224</v>
      </c>
      <c r="I2528" t="s">
        <v>8246</v>
      </c>
      <c r="J2528">
        <v>1418014740</v>
      </c>
      <c r="K2528" s="11">
        <f t="shared" si="234"/>
        <v>41980.957638888889</v>
      </c>
      <c r="L2528">
        <v>1415585474</v>
      </c>
      <c r="M2528" s="11">
        <f t="shared" si="235"/>
        <v>41952.841134259259</v>
      </c>
      <c r="N2528" t="b">
        <v>0</v>
      </c>
      <c r="O2528">
        <v>33</v>
      </c>
      <c r="P2528" t="b">
        <v>1</v>
      </c>
      <c r="Q2528" t="s">
        <v>8300</v>
      </c>
      <c r="R2528" s="10">
        <f t="shared" si="236"/>
        <v>112.94999999999999</v>
      </c>
      <c r="S2528">
        <f t="shared" si="237"/>
        <v>136.90909090909091</v>
      </c>
      <c r="T2528" t="str">
        <f t="shared" si="238"/>
        <v>music</v>
      </c>
      <c r="U2528" t="str">
        <f t="shared" si="239"/>
        <v>classical music</v>
      </c>
    </row>
    <row r="2529" spans="1:21" ht="44.25" hidden="1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tr">
        <f>Data[[#This Row],[state]]</f>
        <v>successful</v>
      </c>
      <c r="H2529" t="s">
        <v>8224</v>
      </c>
      <c r="I2529" t="s">
        <v>8246</v>
      </c>
      <c r="J2529">
        <v>1382068740</v>
      </c>
      <c r="K2529" s="11">
        <f t="shared" si="234"/>
        <v>41564.915972222225</v>
      </c>
      <c r="L2529">
        <v>1380477691</v>
      </c>
      <c r="M2529" s="11">
        <f t="shared" si="235"/>
        <v>41546.50105324074</v>
      </c>
      <c r="N2529" t="b">
        <v>0</v>
      </c>
      <c r="O2529">
        <v>71</v>
      </c>
      <c r="P2529" t="b">
        <v>1</v>
      </c>
      <c r="Q2529" t="s">
        <v>8300</v>
      </c>
      <c r="R2529" s="10">
        <f t="shared" si="236"/>
        <v>102.125</v>
      </c>
      <c r="S2529">
        <f t="shared" si="237"/>
        <v>57.535211267605632</v>
      </c>
      <c r="T2529" t="str">
        <f t="shared" si="238"/>
        <v>music</v>
      </c>
      <c r="U2529" t="str">
        <f t="shared" si="239"/>
        <v>classical music</v>
      </c>
    </row>
    <row r="2530" spans="1:21" ht="44.25" hidden="1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tr">
        <f>Data[[#This Row],[state]]</f>
        <v>successful</v>
      </c>
      <c r="H2530" t="s">
        <v>8225</v>
      </c>
      <c r="I2530" t="s">
        <v>8247</v>
      </c>
      <c r="J2530">
        <v>1440068400</v>
      </c>
      <c r="K2530" s="11">
        <f t="shared" si="234"/>
        <v>42236.208333333328</v>
      </c>
      <c r="L2530">
        <v>1438459303</v>
      </c>
      <c r="M2530" s="11">
        <f t="shared" si="235"/>
        <v>42217.584525462968</v>
      </c>
      <c r="N2530" t="b">
        <v>0</v>
      </c>
      <c r="O2530">
        <v>81</v>
      </c>
      <c r="P2530" t="b">
        <v>1</v>
      </c>
      <c r="Q2530" t="s">
        <v>8300</v>
      </c>
      <c r="R2530" s="10">
        <f t="shared" si="236"/>
        <v>107.24974999999999</v>
      </c>
      <c r="S2530">
        <f t="shared" si="237"/>
        <v>52.962839506172834</v>
      </c>
      <c r="T2530" t="str">
        <f t="shared" si="238"/>
        <v>music</v>
      </c>
      <c r="U2530" t="str">
        <f t="shared" si="239"/>
        <v>classical music</v>
      </c>
    </row>
    <row r="2531" spans="1:21" ht="29.5" hidden="1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tr">
        <f>Data[[#This Row],[state]]</f>
        <v>successful</v>
      </c>
      <c r="H2531" t="s">
        <v>8224</v>
      </c>
      <c r="I2531" t="s">
        <v>8246</v>
      </c>
      <c r="J2531">
        <v>1332636975</v>
      </c>
      <c r="K2531" s="11">
        <f t="shared" si="234"/>
        <v>40992.7890625</v>
      </c>
      <c r="L2531">
        <v>1328752575</v>
      </c>
      <c r="M2531" s="11">
        <f t="shared" si="235"/>
        <v>40947.830729166664</v>
      </c>
      <c r="N2531" t="b">
        <v>0</v>
      </c>
      <c r="O2531">
        <v>76</v>
      </c>
      <c r="P2531" t="b">
        <v>1</v>
      </c>
      <c r="Q2531" t="s">
        <v>8300</v>
      </c>
      <c r="R2531" s="10">
        <f t="shared" si="236"/>
        <v>104.28333333333333</v>
      </c>
      <c r="S2531">
        <f t="shared" si="237"/>
        <v>82.328947368421055</v>
      </c>
      <c r="T2531" t="str">
        <f t="shared" si="238"/>
        <v>music</v>
      </c>
      <c r="U2531" t="str">
        <f t="shared" si="239"/>
        <v>classical music</v>
      </c>
    </row>
    <row r="2532" spans="1:21" ht="44.25" hidden="1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tr">
        <f>Data[[#This Row],[state]]</f>
        <v>successful</v>
      </c>
      <c r="H2532" t="s">
        <v>8224</v>
      </c>
      <c r="I2532" t="s">
        <v>8246</v>
      </c>
      <c r="J2532">
        <v>1429505400</v>
      </c>
      <c r="K2532" s="11">
        <f t="shared" si="234"/>
        <v>42113.951388888891</v>
      </c>
      <c r="L2532">
        <v>1426711505</v>
      </c>
      <c r="M2532" s="11">
        <f t="shared" si="235"/>
        <v>42081.614641203705</v>
      </c>
      <c r="N2532" t="b">
        <v>0</v>
      </c>
      <c r="O2532">
        <v>48</v>
      </c>
      <c r="P2532" t="b">
        <v>1</v>
      </c>
      <c r="Q2532" t="s">
        <v>8300</v>
      </c>
      <c r="R2532" s="10">
        <f t="shared" si="236"/>
        <v>100</v>
      </c>
      <c r="S2532">
        <f t="shared" si="237"/>
        <v>135.41666666666666</v>
      </c>
      <c r="T2532" t="str">
        <f t="shared" si="238"/>
        <v>music</v>
      </c>
      <c r="U2532" t="str">
        <f t="shared" si="239"/>
        <v>classical music</v>
      </c>
    </row>
    <row r="2533" spans="1:21" ht="59" hidden="1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tr">
        <f>Data[[#This Row],[state]]</f>
        <v>successful</v>
      </c>
      <c r="H2533" t="s">
        <v>8224</v>
      </c>
      <c r="I2533" t="s">
        <v>8246</v>
      </c>
      <c r="J2533">
        <v>1439611140</v>
      </c>
      <c r="K2533" s="11">
        <f t="shared" si="234"/>
        <v>42230.915972222225</v>
      </c>
      <c r="L2533">
        <v>1437668354</v>
      </c>
      <c r="M2533" s="11">
        <f t="shared" si="235"/>
        <v>42208.430023148147</v>
      </c>
      <c r="N2533" t="b">
        <v>0</v>
      </c>
      <c r="O2533">
        <v>61</v>
      </c>
      <c r="P2533" t="b">
        <v>1</v>
      </c>
      <c r="Q2533" t="s">
        <v>8300</v>
      </c>
      <c r="R2533" s="10">
        <f t="shared" si="236"/>
        <v>100.4</v>
      </c>
      <c r="S2533">
        <f t="shared" si="237"/>
        <v>74.06557377049181</v>
      </c>
      <c r="T2533" t="str">
        <f t="shared" si="238"/>
        <v>music</v>
      </c>
      <c r="U2533" t="str">
        <f t="shared" si="239"/>
        <v>classical music</v>
      </c>
    </row>
    <row r="2534" spans="1:21" ht="44.25" hidden="1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tr">
        <f>Data[[#This Row],[state]]</f>
        <v>successful</v>
      </c>
      <c r="H2534" t="s">
        <v>8224</v>
      </c>
      <c r="I2534" t="s">
        <v>8246</v>
      </c>
      <c r="J2534">
        <v>1345148566</v>
      </c>
      <c r="K2534" s="11">
        <f t="shared" si="234"/>
        <v>41137.599143518521</v>
      </c>
      <c r="L2534">
        <v>1342556566</v>
      </c>
      <c r="M2534" s="11">
        <f t="shared" si="235"/>
        <v>41107.599143518521</v>
      </c>
      <c r="N2534" t="b">
        <v>0</v>
      </c>
      <c r="O2534">
        <v>60</v>
      </c>
      <c r="P2534" t="b">
        <v>1</v>
      </c>
      <c r="Q2534" t="s">
        <v>8300</v>
      </c>
      <c r="R2534" s="10">
        <f t="shared" si="236"/>
        <v>126.125</v>
      </c>
      <c r="S2534">
        <f t="shared" si="237"/>
        <v>84.083333333333329</v>
      </c>
      <c r="T2534" t="str">
        <f t="shared" si="238"/>
        <v>music</v>
      </c>
      <c r="U2534" t="str">
        <f t="shared" si="239"/>
        <v>classical music</v>
      </c>
    </row>
    <row r="2535" spans="1:21" ht="44.25" hidden="1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tr">
        <f>Data[[#This Row],[state]]</f>
        <v>successful</v>
      </c>
      <c r="H2535" t="s">
        <v>8224</v>
      </c>
      <c r="I2535" t="s">
        <v>8246</v>
      </c>
      <c r="J2535">
        <v>1362160868</v>
      </c>
      <c r="K2535" s="11">
        <f t="shared" si="234"/>
        <v>41334.500787037039</v>
      </c>
      <c r="L2535">
        <v>1359568911</v>
      </c>
      <c r="M2535" s="11">
        <f t="shared" si="235"/>
        <v>41304.501284722224</v>
      </c>
      <c r="N2535" t="b">
        <v>0</v>
      </c>
      <c r="O2535">
        <v>136</v>
      </c>
      <c r="P2535" t="b">
        <v>1</v>
      </c>
      <c r="Q2535" t="s">
        <v>8300</v>
      </c>
      <c r="R2535" s="10">
        <f t="shared" si="236"/>
        <v>110.66666666666667</v>
      </c>
      <c r="S2535">
        <f t="shared" si="237"/>
        <v>61.029411764705884</v>
      </c>
      <c r="T2535" t="str">
        <f t="shared" si="238"/>
        <v>music</v>
      </c>
      <c r="U2535" t="str">
        <f t="shared" si="239"/>
        <v>classical music</v>
      </c>
    </row>
    <row r="2536" spans="1:21" ht="59" hidden="1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tr">
        <f>Data[[#This Row],[state]]</f>
        <v>successful</v>
      </c>
      <c r="H2536" t="s">
        <v>8224</v>
      </c>
      <c r="I2536" t="s">
        <v>8246</v>
      </c>
      <c r="J2536">
        <v>1262325600</v>
      </c>
      <c r="K2536" s="11">
        <f t="shared" si="234"/>
        <v>40179</v>
      </c>
      <c r="L2536">
        <v>1257871712</v>
      </c>
      <c r="M2536" s="11">
        <f t="shared" si="235"/>
        <v>40127.450370370374</v>
      </c>
      <c r="N2536" t="b">
        <v>0</v>
      </c>
      <c r="O2536">
        <v>14</v>
      </c>
      <c r="P2536" t="b">
        <v>1</v>
      </c>
      <c r="Q2536" t="s">
        <v>8300</v>
      </c>
      <c r="R2536" s="10">
        <f t="shared" si="236"/>
        <v>105</v>
      </c>
      <c r="S2536">
        <f t="shared" si="237"/>
        <v>150</v>
      </c>
      <c r="T2536" t="str">
        <f t="shared" si="238"/>
        <v>music</v>
      </c>
      <c r="U2536" t="str">
        <f t="shared" si="239"/>
        <v>classical music</v>
      </c>
    </row>
    <row r="2537" spans="1:21" hidden="1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tr">
        <f>Data[[#This Row],[state]]</f>
        <v>successful</v>
      </c>
      <c r="H2537" t="s">
        <v>8224</v>
      </c>
      <c r="I2537" t="s">
        <v>8246</v>
      </c>
      <c r="J2537">
        <v>1417463945</v>
      </c>
      <c r="K2537" s="11">
        <f t="shared" si="234"/>
        <v>41974.582696759258</v>
      </c>
      <c r="L2537">
        <v>1414781945</v>
      </c>
      <c r="M2537" s="11">
        <f t="shared" si="235"/>
        <v>41943.541030092594</v>
      </c>
      <c r="N2537" t="b">
        <v>0</v>
      </c>
      <c r="O2537">
        <v>78</v>
      </c>
      <c r="P2537" t="b">
        <v>1</v>
      </c>
      <c r="Q2537" t="s">
        <v>8300</v>
      </c>
      <c r="R2537" s="10">
        <f t="shared" si="236"/>
        <v>103.77499999999999</v>
      </c>
      <c r="S2537">
        <f t="shared" si="237"/>
        <v>266.08974358974359</v>
      </c>
      <c r="T2537" t="str">
        <f t="shared" si="238"/>
        <v>music</v>
      </c>
      <c r="U2537" t="str">
        <f t="shared" si="239"/>
        <v>classical music</v>
      </c>
    </row>
    <row r="2538" spans="1:21" ht="44.25" hidden="1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tr">
        <f>Data[[#This Row],[state]]</f>
        <v>successful</v>
      </c>
      <c r="H2538" t="s">
        <v>8224</v>
      </c>
      <c r="I2538" t="s">
        <v>8246</v>
      </c>
      <c r="J2538">
        <v>1375151566</v>
      </c>
      <c r="K2538" s="11">
        <f t="shared" si="234"/>
        <v>41484.856087962966</v>
      </c>
      <c r="L2538">
        <v>1373337166</v>
      </c>
      <c r="M2538" s="11">
        <f t="shared" si="235"/>
        <v>41463.856087962966</v>
      </c>
      <c r="N2538" t="b">
        <v>0</v>
      </c>
      <c r="O2538">
        <v>4</v>
      </c>
      <c r="P2538" t="b">
        <v>1</v>
      </c>
      <c r="Q2538" t="s">
        <v>8300</v>
      </c>
      <c r="R2538" s="10">
        <f t="shared" si="236"/>
        <v>115.99999999999999</v>
      </c>
      <c r="S2538">
        <f t="shared" si="237"/>
        <v>7.25</v>
      </c>
      <c r="T2538" t="str">
        <f t="shared" si="238"/>
        <v>music</v>
      </c>
      <c r="U2538" t="str">
        <f t="shared" si="239"/>
        <v>classical music</v>
      </c>
    </row>
    <row r="2539" spans="1:21" ht="44.25" hidden="1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tr">
        <f>Data[[#This Row],[state]]</f>
        <v>successful</v>
      </c>
      <c r="H2539" t="s">
        <v>8224</v>
      </c>
      <c r="I2539" t="s">
        <v>8246</v>
      </c>
      <c r="J2539">
        <v>1312212855</v>
      </c>
      <c r="K2539" s="11">
        <f t="shared" si="234"/>
        <v>40756.398784722223</v>
      </c>
      <c r="L2539">
        <v>1307028855</v>
      </c>
      <c r="M2539" s="11">
        <f t="shared" si="235"/>
        <v>40696.398784722223</v>
      </c>
      <c r="N2539" t="b">
        <v>0</v>
      </c>
      <c r="O2539">
        <v>11</v>
      </c>
      <c r="P2539" t="b">
        <v>1</v>
      </c>
      <c r="Q2539" t="s">
        <v>8300</v>
      </c>
      <c r="R2539" s="10">
        <f t="shared" si="236"/>
        <v>110.00000000000001</v>
      </c>
      <c r="S2539">
        <f t="shared" si="237"/>
        <v>100</v>
      </c>
      <c r="T2539" t="str">
        <f t="shared" si="238"/>
        <v>music</v>
      </c>
      <c r="U2539" t="str">
        <f t="shared" si="239"/>
        <v>classical music</v>
      </c>
    </row>
    <row r="2540" spans="1:21" ht="29.5" hidden="1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tr">
        <f>Data[[#This Row],[state]]</f>
        <v>successful</v>
      </c>
      <c r="H2540" t="s">
        <v>8224</v>
      </c>
      <c r="I2540" t="s">
        <v>8246</v>
      </c>
      <c r="J2540">
        <v>1361681940</v>
      </c>
      <c r="K2540" s="11">
        <f t="shared" si="234"/>
        <v>41328.957638888889</v>
      </c>
      <c r="L2540">
        <v>1359029661</v>
      </c>
      <c r="M2540" s="11">
        <f t="shared" si="235"/>
        <v>41298.259965277779</v>
      </c>
      <c r="N2540" t="b">
        <v>0</v>
      </c>
      <c r="O2540">
        <v>185</v>
      </c>
      <c r="P2540" t="b">
        <v>1</v>
      </c>
      <c r="Q2540" t="s">
        <v>8300</v>
      </c>
      <c r="R2540" s="10">
        <f t="shared" si="236"/>
        <v>113.01761111111111</v>
      </c>
      <c r="S2540">
        <f t="shared" si="237"/>
        <v>109.96308108108107</v>
      </c>
      <c r="T2540" t="str">
        <f t="shared" si="238"/>
        <v>music</v>
      </c>
      <c r="U2540" t="str">
        <f t="shared" si="239"/>
        <v>classical music</v>
      </c>
    </row>
    <row r="2541" spans="1:21" ht="44.25" hidden="1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tr">
        <f>Data[[#This Row],[state]]</f>
        <v>successful</v>
      </c>
      <c r="H2541" t="s">
        <v>8224</v>
      </c>
      <c r="I2541" t="s">
        <v>8246</v>
      </c>
      <c r="J2541">
        <v>1422913152</v>
      </c>
      <c r="K2541" s="11">
        <f t="shared" si="234"/>
        <v>42037.652222222227</v>
      </c>
      <c r="L2541">
        <v>1417729152</v>
      </c>
      <c r="M2541" s="11">
        <f t="shared" si="235"/>
        <v>41977.652222222227</v>
      </c>
      <c r="N2541" t="b">
        <v>0</v>
      </c>
      <c r="O2541">
        <v>59</v>
      </c>
      <c r="P2541" t="b">
        <v>1</v>
      </c>
      <c r="Q2541" t="s">
        <v>8300</v>
      </c>
      <c r="R2541" s="10">
        <f t="shared" si="236"/>
        <v>100.25</v>
      </c>
      <c r="S2541">
        <f t="shared" si="237"/>
        <v>169.91525423728814</v>
      </c>
      <c r="T2541" t="str">
        <f t="shared" si="238"/>
        <v>music</v>
      </c>
      <c r="U2541" t="str">
        <f t="shared" si="239"/>
        <v>classical music</v>
      </c>
    </row>
    <row r="2542" spans="1:21" ht="59" hidden="1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tr">
        <f>Data[[#This Row],[state]]</f>
        <v>successful</v>
      </c>
      <c r="H2542" t="s">
        <v>8224</v>
      </c>
      <c r="I2542" t="s">
        <v>8246</v>
      </c>
      <c r="J2542">
        <v>1319904721</v>
      </c>
      <c r="K2542" s="11">
        <f t="shared" si="234"/>
        <v>40845.425011574072</v>
      </c>
      <c r="L2542">
        <v>1314720721</v>
      </c>
      <c r="M2542" s="11">
        <f t="shared" si="235"/>
        <v>40785.425011574072</v>
      </c>
      <c r="N2542" t="b">
        <v>0</v>
      </c>
      <c r="O2542">
        <v>27</v>
      </c>
      <c r="P2542" t="b">
        <v>1</v>
      </c>
      <c r="Q2542" t="s">
        <v>8300</v>
      </c>
      <c r="R2542" s="10">
        <f t="shared" si="236"/>
        <v>103.4</v>
      </c>
      <c r="S2542">
        <f t="shared" si="237"/>
        <v>95.740740740740748</v>
      </c>
      <c r="T2542" t="str">
        <f t="shared" si="238"/>
        <v>music</v>
      </c>
      <c r="U2542" t="str">
        <f t="shared" si="239"/>
        <v>classical music</v>
      </c>
    </row>
    <row r="2543" spans="1:21" ht="59" hidden="1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tr">
        <f>Data[[#This Row],[state]]</f>
        <v>successful</v>
      </c>
      <c r="H2543" t="s">
        <v>8225</v>
      </c>
      <c r="I2543" t="s">
        <v>8247</v>
      </c>
      <c r="J2543">
        <v>1380192418</v>
      </c>
      <c r="K2543" s="11">
        <f t="shared" si="234"/>
        <v>41543.199282407404</v>
      </c>
      <c r="L2543">
        <v>1375008418</v>
      </c>
      <c r="M2543" s="11">
        <f t="shared" si="235"/>
        <v>41483.199282407404</v>
      </c>
      <c r="N2543" t="b">
        <v>0</v>
      </c>
      <c r="O2543">
        <v>63</v>
      </c>
      <c r="P2543" t="b">
        <v>1</v>
      </c>
      <c r="Q2543" t="s">
        <v>8300</v>
      </c>
      <c r="R2543" s="10">
        <f t="shared" si="236"/>
        <v>107.02857142857142</v>
      </c>
      <c r="S2543">
        <f t="shared" si="237"/>
        <v>59.460317460317462</v>
      </c>
      <c r="T2543" t="str">
        <f t="shared" si="238"/>
        <v>music</v>
      </c>
      <c r="U2543" t="str">
        <f t="shared" si="239"/>
        <v>classical music</v>
      </c>
    </row>
    <row r="2544" spans="1:21" ht="44.25" hidden="1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tr">
        <f>Data[[#This Row],[state]]</f>
        <v>successful</v>
      </c>
      <c r="H2544" t="s">
        <v>8224</v>
      </c>
      <c r="I2544" t="s">
        <v>8246</v>
      </c>
      <c r="J2544">
        <v>1380599940</v>
      </c>
      <c r="K2544" s="11">
        <f t="shared" si="234"/>
        <v>41547.915972222225</v>
      </c>
      <c r="L2544">
        <v>1377252857</v>
      </c>
      <c r="M2544" s="11">
        <f t="shared" si="235"/>
        <v>41509.176585648151</v>
      </c>
      <c r="N2544" t="b">
        <v>0</v>
      </c>
      <c r="O2544">
        <v>13</v>
      </c>
      <c r="P2544" t="b">
        <v>1</v>
      </c>
      <c r="Q2544" t="s">
        <v>8300</v>
      </c>
      <c r="R2544" s="10">
        <f t="shared" si="236"/>
        <v>103.57142857142858</v>
      </c>
      <c r="S2544">
        <f t="shared" si="237"/>
        <v>55.769230769230766</v>
      </c>
      <c r="T2544" t="str">
        <f t="shared" si="238"/>
        <v>music</v>
      </c>
      <c r="U2544" t="str">
        <f t="shared" si="239"/>
        <v>classical music</v>
      </c>
    </row>
    <row r="2545" spans="1:21" ht="44.25" hidden="1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tr">
        <f>Data[[#This Row],[state]]</f>
        <v>successful</v>
      </c>
      <c r="H2545" t="s">
        <v>8224</v>
      </c>
      <c r="I2545" t="s">
        <v>8246</v>
      </c>
      <c r="J2545">
        <v>1293937200</v>
      </c>
      <c r="K2545" s="11">
        <f t="shared" si="234"/>
        <v>40544.875</v>
      </c>
      <c r="L2545">
        <v>1291257298</v>
      </c>
      <c r="M2545" s="11">
        <f t="shared" si="235"/>
        <v>40513.857615740737</v>
      </c>
      <c r="N2545" t="b">
        <v>0</v>
      </c>
      <c r="O2545">
        <v>13</v>
      </c>
      <c r="P2545" t="b">
        <v>1</v>
      </c>
      <c r="Q2545" t="s">
        <v>8300</v>
      </c>
      <c r="R2545" s="10">
        <f t="shared" si="236"/>
        <v>156.4</v>
      </c>
      <c r="S2545">
        <f t="shared" si="237"/>
        <v>30.076923076923077</v>
      </c>
      <c r="T2545" t="str">
        <f t="shared" si="238"/>
        <v>music</v>
      </c>
      <c r="U2545" t="str">
        <f t="shared" si="239"/>
        <v>classical music</v>
      </c>
    </row>
    <row r="2546" spans="1:21" ht="44.25" hidden="1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tr">
        <f>Data[[#This Row],[state]]</f>
        <v>successful</v>
      </c>
      <c r="H2546" t="s">
        <v>8224</v>
      </c>
      <c r="I2546" t="s">
        <v>8246</v>
      </c>
      <c r="J2546">
        <v>1341750569</v>
      </c>
      <c r="K2546" s="11">
        <f t="shared" si="234"/>
        <v>41098.270474537036</v>
      </c>
      <c r="L2546">
        <v>1339158569</v>
      </c>
      <c r="M2546" s="11">
        <f t="shared" si="235"/>
        <v>41068.270474537036</v>
      </c>
      <c r="N2546" t="b">
        <v>0</v>
      </c>
      <c r="O2546">
        <v>57</v>
      </c>
      <c r="P2546" t="b">
        <v>1</v>
      </c>
      <c r="Q2546" t="s">
        <v>8300</v>
      </c>
      <c r="R2546" s="10">
        <f t="shared" si="236"/>
        <v>100.82</v>
      </c>
      <c r="S2546">
        <f t="shared" si="237"/>
        <v>88.438596491228068</v>
      </c>
      <c r="T2546" t="str">
        <f t="shared" si="238"/>
        <v>music</v>
      </c>
      <c r="U2546" t="str">
        <f t="shared" si="239"/>
        <v>classical music</v>
      </c>
    </row>
    <row r="2547" spans="1:21" ht="44.25" hidden="1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tr">
        <f>Data[[#This Row],[state]]</f>
        <v>successful</v>
      </c>
      <c r="H2547" t="s">
        <v>8224</v>
      </c>
      <c r="I2547" t="s">
        <v>8246</v>
      </c>
      <c r="J2547">
        <v>1424997000</v>
      </c>
      <c r="K2547" s="11">
        <f t="shared" si="234"/>
        <v>42061.770833333328</v>
      </c>
      <c r="L2547">
        <v>1421983138</v>
      </c>
      <c r="M2547" s="11">
        <f t="shared" si="235"/>
        <v>42026.88817129629</v>
      </c>
      <c r="N2547" t="b">
        <v>0</v>
      </c>
      <c r="O2547">
        <v>61</v>
      </c>
      <c r="P2547" t="b">
        <v>1</v>
      </c>
      <c r="Q2547" t="s">
        <v>8300</v>
      </c>
      <c r="R2547" s="10">
        <f t="shared" si="236"/>
        <v>195.3</v>
      </c>
      <c r="S2547">
        <f t="shared" si="237"/>
        <v>64.032786885245898</v>
      </c>
      <c r="T2547" t="str">
        <f t="shared" si="238"/>
        <v>music</v>
      </c>
      <c r="U2547" t="str">
        <f t="shared" si="239"/>
        <v>classical music</v>
      </c>
    </row>
    <row r="2548" spans="1:21" ht="44.25" hidden="1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tr">
        <f>Data[[#This Row],[state]]</f>
        <v>successful</v>
      </c>
      <c r="H2548" t="s">
        <v>8224</v>
      </c>
      <c r="I2548" t="s">
        <v>8246</v>
      </c>
      <c r="J2548">
        <v>1380949200</v>
      </c>
      <c r="K2548" s="11">
        <f t="shared" si="234"/>
        <v>41551.958333333336</v>
      </c>
      <c r="L2548">
        <v>1378586179</v>
      </c>
      <c r="M2548" s="11">
        <f t="shared" si="235"/>
        <v>41524.608553240738</v>
      </c>
      <c r="N2548" t="b">
        <v>0</v>
      </c>
      <c r="O2548">
        <v>65</v>
      </c>
      <c r="P2548" t="b">
        <v>1</v>
      </c>
      <c r="Q2548" t="s">
        <v>8300</v>
      </c>
      <c r="R2548" s="10">
        <f t="shared" si="236"/>
        <v>111.71428571428572</v>
      </c>
      <c r="S2548">
        <f t="shared" si="237"/>
        <v>60.153846153846153</v>
      </c>
      <c r="T2548" t="str">
        <f t="shared" si="238"/>
        <v>music</v>
      </c>
      <c r="U2548" t="str">
        <f t="shared" si="239"/>
        <v>classical music</v>
      </c>
    </row>
    <row r="2549" spans="1:21" ht="44.25" hidden="1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tr">
        <f>Data[[#This Row],[state]]</f>
        <v>successful</v>
      </c>
      <c r="H2549" t="s">
        <v>8224</v>
      </c>
      <c r="I2549" t="s">
        <v>8246</v>
      </c>
      <c r="J2549">
        <v>1333560803</v>
      </c>
      <c r="K2549" s="11">
        <f t="shared" si="234"/>
        <v>41003.481516203705</v>
      </c>
      <c r="L2549">
        <v>1330972403</v>
      </c>
      <c r="M2549" s="11">
        <f t="shared" si="235"/>
        <v>40973.523182870369</v>
      </c>
      <c r="N2549" t="b">
        <v>0</v>
      </c>
      <c r="O2549">
        <v>134</v>
      </c>
      <c r="P2549" t="b">
        <v>1</v>
      </c>
      <c r="Q2549" t="s">
        <v>8300</v>
      </c>
      <c r="R2549" s="10">
        <f t="shared" si="236"/>
        <v>119.85454545454546</v>
      </c>
      <c r="S2549">
        <f t="shared" si="237"/>
        <v>49.194029850746269</v>
      </c>
      <c r="T2549" t="str">
        <f t="shared" si="238"/>
        <v>music</v>
      </c>
      <c r="U2549" t="str">
        <f t="shared" si="239"/>
        <v>classical music</v>
      </c>
    </row>
    <row r="2550" spans="1:21" ht="44.25" hidden="1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tr">
        <f>Data[[#This Row],[state]]</f>
        <v>successful</v>
      </c>
      <c r="H2550" t="s">
        <v>8230</v>
      </c>
      <c r="I2550" t="s">
        <v>8249</v>
      </c>
      <c r="J2550">
        <v>1475209620</v>
      </c>
      <c r="K2550" s="11">
        <f t="shared" si="234"/>
        <v>42642.935416666667</v>
      </c>
      <c r="L2550">
        <v>1473087637</v>
      </c>
      <c r="M2550" s="11">
        <f t="shared" si="235"/>
        <v>42618.375428240746</v>
      </c>
      <c r="N2550" t="b">
        <v>0</v>
      </c>
      <c r="O2550">
        <v>37</v>
      </c>
      <c r="P2550" t="b">
        <v>1</v>
      </c>
      <c r="Q2550" t="s">
        <v>8300</v>
      </c>
      <c r="R2550" s="10">
        <f t="shared" si="236"/>
        <v>101.85</v>
      </c>
      <c r="S2550">
        <f t="shared" si="237"/>
        <v>165.16216216216216</v>
      </c>
      <c r="T2550" t="str">
        <f t="shared" si="238"/>
        <v>music</v>
      </c>
      <c r="U2550" t="str">
        <f t="shared" si="239"/>
        <v>classical music</v>
      </c>
    </row>
    <row r="2551" spans="1:21" ht="44.25" hidden="1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tr">
        <f>Data[[#This Row],[state]]</f>
        <v>successful</v>
      </c>
      <c r="H2551" t="s">
        <v>8225</v>
      </c>
      <c r="I2551" t="s">
        <v>8247</v>
      </c>
      <c r="J2551">
        <v>1370019600</v>
      </c>
      <c r="K2551" s="11">
        <f t="shared" si="234"/>
        <v>41425.458333333336</v>
      </c>
      <c r="L2551">
        <v>1366999870</v>
      </c>
      <c r="M2551" s="11">
        <f t="shared" si="235"/>
        <v>41390.507754629631</v>
      </c>
      <c r="N2551" t="b">
        <v>0</v>
      </c>
      <c r="O2551">
        <v>37</v>
      </c>
      <c r="P2551" t="b">
        <v>1</v>
      </c>
      <c r="Q2551" t="s">
        <v>8300</v>
      </c>
      <c r="R2551" s="10">
        <f t="shared" si="236"/>
        <v>102.80254777070064</v>
      </c>
      <c r="S2551">
        <f t="shared" si="237"/>
        <v>43.621621621621621</v>
      </c>
      <c r="T2551" t="str">
        <f t="shared" si="238"/>
        <v>music</v>
      </c>
      <c r="U2551" t="str">
        <f t="shared" si="239"/>
        <v>classical music</v>
      </c>
    </row>
    <row r="2552" spans="1:21" ht="59" hidden="1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tr">
        <f>Data[[#This Row],[state]]</f>
        <v>successful</v>
      </c>
      <c r="H2552" t="s">
        <v>8224</v>
      </c>
      <c r="I2552" t="s">
        <v>8246</v>
      </c>
      <c r="J2552">
        <v>1444276740</v>
      </c>
      <c r="K2552" s="11">
        <f t="shared" si="234"/>
        <v>42284.915972222225</v>
      </c>
      <c r="L2552">
        <v>1439392406</v>
      </c>
      <c r="M2552" s="11">
        <f t="shared" si="235"/>
        <v>42228.384328703702</v>
      </c>
      <c r="N2552" t="b">
        <v>0</v>
      </c>
      <c r="O2552">
        <v>150</v>
      </c>
      <c r="P2552" t="b">
        <v>1</v>
      </c>
      <c r="Q2552" t="s">
        <v>8300</v>
      </c>
      <c r="R2552" s="10">
        <f t="shared" si="236"/>
        <v>100.84615384615385</v>
      </c>
      <c r="S2552">
        <f t="shared" si="237"/>
        <v>43.7</v>
      </c>
      <c r="T2552" t="str">
        <f t="shared" si="238"/>
        <v>music</v>
      </c>
      <c r="U2552" t="str">
        <f t="shared" si="239"/>
        <v>classical music</v>
      </c>
    </row>
    <row r="2553" spans="1:21" ht="44.25" hidden="1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tr">
        <f>Data[[#This Row],[state]]</f>
        <v>successful</v>
      </c>
      <c r="H2553" t="s">
        <v>8224</v>
      </c>
      <c r="I2553" t="s">
        <v>8246</v>
      </c>
      <c r="J2553">
        <v>1332362880</v>
      </c>
      <c r="K2553" s="11">
        <f t="shared" si="234"/>
        <v>40989.616666666669</v>
      </c>
      <c r="L2553">
        <v>1329890585</v>
      </c>
      <c r="M2553" s="11">
        <f t="shared" si="235"/>
        <v>40961.002141203702</v>
      </c>
      <c r="N2553" t="b">
        <v>0</v>
      </c>
      <c r="O2553">
        <v>56</v>
      </c>
      <c r="P2553" t="b">
        <v>1</v>
      </c>
      <c r="Q2553" t="s">
        <v>8300</v>
      </c>
      <c r="R2553" s="10">
        <f t="shared" si="236"/>
        <v>102.73469387755102</v>
      </c>
      <c r="S2553">
        <f t="shared" si="237"/>
        <v>67.419642857142861</v>
      </c>
      <c r="T2553" t="str">
        <f t="shared" si="238"/>
        <v>music</v>
      </c>
      <c r="U2553" t="str">
        <f t="shared" si="239"/>
        <v>classical music</v>
      </c>
    </row>
    <row r="2554" spans="1:21" ht="44.25" hidden="1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tr">
        <f>Data[[#This Row],[state]]</f>
        <v>successful</v>
      </c>
      <c r="H2554" t="s">
        <v>8224</v>
      </c>
      <c r="I2554" t="s">
        <v>8246</v>
      </c>
      <c r="J2554">
        <v>1488741981</v>
      </c>
      <c r="K2554" s="11">
        <f t="shared" si="234"/>
        <v>42799.559965277775</v>
      </c>
      <c r="L2554">
        <v>1486149981</v>
      </c>
      <c r="M2554" s="11">
        <f t="shared" si="235"/>
        <v>42769.559965277775</v>
      </c>
      <c r="N2554" t="b">
        <v>0</v>
      </c>
      <c r="O2554">
        <v>18</v>
      </c>
      <c r="P2554" t="b">
        <v>1</v>
      </c>
      <c r="Q2554" t="s">
        <v>8300</v>
      </c>
      <c r="R2554" s="10">
        <f t="shared" si="236"/>
        <v>106.5</v>
      </c>
      <c r="S2554">
        <f t="shared" si="237"/>
        <v>177.5</v>
      </c>
      <c r="T2554" t="str">
        <f t="shared" si="238"/>
        <v>music</v>
      </c>
      <c r="U2554" t="str">
        <f t="shared" si="239"/>
        <v>classical music</v>
      </c>
    </row>
    <row r="2555" spans="1:21" ht="44.25" hidden="1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tr">
        <f>Data[[#This Row],[state]]</f>
        <v>successful</v>
      </c>
      <c r="H2555" t="s">
        <v>8224</v>
      </c>
      <c r="I2555" t="s">
        <v>8246</v>
      </c>
      <c r="J2555">
        <v>1348202807</v>
      </c>
      <c r="K2555" s="11">
        <f t="shared" si="234"/>
        <v>41172.949155092596</v>
      </c>
      <c r="L2555">
        <v>1343018807</v>
      </c>
      <c r="M2555" s="11">
        <f t="shared" si="235"/>
        <v>41112.949155092596</v>
      </c>
      <c r="N2555" t="b">
        <v>0</v>
      </c>
      <c r="O2555">
        <v>60</v>
      </c>
      <c r="P2555" t="b">
        <v>1</v>
      </c>
      <c r="Q2555" t="s">
        <v>8300</v>
      </c>
      <c r="R2555" s="10">
        <f t="shared" si="236"/>
        <v>155.53333333333333</v>
      </c>
      <c r="S2555">
        <f t="shared" si="237"/>
        <v>38.883333333333333</v>
      </c>
      <c r="T2555" t="str">
        <f t="shared" si="238"/>
        <v>music</v>
      </c>
      <c r="U2555" t="str">
        <f t="shared" si="239"/>
        <v>classical music</v>
      </c>
    </row>
    <row r="2556" spans="1:21" ht="59" hidden="1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tr">
        <f>Data[[#This Row],[state]]</f>
        <v>successful</v>
      </c>
      <c r="H2556" t="s">
        <v>8224</v>
      </c>
      <c r="I2556" t="s">
        <v>8246</v>
      </c>
      <c r="J2556">
        <v>1433131140</v>
      </c>
      <c r="K2556" s="11">
        <f t="shared" si="234"/>
        <v>42155.915972222225</v>
      </c>
      <c r="L2556">
        <v>1430445163</v>
      </c>
      <c r="M2556" s="11">
        <f t="shared" si="235"/>
        <v>42124.828275462962</v>
      </c>
      <c r="N2556" t="b">
        <v>0</v>
      </c>
      <c r="O2556">
        <v>67</v>
      </c>
      <c r="P2556" t="b">
        <v>1</v>
      </c>
      <c r="Q2556" t="s">
        <v>8300</v>
      </c>
      <c r="R2556" s="10">
        <f t="shared" si="236"/>
        <v>122.8</v>
      </c>
      <c r="S2556">
        <f t="shared" si="237"/>
        <v>54.985074626865675</v>
      </c>
      <c r="T2556" t="str">
        <f t="shared" si="238"/>
        <v>music</v>
      </c>
      <c r="U2556" t="str">
        <f t="shared" si="239"/>
        <v>classical music</v>
      </c>
    </row>
    <row r="2557" spans="1:21" ht="59" hidden="1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tr">
        <f>Data[[#This Row],[state]]</f>
        <v>successful</v>
      </c>
      <c r="H2557" t="s">
        <v>8224</v>
      </c>
      <c r="I2557" t="s">
        <v>8246</v>
      </c>
      <c r="J2557">
        <v>1338219793</v>
      </c>
      <c r="K2557" s="11">
        <f t="shared" si="234"/>
        <v>41057.405011574076</v>
      </c>
      <c r="L2557">
        <v>1335541393</v>
      </c>
      <c r="M2557" s="11">
        <f t="shared" si="235"/>
        <v>41026.405011574076</v>
      </c>
      <c r="N2557" t="b">
        <v>0</v>
      </c>
      <c r="O2557">
        <v>35</v>
      </c>
      <c r="P2557" t="b">
        <v>1</v>
      </c>
      <c r="Q2557" t="s">
        <v>8300</v>
      </c>
      <c r="R2557" s="10">
        <f t="shared" si="236"/>
        <v>107.35</v>
      </c>
      <c r="S2557">
        <f t="shared" si="237"/>
        <v>61.342857142857142</v>
      </c>
      <c r="T2557" t="str">
        <f t="shared" si="238"/>
        <v>music</v>
      </c>
      <c r="U2557" t="str">
        <f t="shared" si="239"/>
        <v>classical music</v>
      </c>
    </row>
    <row r="2558" spans="1:21" ht="44.25" hidden="1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tr">
        <f>Data[[#This Row],[state]]</f>
        <v>successful</v>
      </c>
      <c r="H2558" t="s">
        <v>8224</v>
      </c>
      <c r="I2558" t="s">
        <v>8246</v>
      </c>
      <c r="J2558">
        <v>1356392857</v>
      </c>
      <c r="K2558" s="11">
        <f t="shared" si="234"/>
        <v>41267.741400462961</v>
      </c>
      <c r="L2558">
        <v>1352504857</v>
      </c>
      <c r="M2558" s="11">
        <f t="shared" si="235"/>
        <v>41222.741400462961</v>
      </c>
      <c r="N2558" t="b">
        <v>0</v>
      </c>
      <c r="O2558">
        <v>34</v>
      </c>
      <c r="P2558" t="b">
        <v>1</v>
      </c>
      <c r="Q2558" t="s">
        <v>8300</v>
      </c>
      <c r="R2558" s="10">
        <f t="shared" si="236"/>
        <v>105.50335570469798</v>
      </c>
      <c r="S2558">
        <f t="shared" si="237"/>
        <v>23.117647058823529</v>
      </c>
      <c r="T2558" t="str">
        <f t="shared" si="238"/>
        <v>music</v>
      </c>
      <c r="U2558" t="str">
        <f t="shared" si="239"/>
        <v>classical music</v>
      </c>
    </row>
    <row r="2559" spans="1:21" ht="29.5" hidden="1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tr">
        <f>Data[[#This Row],[state]]</f>
        <v>successful</v>
      </c>
      <c r="H2559" t="s">
        <v>8225</v>
      </c>
      <c r="I2559" t="s">
        <v>8247</v>
      </c>
      <c r="J2559">
        <v>1400176386</v>
      </c>
      <c r="K2559" s="11">
        <f t="shared" si="234"/>
        <v>41774.495208333334</v>
      </c>
      <c r="L2559">
        <v>1397584386</v>
      </c>
      <c r="M2559" s="11">
        <f t="shared" si="235"/>
        <v>41744.495208333334</v>
      </c>
      <c r="N2559" t="b">
        <v>0</v>
      </c>
      <c r="O2559">
        <v>36</v>
      </c>
      <c r="P2559" t="b">
        <v>1</v>
      </c>
      <c r="Q2559" t="s">
        <v>8300</v>
      </c>
      <c r="R2559" s="10">
        <f t="shared" si="236"/>
        <v>118.44444444444444</v>
      </c>
      <c r="S2559">
        <f t="shared" si="237"/>
        <v>29.611111111111111</v>
      </c>
      <c r="T2559" t="str">
        <f t="shared" si="238"/>
        <v>music</v>
      </c>
      <c r="U2559" t="str">
        <f t="shared" si="239"/>
        <v>classical music</v>
      </c>
    </row>
    <row r="2560" spans="1:21" ht="44.25" hidden="1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tr">
        <f>Data[[#This Row],[state]]</f>
        <v>successful</v>
      </c>
      <c r="H2560" t="s">
        <v>8226</v>
      </c>
      <c r="I2560" t="s">
        <v>8248</v>
      </c>
      <c r="J2560">
        <v>1430488740</v>
      </c>
      <c r="K2560" s="11">
        <f t="shared" si="234"/>
        <v>42125.332638888889</v>
      </c>
      <c r="L2560">
        <v>1427747906</v>
      </c>
      <c r="M2560" s="11">
        <f t="shared" si="235"/>
        <v>42093.610023148154</v>
      </c>
      <c r="N2560" t="b">
        <v>0</v>
      </c>
      <c r="O2560">
        <v>18</v>
      </c>
      <c r="P2560" t="b">
        <v>1</v>
      </c>
      <c r="Q2560" t="s">
        <v>8300</v>
      </c>
      <c r="R2560" s="10">
        <f t="shared" si="236"/>
        <v>108.88</v>
      </c>
      <c r="S2560">
        <f t="shared" si="237"/>
        <v>75.611111111111114</v>
      </c>
      <c r="T2560" t="str">
        <f t="shared" si="238"/>
        <v>music</v>
      </c>
      <c r="U2560" t="str">
        <f t="shared" si="239"/>
        <v>classical music</v>
      </c>
    </row>
    <row r="2561" spans="1:21" ht="44.25" hidden="1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tr">
        <f>Data[[#This Row],[state]]</f>
        <v>successful</v>
      </c>
      <c r="H2561" t="s">
        <v>8224</v>
      </c>
      <c r="I2561" t="s">
        <v>8246</v>
      </c>
      <c r="J2561">
        <v>1321385820</v>
      </c>
      <c r="K2561" s="11">
        <f t="shared" si="234"/>
        <v>40862.567361111112</v>
      </c>
      <c r="L2561">
        <v>1318539484</v>
      </c>
      <c r="M2561" s="11">
        <f t="shared" si="235"/>
        <v>40829.623657407406</v>
      </c>
      <c r="N2561" t="b">
        <v>0</v>
      </c>
      <c r="O2561">
        <v>25</v>
      </c>
      <c r="P2561" t="b">
        <v>1</v>
      </c>
      <c r="Q2561" t="s">
        <v>8300</v>
      </c>
      <c r="R2561" s="10">
        <f t="shared" si="236"/>
        <v>111.25</v>
      </c>
      <c r="S2561">
        <f t="shared" si="237"/>
        <v>35.6</v>
      </c>
      <c r="T2561" t="str">
        <f t="shared" si="238"/>
        <v>music</v>
      </c>
      <c r="U2561" t="str">
        <f t="shared" si="239"/>
        <v>classical music</v>
      </c>
    </row>
    <row r="2562" spans="1:21" ht="44.25" hidden="1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tr">
        <f>Data[[#This Row],[state]]</f>
        <v>successful</v>
      </c>
      <c r="H2562" t="s">
        <v>8225</v>
      </c>
      <c r="I2562" t="s">
        <v>8247</v>
      </c>
      <c r="J2562">
        <v>1425682174</v>
      </c>
      <c r="K2562" s="11">
        <f t="shared" ref="K2562:K2625" si="240">(((J2562/60)/60)/24)+DATE(1970,1,1)+(-6/24)</f>
        <v>42069.701087962967</v>
      </c>
      <c r="L2562">
        <v>1423090174</v>
      </c>
      <c r="M2562" s="11">
        <f t="shared" ref="M2562:M2625" si="241">(((L2562/60)/60)/24)+DATE(1970,1,1)+(-6/24)</f>
        <v>42039.701087962967</v>
      </c>
      <c r="N2562" t="b">
        <v>0</v>
      </c>
      <c r="O2562">
        <v>21</v>
      </c>
      <c r="P2562" t="b">
        <v>1</v>
      </c>
      <c r="Q2562" t="s">
        <v>8300</v>
      </c>
      <c r="R2562" s="10">
        <f t="shared" ref="R2562:R2625" si="242">(E2562/D2562)*100</f>
        <v>100.1</v>
      </c>
      <c r="S2562">
        <f t="shared" si="237"/>
        <v>143</v>
      </c>
      <c r="T2562" t="str">
        <f t="shared" si="238"/>
        <v>music</v>
      </c>
      <c r="U2562" t="str">
        <f t="shared" si="239"/>
        <v>classical music</v>
      </c>
    </row>
    <row r="2563" spans="1:21" ht="44.25" hidden="1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tr">
        <f>Data[[#This Row],[state]]</f>
        <v>canceled</v>
      </c>
      <c r="H2563" t="s">
        <v>8229</v>
      </c>
      <c r="I2563" t="s">
        <v>8251</v>
      </c>
      <c r="J2563">
        <v>1444740089</v>
      </c>
      <c r="K2563" s="11">
        <f t="shared" si="240"/>
        <v>42290.278807870374</v>
      </c>
      <c r="L2563">
        <v>1442148089</v>
      </c>
      <c r="M2563" s="11">
        <f t="shared" si="241"/>
        <v>42260.278807870374</v>
      </c>
      <c r="N2563" t="b">
        <v>0</v>
      </c>
      <c r="O2563">
        <v>0</v>
      </c>
      <c r="P2563" t="b">
        <v>0</v>
      </c>
      <c r="Q2563" t="s">
        <v>8284</v>
      </c>
      <c r="R2563" s="10">
        <f t="shared" si="242"/>
        <v>0</v>
      </c>
      <c r="S2563" t="e">
        <f t="shared" ref="S2563:S2626" si="243">E2563/O2563</f>
        <v>#DIV/0!</v>
      </c>
      <c r="T2563" t="str">
        <f t="shared" ref="T2563:T2626" si="244">LEFT(Q2563,FIND("/",Q2563)-1)</f>
        <v>food</v>
      </c>
      <c r="U2563" t="str">
        <f t="shared" ref="U2563:U2626" si="245">RIGHT(Q2563,LEN(Q2563)-FIND("/",Q2563))</f>
        <v>food trucks</v>
      </c>
    </row>
    <row r="2564" spans="1:21" ht="59" hidden="1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tr">
        <f>Data[[#This Row],[state]]</f>
        <v>canceled</v>
      </c>
      <c r="H2564" t="s">
        <v>8236</v>
      </c>
      <c r="I2564" t="s">
        <v>8249</v>
      </c>
      <c r="J2564">
        <v>1476189339</v>
      </c>
      <c r="K2564" s="11">
        <f t="shared" si="240"/>
        <v>42654.274756944447</v>
      </c>
      <c r="L2564">
        <v>1471005339</v>
      </c>
      <c r="M2564" s="11">
        <f t="shared" si="241"/>
        <v>42594.274756944447</v>
      </c>
      <c r="N2564" t="b">
        <v>0</v>
      </c>
      <c r="O2564">
        <v>3</v>
      </c>
      <c r="P2564" t="b">
        <v>0</v>
      </c>
      <c r="Q2564" t="s">
        <v>8284</v>
      </c>
      <c r="R2564" s="10">
        <f t="shared" si="242"/>
        <v>0.75</v>
      </c>
      <c r="S2564">
        <f t="shared" si="243"/>
        <v>25</v>
      </c>
      <c r="T2564" t="str">
        <f t="shared" si="244"/>
        <v>food</v>
      </c>
      <c r="U2564" t="str">
        <f t="shared" si="245"/>
        <v>food trucks</v>
      </c>
    </row>
    <row r="2565" spans="1:21" ht="29.5" hidden="1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tr">
        <f>Data[[#This Row],[state]]</f>
        <v>canceled</v>
      </c>
      <c r="H2565" t="s">
        <v>8224</v>
      </c>
      <c r="I2565" t="s">
        <v>8246</v>
      </c>
      <c r="J2565">
        <v>1438226451</v>
      </c>
      <c r="K2565" s="11">
        <f t="shared" si="240"/>
        <v>42214.889479166668</v>
      </c>
      <c r="L2565">
        <v>1433042451</v>
      </c>
      <c r="M2565" s="11">
        <f t="shared" si="241"/>
        <v>42154.889479166668</v>
      </c>
      <c r="N2565" t="b">
        <v>0</v>
      </c>
      <c r="O2565">
        <v>0</v>
      </c>
      <c r="P2565" t="b">
        <v>0</v>
      </c>
      <c r="Q2565" t="s">
        <v>8284</v>
      </c>
      <c r="R2565" s="10">
        <f t="shared" si="242"/>
        <v>0</v>
      </c>
      <c r="S2565" t="e">
        <f t="shared" si="243"/>
        <v>#DIV/0!</v>
      </c>
      <c r="T2565" t="str">
        <f t="shared" si="244"/>
        <v>food</v>
      </c>
      <c r="U2565" t="str">
        <f t="shared" si="245"/>
        <v>food trucks</v>
      </c>
    </row>
    <row r="2566" spans="1:21" ht="44.25" hidden="1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tr">
        <f>Data[[#This Row],[state]]</f>
        <v>canceled</v>
      </c>
      <c r="H2566" t="s">
        <v>8229</v>
      </c>
      <c r="I2566" t="s">
        <v>8251</v>
      </c>
      <c r="J2566">
        <v>1406854699</v>
      </c>
      <c r="K2566" s="11">
        <f t="shared" si="240"/>
        <v>41851.790497685186</v>
      </c>
      <c r="L2566">
        <v>1404262699</v>
      </c>
      <c r="M2566" s="11">
        <f t="shared" si="241"/>
        <v>41821.790497685186</v>
      </c>
      <c r="N2566" t="b">
        <v>0</v>
      </c>
      <c r="O2566">
        <v>0</v>
      </c>
      <c r="P2566" t="b">
        <v>0</v>
      </c>
      <c r="Q2566" t="s">
        <v>8284</v>
      </c>
      <c r="R2566" s="10">
        <f t="shared" si="242"/>
        <v>0</v>
      </c>
      <c r="S2566" t="e">
        <f t="shared" si="243"/>
        <v>#DIV/0!</v>
      </c>
      <c r="T2566" t="str">
        <f t="shared" si="244"/>
        <v>food</v>
      </c>
      <c r="U2566" t="str">
        <f t="shared" si="245"/>
        <v>food trucks</v>
      </c>
    </row>
    <row r="2567" spans="1:21" ht="44.25" hidden="1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tr">
        <f>Data[[#This Row],[state]]</f>
        <v>canceled</v>
      </c>
      <c r="H2567" t="s">
        <v>8224</v>
      </c>
      <c r="I2567" t="s">
        <v>8246</v>
      </c>
      <c r="J2567">
        <v>1462827000</v>
      </c>
      <c r="K2567" s="11">
        <f t="shared" si="240"/>
        <v>42499.618055555555</v>
      </c>
      <c r="L2567">
        <v>1457710589</v>
      </c>
      <c r="M2567" s="11">
        <f t="shared" si="241"/>
        <v>42440.400335648148</v>
      </c>
      <c r="N2567" t="b">
        <v>0</v>
      </c>
      <c r="O2567">
        <v>1</v>
      </c>
      <c r="P2567" t="b">
        <v>0</v>
      </c>
      <c r="Q2567" t="s">
        <v>8284</v>
      </c>
      <c r="R2567" s="10">
        <f t="shared" si="242"/>
        <v>1</v>
      </c>
      <c r="S2567">
        <f t="shared" si="243"/>
        <v>100</v>
      </c>
      <c r="T2567" t="str">
        <f t="shared" si="244"/>
        <v>food</v>
      </c>
      <c r="U2567" t="str">
        <f t="shared" si="245"/>
        <v>food trucks</v>
      </c>
    </row>
    <row r="2568" spans="1:21" ht="44.25" hidden="1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tr">
        <f>Data[[#This Row],[state]]</f>
        <v>canceled</v>
      </c>
      <c r="H2568" t="s">
        <v>8224</v>
      </c>
      <c r="I2568" t="s">
        <v>8246</v>
      </c>
      <c r="J2568">
        <v>1408663948</v>
      </c>
      <c r="K2568" s="11">
        <f t="shared" si="240"/>
        <v>41872.730879629627</v>
      </c>
      <c r="L2568">
        <v>1406071948</v>
      </c>
      <c r="M2568" s="11">
        <f t="shared" si="241"/>
        <v>41842.730879629627</v>
      </c>
      <c r="N2568" t="b">
        <v>0</v>
      </c>
      <c r="O2568">
        <v>0</v>
      </c>
      <c r="P2568" t="b">
        <v>0</v>
      </c>
      <c r="Q2568" t="s">
        <v>8284</v>
      </c>
      <c r="R2568" s="10">
        <f t="shared" si="242"/>
        <v>0</v>
      </c>
      <c r="S2568" t="e">
        <f t="shared" si="243"/>
        <v>#DIV/0!</v>
      </c>
      <c r="T2568" t="str">
        <f t="shared" si="244"/>
        <v>food</v>
      </c>
      <c r="U2568" t="str">
        <f t="shared" si="245"/>
        <v>food trucks</v>
      </c>
    </row>
    <row r="2569" spans="1:21" ht="44.25" hidden="1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tr">
        <f>Data[[#This Row],[state]]</f>
        <v>canceled</v>
      </c>
      <c r="H2569" t="s">
        <v>8224</v>
      </c>
      <c r="I2569" t="s">
        <v>8246</v>
      </c>
      <c r="J2569">
        <v>1429823138</v>
      </c>
      <c r="K2569" s="11">
        <f t="shared" si="240"/>
        <v>42117.628912037035</v>
      </c>
      <c r="L2569">
        <v>1427231138</v>
      </c>
      <c r="M2569" s="11">
        <f t="shared" si="241"/>
        <v>42087.628912037035</v>
      </c>
      <c r="N2569" t="b">
        <v>0</v>
      </c>
      <c r="O2569">
        <v>2</v>
      </c>
      <c r="P2569" t="b">
        <v>0</v>
      </c>
      <c r="Q2569" t="s">
        <v>8284</v>
      </c>
      <c r="R2569" s="10">
        <f t="shared" si="242"/>
        <v>0.26666666666666666</v>
      </c>
      <c r="S2569">
        <f t="shared" si="243"/>
        <v>60</v>
      </c>
      <c r="T2569" t="str">
        <f t="shared" si="244"/>
        <v>food</v>
      </c>
      <c r="U2569" t="str">
        <f t="shared" si="245"/>
        <v>food trucks</v>
      </c>
    </row>
    <row r="2570" spans="1:21" ht="44.25" hidden="1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tr">
        <f>Data[[#This Row],[state]]</f>
        <v>canceled</v>
      </c>
      <c r="H2570" t="s">
        <v>8225</v>
      </c>
      <c r="I2570" t="s">
        <v>8247</v>
      </c>
      <c r="J2570">
        <v>1472745594</v>
      </c>
      <c r="K2570" s="11">
        <f t="shared" si="240"/>
        <v>42614.416597222225</v>
      </c>
      <c r="L2570">
        <v>1470153594</v>
      </c>
      <c r="M2570" s="11">
        <f t="shared" si="241"/>
        <v>42584.416597222225</v>
      </c>
      <c r="N2570" t="b">
        <v>0</v>
      </c>
      <c r="O2570">
        <v>1</v>
      </c>
      <c r="P2570" t="b">
        <v>0</v>
      </c>
      <c r="Q2570" t="s">
        <v>8284</v>
      </c>
      <c r="R2570" s="10">
        <f t="shared" si="242"/>
        <v>0.5</v>
      </c>
      <c r="S2570">
        <f t="shared" si="243"/>
        <v>50</v>
      </c>
      <c r="T2570" t="str">
        <f t="shared" si="244"/>
        <v>food</v>
      </c>
      <c r="U2570" t="str">
        <f t="shared" si="245"/>
        <v>food trucks</v>
      </c>
    </row>
    <row r="2571" spans="1:21" ht="44.25" hidden="1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tr">
        <f>Data[[#This Row],[state]]</f>
        <v>canceled</v>
      </c>
      <c r="H2571" t="s">
        <v>8224</v>
      </c>
      <c r="I2571" t="s">
        <v>8246</v>
      </c>
      <c r="J2571">
        <v>1442457112</v>
      </c>
      <c r="K2571" s="11">
        <f t="shared" si="240"/>
        <v>42263.855462962965</v>
      </c>
      <c r="L2571">
        <v>1439865112</v>
      </c>
      <c r="M2571" s="11">
        <f t="shared" si="241"/>
        <v>42233.855462962965</v>
      </c>
      <c r="N2571" t="b">
        <v>0</v>
      </c>
      <c r="O2571">
        <v>2</v>
      </c>
      <c r="P2571" t="b">
        <v>0</v>
      </c>
      <c r="Q2571" t="s">
        <v>8284</v>
      </c>
      <c r="R2571" s="10">
        <f t="shared" si="242"/>
        <v>2.2307692307692308</v>
      </c>
      <c r="S2571">
        <f t="shared" si="243"/>
        <v>72.5</v>
      </c>
      <c r="T2571" t="str">
        <f t="shared" si="244"/>
        <v>food</v>
      </c>
      <c r="U2571" t="str">
        <f t="shared" si="245"/>
        <v>food trucks</v>
      </c>
    </row>
    <row r="2572" spans="1:21" ht="44.25" hidden="1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tr">
        <f>Data[[#This Row],[state]]</f>
        <v>canceled</v>
      </c>
      <c r="H2572" t="s">
        <v>8224</v>
      </c>
      <c r="I2572" t="s">
        <v>8246</v>
      </c>
      <c r="J2572">
        <v>1486590035</v>
      </c>
      <c r="K2572" s="11">
        <f t="shared" si="240"/>
        <v>42774.653182870374</v>
      </c>
      <c r="L2572">
        <v>1483998035</v>
      </c>
      <c r="M2572" s="11">
        <f t="shared" si="241"/>
        <v>42744.653182870374</v>
      </c>
      <c r="N2572" t="b">
        <v>0</v>
      </c>
      <c r="O2572">
        <v>2</v>
      </c>
      <c r="P2572" t="b">
        <v>0</v>
      </c>
      <c r="Q2572" t="s">
        <v>8284</v>
      </c>
      <c r="R2572" s="10">
        <f t="shared" si="242"/>
        <v>0.84285714285714297</v>
      </c>
      <c r="S2572">
        <f t="shared" si="243"/>
        <v>29.5</v>
      </c>
      <c r="T2572" t="str">
        <f t="shared" si="244"/>
        <v>food</v>
      </c>
      <c r="U2572" t="str">
        <f t="shared" si="245"/>
        <v>food trucks</v>
      </c>
    </row>
    <row r="2573" spans="1:21" ht="44.25" hidden="1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tr">
        <f>Data[[#This Row],[state]]</f>
        <v>canceled</v>
      </c>
      <c r="H2573" t="s">
        <v>8226</v>
      </c>
      <c r="I2573" t="s">
        <v>8248</v>
      </c>
      <c r="J2573">
        <v>1463645521</v>
      </c>
      <c r="K2573" s="11">
        <f t="shared" si="240"/>
        <v>42509.091678240744</v>
      </c>
      <c r="L2573">
        <v>1458461521</v>
      </c>
      <c r="M2573" s="11">
        <f t="shared" si="241"/>
        <v>42449.091678240744</v>
      </c>
      <c r="N2573" t="b">
        <v>0</v>
      </c>
      <c r="O2573">
        <v>4</v>
      </c>
      <c r="P2573" t="b">
        <v>0</v>
      </c>
      <c r="Q2573" t="s">
        <v>8284</v>
      </c>
      <c r="R2573" s="10">
        <f t="shared" si="242"/>
        <v>0.25</v>
      </c>
      <c r="S2573">
        <f t="shared" si="243"/>
        <v>62.5</v>
      </c>
      <c r="T2573" t="str">
        <f t="shared" si="244"/>
        <v>food</v>
      </c>
      <c r="U2573" t="str">
        <f t="shared" si="245"/>
        <v>food trucks</v>
      </c>
    </row>
    <row r="2574" spans="1:21" ht="44.25" hidden="1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tr">
        <f>Data[[#This Row],[state]]</f>
        <v>canceled</v>
      </c>
      <c r="H2574" t="s">
        <v>8224</v>
      </c>
      <c r="I2574" t="s">
        <v>8246</v>
      </c>
      <c r="J2574">
        <v>1428893517</v>
      </c>
      <c r="K2574" s="11">
        <f t="shared" si="240"/>
        <v>42106.869409722218</v>
      </c>
      <c r="L2574">
        <v>1426301517</v>
      </c>
      <c r="M2574" s="11">
        <f t="shared" si="241"/>
        <v>42076.869409722218</v>
      </c>
      <c r="N2574" t="b">
        <v>0</v>
      </c>
      <c r="O2574">
        <v>0</v>
      </c>
      <c r="P2574" t="b">
        <v>0</v>
      </c>
      <c r="Q2574" t="s">
        <v>8284</v>
      </c>
      <c r="R2574" s="10">
        <f t="shared" si="242"/>
        <v>0</v>
      </c>
      <c r="S2574" t="e">
        <f t="shared" si="243"/>
        <v>#DIV/0!</v>
      </c>
      <c r="T2574" t="str">
        <f t="shared" si="244"/>
        <v>food</v>
      </c>
      <c r="U2574" t="str">
        <f t="shared" si="245"/>
        <v>food trucks</v>
      </c>
    </row>
    <row r="2575" spans="1:21" ht="44.25" hidden="1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tr">
        <f>Data[[#This Row],[state]]</f>
        <v>canceled</v>
      </c>
      <c r="H2575" t="s">
        <v>8224</v>
      </c>
      <c r="I2575" t="s">
        <v>8246</v>
      </c>
      <c r="J2575">
        <v>1408803149</v>
      </c>
      <c r="K2575" s="11">
        <f t="shared" si="240"/>
        <v>41874.342002314814</v>
      </c>
      <c r="L2575">
        <v>1404915149</v>
      </c>
      <c r="M2575" s="11">
        <f t="shared" si="241"/>
        <v>41829.342002314814</v>
      </c>
      <c r="N2575" t="b">
        <v>0</v>
      </c>
      <c r="O2575">
        <v>0</v>
      </c>
      <c r="P2575" t="b">
        <v>0</v>
      </c>
      <c r="Q2575" t="s">
        <v>8284</v>
      </c>
      <c r="R2575" s="10">
        <f t="shared" si="242"/>
        <v>0</v>
      </c>
      <c r="S2575" t="e">
        <f t="shared" si="243"/>
        <v>#DIV/0!</v>
      </c>
      <c r="T2575" t="str">
        <f t="shared" si="244"/>
        <v>food</v>
      </c>
      <c r="U2575" t="str">
        <f t="shared" si="245"/>
        <v>food trucks</v>
      </c>
    </row>
    <row r="2576" spans="1:21" ht="44.25" hidden="1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tr">
        <f>Data[[#This Row],[state]]</f>
        <v>canceled</v>
      </c>
      <c r="H2576" t="s">
        <v>8224</v>
      </c>
      <c r="I2576" t="s">
        <v>8246</v>
      </c>
      <c r="J2576">
        <v>1463600945</v>
      </c>
      <c r="K2576" s="11">
        <f t="shared" si="240"/>
        <v>42508.575752314813</v>
      </c>
      <c r="L2576">
        <v>1461786545</v>
      </c>
      <c r="M2576" s="11">
        <f t="shared" si="241"/>
        <v>42487.575752314813</v>
      </c>
      <c r="N2576" t="b">
        <v>0</v>
      </c>
      <c r="O2576">
        <v>0</v>
      </c>
      <c r="P2576" t="b">
        <v>0</v>
      </c>
      <c r="Q2576" t="s">
        <v>8284</v>
      </c>
      <c r="R2576" s="10">
        <f t="shared" si="242"/>
        <v>0</v>
      </c>
      <c r="S2576" t="e">
        <f t="shared" si="243"/>
        <v>#DIV/0!</v>
      </c>
      <c r="T2576" t="str">
        <f t="shared" si="244"/>
        <v>food</v>
      </c>
      <c r="U2576" t="str">
        <f t="shared" si="245"/>
        <v>food trucks</v>
      </c>
    </row>
    <row r="2577" spans="1:21" ht="44.25" hidden="1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tr">
        <f>Data[[#This Row],[state]]</f>
        <v>canceled</v>
      </c>
      <c r="H2577" t="s">
        <v>8224</v>
      </c>
      <c r="I2577" t="s">
        <v>8246</v>
      </c>
      <c r="J2577">
        <v>1421030194</v>
      </c>
      <c r="K2577" s="11">
        <f t="shared" si="240"/>
        <v>42015.858726851846</v>
      </c>
      <c r="L2577">
        <v>1418438194</v>
      </c>
      <c r="M2577" s="11">
        <f t="shared" si="241"/>
        <v>41985.858726851846</v>
      </c>
      <c r="N2577" t="b">
        <v>0</v>
      </c>
      <c r="O2577">
        <v>0</v>
      </c>
      <c r="P2577" t="b">
        <v>0</v>
      </c>
      <c r="Q2577" t="s">
        <v>8284</v>
      </c>
      <c r="R2577" s="10">
        <f t="shared" si="242"/>
        <v>0</v>
      </c>
      <c r="S2577" t="e">
        <f t="shared" si="243"/>
        <v>#DIV/0!</v>
      </c>
      <c r="T2577" t="str">
        <f t="shared" si="244"/>
        <v>food</v>
      </c>
      <c r="U2577" t="str">
        <f t="shared" si="245"/>
        <v>food trucks</v>
      </c>
    </row>
    <row r="2578" spans="1:21" ht="29.5" hidden="1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tr">
        <f>Data[[#This Row],[state]]</f>
        <v>canceled</v>
      </c>
      <c r="H2578" t="s">
        <v>8224</v>
      </c>
      <c r="I2578" t="s">
        <v>8246</v>
      </c>
      <c r="J2578">
        <v>1428707647</v>
      </c>
      <c r="K2578" s="11">
        <f t="shared" si="240"/>
        <v>42104.718136574069</v>
      </c>
      <c r="L2578">
        <v>1424823247</v>
      </c>
      <c r="M2578" s="11">
        <f t="shared" si="241"/>
        <v>42059.75980324074</v>
      </c>
      <c r="N2578" t="b">
        <v>0</v>
      </c>
      <c r="O2578">
        <v>0</v>
      </c>
      <c r="P2578" t="b">
        <v>0</v>
      </c>
      <c r="Q2578" t="s">
        <v>8284</v>
      </c>
      <c r="R2578" s="10">
        <f t="shared" si="242"/>
        <v>0</v>
      </c>
      <c r="S2578" t="e">
        <f t="shared" si="243"/>
        <v>#DIV/0!</v>
      </c>
      <c r="T2578" t="str">
        <f t="shared" si="244"/>
        <v>food</v>
      </c>
      <c r="U2578" t="str">
        <f t="shared" si="245"/>
        <v>food trucks</v>
      </c>
    </row>
    <row r="2579" spans="1:21" ht="44.25" hidden="1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tr">
        <f>Data[[#This Row],[state]]</f>
        <v>canceled</v>
      </c>
      <c r="H2579" t="s">
        <v>8224</v>
      </c>
      <c r="I2579" t="s">
        <v>8246</v>
      </c>
      <c r="J2579">
        <v>1407181297</v>
      </c>
      <c r="K2579" s="11">
        <f t="shared" si="240"/>
        <v>41855.570567129631</v>
      </c>
      <c r="L2579">
        <v>1405021297</v>
      </c>
      <c r="M2579" s="11">
        <f t="shared" si="241"/>
        <v>41830.570567129631</v>
      </c>
      <c r="N2579" t="b">
        <v>0</v>
      </c>
      <c r="O2579">
        <v>0</v>
      </c>
      <c r="P2579" t="b">
        <v>0</v>
      </c>
      <c r="Q2579" t="s">
        <v>8284</v>
      </c>
      <c r="R2579" s="10">
        <f t="shared" si="242"/>
        <v>0</v>
      </c>
      <c r="S2579" t="e">
        <f t="shared" si="243"/>
        <v>#DIV/0!</v>
      </c>
      <c r="T2579" t="str">
        <f t="shared" si="244"/>
        <v>food</v>
      </c>
      <c r="U2579" t="str">
        <f t="shared" si="245"/>
        <v>food trucks</v>
      </c>
    </row>
    <row r="2580" spans="1:21" ht="59" hidden="1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tr">
        <f>Data[[#This Row],[state]]</f>
        <v>canceled</v>
      </c>
      <c r="H2580" t="s">
        <v>8224</v>
      </c>
      <c r="I2580" t="s">
        <v>8246</v>
      </c>
      <c r="J2580">
        <v>1444410000</v>
      </c>
      <c r="K2580" s="11">
        <f t="shared" si="240"/>
        <v>42286.458333333328</v>
      </c>
      <c r="L2580">
        <v>1440203579</v>
      </c>
      <c r="M2580" s="11">
        <f t="shared" si="241"/>
        <v>42237.772905092599</v>
      </c>
      <c r="N2580" t="b">
        <v>0</v>
      </c>
      <c r="O2580">
        <v>0</v>
      </c>
      <c r="P2580" t="b">
        <v>0</v>
      </c>
      <c r="Q2580" t="s">
        <v>8284</v>
      </c>
      <c r="R2580" s="10">
        <f t="shared" si="242"/>
        <v>0</v>
      </c>
      <c r="S2580" t="e">
        <f t="shared" si="243"/>
        <v>#DIV/0!</v>
      </c>
      <c r="T2580" t="str">
        <f t="shared" si="244"/>
        <v>food</v>
      </c>
      <c r="U2580" t="str">
        <f t="shared" si="245"/>
        <v>food trucks</v>
      </c>
    </row>
    <row r="2581" spans="1:21" ht="44.25" hidden="1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tr">
        <f>Data[[#This Row],[state]]</f>
        <v>canceled</v>
      </c>
      <c r="H2581" t="s">
        <v>8224</v>
      </c>
      <c r="I2581" t="s">
        <v>8246</v>
      </c>
      <c r="J2581">
        <v>1410810903</v>
      </c>
      <c r="K2581" s="11">
        <f t="shared" si="240"/>
        <v>41897.579895833333</v>
      </c>
      <c r="L2581">
        <v>1405626903</v>
      </c>
      <c r="M2581" s="11">
        <f t="shared" si="241"/>
        <v>41837.579895833333</v>
      </c>
      <c r="N2581" t="b">
        <v>0</v>
      </c>
      <c r="O2581">
        <v>12</v>
      </c>
      <c r="P2581" t="b">
        <v>0</v>
      </c>
      <c r="Q2581" t="s">
        <v>8284</v>
      </c>
      <c r="R2581" s="10">
        <f t="shared" si="242"/>
        <v>0.13849999999999998</v>
      </c>
      <c r="S2581">
        <f t="shared" si="243"/>
        <v>23.083333333333332</v>
      </c>
      <c r="T2581" t="str">
        <f t="shared" si="244"/>
        <v>food</v>
      </c>
      <c r="U2581" t="str">
        <f t="shared" si="245"/>
        <v>food trucks</v>
      </c>
    </row>
    <row r="2582" spans="1:21" ht="44.25" hidden="1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tr">
        <f>Data[[#This Row],[state]]</f>
        <v>canceled</v>
      </c>
      <c r="H2582" t="s">
        <v>8224</v>
      </c>
      <c r="I2582" t="s">
        <v>8246</v>
      </c>
      <c r="J2582">
        <v>1431745200</v>
      </c>
      <c r="K2582" s="11">
        <f t="shared" si="240"/>
        <v>42139.875</v>
      </c>
      <c r="L2582">
        <v>1429170603</v>
      </c>
      <c r="M2582" s="11">
        <f t="shared" si="241"/>
        <v>42110.076423611114</v>
      </c>
      <c r="N2582" t="b">
        <v>0</v>
      </c>
      <c r="O2582">
        <v>2</v>
      </c>
      <c r="P2582" t="b">
        <v>0</v>
      </c>
      <c r="Q2582" t="s">
        <v>8284</v>
      </c>
      <c r="R2582" s="10">
        <f t="shared" si="242"/>
        <v>0.6</v>
      </c>
      <c r="S2582">
        <f t="shared" si="243"/>
        <v>25.5</v>
      </c>
      <c r="T2582" t="str">
        <f t="shared" si="244"/>
        <v>food</v>
      </c>
      <c r="U2582" t="str">
        <f t="shared" si="245"/>
        <v>food trucks</v>
      </c>
    </row>
    <row r="2583" spans="1:21" ht="44.25" hidden="1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tr">
        <f>Data[[#This Row],[state]]</f>
        <v>failed</v>
      </c>
      <c r="H2583" t="s">
        <v>8224</v>
      </c>
      <c r="I2583" t="s">
        <v>8246</v>
      </c>
      <c r="J2583">
        <v>1447689898</v>
      </c>
      <c r="K2583" s="11">
        <f t="shared" si="240"/>
        <v>42324.420115740737</v>
      </c>
      <c r="L2583">
        <v>1445094298</v>
      </c>
      <c r="M2583" s="11">
        <f t="shared" si="241"/>
        <v>42294.378449074073</v>
      </c>
      <c r="N2583" t="b">
        <v>0</v>
      </c>
      <c r="O2583">
        <v>11</v>
      </c>
      <c r="P2583" t="b">
        <v>0</v>
      </c>
      <c r="Q2583" t="s">
        <v>8284</v>
      </c>
      <c r="R2583" s="10">
        <f t="shared" si="242"/>
        <v>10.6</v>
      </c>
      <c r="S2583">
        <f t="shared" si="243"/>
        <v>48.18181818181818</v>
      </c>
      <c r="T2583" t="str">
        <f t="shared" si="244"/>
        <v>food</v>
      </c>
      <c r="U2583" t="str">
        <f t="shared" si="245"/>
        <v>food trucks</v>
      </c>
    </row>
    <row r="2584" spans="1:21" ht="29.5" hidden="1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tr">
        <f>Data[[#This Row],[state]]</f>
        <v>failed</v>
      </c>
      <c r="H2584" t="s">
        <v>8224</v>
      </c>
      <c r="I2584" t="s">
        <v>8246</v>
      </c>
      <c r="J2584">
        <v>1477784634</v>
      </c>
      <c r="K2584" s="11">
        <f t="shared" si="240"/>
        <v>42672.738819444443</v>
      </c>
      <c r="L2584">
        <v>1475192634</v>
      </c>
      <c r="M2584" s="11">
        <f t="shared" si="241"/>
        <v>42642.738819444443</v>
      </c>
      <c r="N2584" t="b">
        <v>0</v>
      </c>
      <c r="O2584">
        <v>1</v>
      </c>
      <c r="P2584" t="b">
        <v>0</v>
      </c>
      <c r="Q2584" t="s">
        <v>8284</v>
      </c>
      <c r="R2584" s="10">
        <f t="shared" si="242"/>
        <v>1.1111111111111111E-3</v>
      </c>
      <c r="S2584">
        <f t="shared" si="243"/>
        <v>1</v>
      </c>
      <c r="T2584" t="str">
        <f t="shared" si="244"/>
        <v>food</v>
      </c>
      <c r="U2584" t="str">
        <f t="shared" si="245"/>
        <v>food trucks</v>
      </c>
    </row>
    <row r="2585" spans="1:21" ht="44.25" hidden="1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tr">
        <f>Data[[#This Row],[state]]</f>
        <v>failed</v>
      </c>
      <c r="H2585" t="s">
        <v>8224</v>
      </c>
      <c r="I2585" t="s">
        <v>8246</v>
      </c>
      <c r="J2585">
        <v>1426526880</v>
      </c>
      <c r="K2585" s="11">
        <f t="shared" si="240"/>
        <v>42079.477777777778</v>
      </c>
      <c r="L2585">
        <v>1421346480</v>
      </c>
      <c r="M2585" s="11">
        <f t="shared" si="241"/>
        <v>42019.51944444445</v>
      </c>
      <c r="N2585" t="b">
        <v>0</v>
      </c>
      <c r="O2585">
        <v>5</v>
      </c>
      <c r="P2585" t="b">
        <v>0</v>
      </c>
      <c r="Q2585" t="s">
        <v>8284</v>
      </c>
      <c r="R2585" s="10">
        <f t="shared" si="242"/>
        <v>0.5</v>
      </c>
      <c r="S2585">
        <f t="shared" si="243"/>
        <v>1</v>
      </c>
      <c r="T2585" t="str">
        <f t="shared" si="244"/>
        <v>food</v>
      </c>
      <c r="U2585" t="str">
        <f t="shared" si="245"/>
        <v>food trucks</v>
      </c>
    </row>
    <row r="2586" spans="1:21" ht="29.5" hidden="1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tr">
        <f>Data[[#This Row],[state]]</f>
        <v>failed</v>
      </c>
      <c r="H2586" t="s">
        <v>8224</v>
      </c>
      <c r="I2586" t="s">
        <v>8246</v>
      </c>
      <c r="J2586">
        <v>1434341369</v>
      </c>
      <c r="K2586" s="11">
        <f t="shared" si="240"/>
        <v>42169.923252314817</v>
      </c>
      <c r="L2586">
        <v>1431749369</v>
      </c>
      <c r="M2586" s="11">
        <f t="shared" si="241"/>
        <v>42139.923252314817</v>
      </c>
      <c r="N2586" t="b">
        <v>0</v>
      </c>
      <c r="O2586">
        <v>0</v>
      </c>
      <c r="P2586" t="b">
        <v>0</v>
      </c>
      <c r="Q2586" t="s">
        <v>8284</v>
      </c>
      <c r="R2586" s="10">
        <f t="shared" si="242"/>
        <v>0</v>
      </c>
      <c r="S2586" t="e">
        <f t="shared" si="243"/>
        <v>#DIV/0!</v>
      </c>
      <c r="T2586" t="str">
        <f t="shared" si="244"/>
        <v>food</v>
      </c>
      <c r="U2586" t="str">
        <f t="shared" si="245"/>
        <v>food trucks</v>
      </c>
    </row>
    <row r="2587" spans="1:21" ht="44.25" hidden="1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tr">
        <f>Data[[#This Row],[state]]</f>
        <v>failed</v>
      </c>
      <c r="H2587" t="s">
        <v>8224</v>
      </c>
      <c r="I2587" t="s">
        <v>8246</v>
      </c>
      <c r="J2587">
        <v>1404601632</v>
      </c>
      <c r="K2587" s="11">
        <f t="shared" si="240"/>
        <v>41825.713333333333</v>
      </c>
      <c r="L2587">
        <v>1402009632</v>
      </c>
      <c r="M2587" s="11">
        <f t="shared" si="241"/>
        <v>41795.713333333333</v>
      </c>
      <c r="N2587" t="b">
        <v>0</v>
      </c>
      <c r="O2587">
        <v>1</v>
      </c>
      <c r="P2587" t="b">
        <v>0</v>
      </c>
      <c r="Q2587" t="s">
        <v>8284</v>
      </c>
      <c r="R2587" s="10">
        <f t="shared" si="242"/>
        <v>0.16666666666666669</v>
      </c>
      <c r="S2587">
        <f t="shared" si="243"/>
        <v>50</v>
      </c>
      <c r="T2587" t="str">
        <f t="shared" si="244"/>
        <v>food</v>
      </c>
      <c r="U2587" t="str">
        <f t="shared" si="245"/>
        <v>food trucks</v>
      </c>
    </row>
    <row r="2588" spans="1:21" ht="29.5" hidden="1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tr">
        <f>Data[[#This Row],[state]]</f>
        <v>failed</v>
      </c>
      <c r="H2588" t="s">
        <v>8225</v>
      </c>
      <c r="I2588" t="s">
        <v>8247</v>
      </c>
      <c r="J2588">
        <v>1451030136</v>
      </c>
      <c r="K2588" s="11">
        <f t="shared" si="240"/>
        <v>42363.080277777779</v>
      </c>
      <c r="L2588">
        <v>1448438136</v>
      </c>
      <c r="M2588" s="11">
        <f t="shared" si="241"/>
        <v>42333.080277777779</v>
      </c>
      <c r="N2588" t="b">
        <v>0</v>
      </c>
      <c r="O2588">
        <v>1</v>
      </c>
      <c r="P2588" t="b">
        <v>0</v>
      </c>
      <c r="Q2588" t="s">
        <v>8284</v>
      </c>
      <c r="R2588" s="10">
        <f t="shared" si="242"/>
        <v>0.16666666666666669</v>
      </c>
      <c r="S2588">
        <f t="shared" si="243"/>
        <v>5</v>
      </c>
      <c r="T2588" t="str">
        <f t="shared" si="244"/>
        <v>food</v>
      </c>
      <c r="U2588" t="str">
        <f t="shared" si="245"/>
        <v>food trucks</v>
      </c>
    </row>
    <row r="2589" spans="1:21" ht="44.25" hidden="1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tr">
        <f>Data[[#This Row],[state]]</f>
        <v>failed</v>
      </c>
      <c r="H2589" t="s">
        <v>8224</v>
      </c>
      <c r="I2589" t="s">
        <v>8246</v>
      </c>
      <c r="J2589">
        <v>1451491953</v>
      </c>
      <c r="K2589" s="11">
        <f t="shared" si="240"/>
        <v>42368.425381944442</v>
      </c>
      <c r="L2589">
        <v>1448899953</v>
      </c>
      <c r="M2589" s="11">
        <f t="shared" si="241"/>
        <v>42338.425381944442</v>
      </c>
      <c r="N2589" t="b">
        <v>0</v>
      </c>
      <c r="O2589">
        <v>6</v>
      </c>
      <c r="P2589" t="b">
        <v>0</v>
      </c>
      <c r="Q2589" t="s">
        <v>8284</v>
      </c>
      <c r="R2589" s="10">
        <f t="shared" si="242"/>
        <v>2.4340000000000002</v>
      </c>
      <c r="S2589">
        <f t="shared" si="243"/>
        <v>202.83333333333334</v>
      </c>
      <c r="T2589" t="str">
        <f t="shared" si="244"/>
        <v>food</v>
      </c>
      <c r="U2589" t="str">
        <f t="shared" si="245"/>
        <v>food trucks</v>
      </c>
    </row>
    <row r="2590" spans="1:21" ht="59" hidden="1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tr">
        <f>Data[[#This Row],[state]]</f>
        <v>failed</v>
      </c>
      <c r="H2590" t="s">
        <v>8224</v>
      </c>
      <c r="I2590" t="s">
        <v>8246</v>
      </c>
      <c r="J2590">
        <v>1427807640</v>
      </c>
      <c r="K2590" s="11">
        <f t="shared" si="240"/>
        <v>42094.301388888889</v>
      </c>
      <c r="L2590">
        <v>1423325626</v>
      </c>
      <c r="M2590" s="11">
        <f t="shared" si="241"/>
        <v>42042.426226851851</v>
      </c>
      <c r="N2590" t="b">
        <v>0</v>
      </c>
      <c r="O2590">
        <v>8</v>
      </c>
      <c r="P2590" t="b">
        <v>0</v>
      </c>
      <c r="Q2590" t="s">
        <v>8284</v>
      </c>
      <c r="R2590" s="10">
        <f t="shared" si="242"/>
        <v>3.8833333333333329</v>
      </c>
      <c r="S2590">
        <f t="shared" si="243"/>
        <v>29.125</v>
      </c>
      <c r="T2590" t="str">
        <f t="shared" si="244"/>
        <v>food</v>
      </c>
      <c r="U2590" t="str">
        <f t="shared" si="245"/>
        <v>food trucks</v>
      </c>
    </row>
    <row r="2591" spans="1:21" ht="44.25" hidden="1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tr">
        <f>Data[[#This Row],[state]]</f>
        <v>failed</v>
      </c>
      <c r="H2591" t="s">
        <v>8232</v>
      </c>
      <c r="I2591" t="s">
        <v>8253</v>
      </c>
      <c r="J2591">
        <v>1458733927</v>
      </c>
      <c r="K2591" s="11">
        <f t="shared" si="240"/>
        <v>42452.244525462964</v>
      </c>
      <c r="L2591">
        <v>1456145527</v>
      </c>
      <c r="M2591" s="11">
        <f t="shared" si="241"/>
        <v>42422.286192129628</v>
      </c>
      <c r="N2591" t="b">
        <v>0</v>
      </c>
      <c r="O2591">
        <v>1</v>
      </c>
      <c r="P2591" t="b">
        <v>0</v>
      </c>
      <c r="Q2591" t="s">
        <v>8284</v>
      </c>
      <c r="R2591" s="10">
        <f t="shared" si="242"/>
        <v>0.01</v>
      </c>
      <c r="S2591">
        <f t="shared" si="243"/>
        <v>5</v>
      </c>
      <c r="T2591" t="str">
        <f t="shared" si="244"/>
        <v>food</v>
      </c>
      <c r="U2591" t="str">
        <f t="shared" si="245"/>
        <v>food trucks</v>
      </c>
    </row>
    <row r="2592" spans="1:21" ht="44.25" hidden="1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tr">
        <f>Data[[#This Row],[state]]</f>
        <v>failed</v>
      </c>
      <c r="H2592" t="s">
        <v>8226</v>
      </c>
      <c r="I2592" t="s">
        <v>8248</v>
      </c>
      <c r="J2592">
        <v>1453817297</v>
      </c>
      <c r="K2592" s="11">
        <f t="shared" si="240"/>
        <v>42395.339085648149</v>
      </c>
      <c r="L2592">
        <v>1453212497</v>
      </c>
      <c r="M2592" s="11">
        <f t="shared" si="241"/>
        <v>42388.339085648149</v>
      </c>
      <c r="N2592" t="b">
        <v>0</v>
      </c>
      <c r="O2592">
        <v>0</v>
      </c>
      <c r="P2592" t="b">
        <v>0</v>
      </c>
      <c r="Q2592" t="s">
        <v>8284</v>
      </c>
      <c r="R2592" s="10">
        <f t="shared" si="242"/>
        <v>0</v>
      </c>
      <c r="S2592" t="e">
        <f t="shared" si="243"/>
        <v>#DIV/0!</v>
      </c>
      <c r="T2592" t="str">
        <f t="shared" si="244"/>
        <v>food</v>
      </c>
      <c r="U2592" t="str">
        <f t="shared" si="245"/>
        <v>food trucks</v>
      </c>
    </row>
    <row r="2593" spans="1:21" ht="44.25" hidden="1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tr">
        <f>Data[[#This Row],[state]]</f>
        <v>failed</v>
      </c>
      <c r="H2593" t="s">
        <v>8224</v>
      </c>
      <c r="I2593" t="s">
        <v>8246</v>
      </c>
      <c r="J2593">
        <v>1457901924</v>
      </c>
      <c r="K2593" s="11">
        <f t="shared" si="240"/>
        <v>42442.614861111113</v>
      </c>
      <c r="L2593">
        <v>1452721524</v>
      </c>
      <c r="M2593" s="11">
        <f t="shared" si="241"/>
        <v>42382.656527777777</v>
      </c>
      <c r="N2593" t="b">
        <v>0</v>
      </c>
      <c r="O2593">
        <v>2</v>
      </c>
      <c r="P2593" t="b">
        <v>0</v>
      </c>
      <c r="Q2593" t="s">
        <v>8284</v>
      </c>
      <c r="R2593" s="10">
        <f t="shared" si="242"/>
        <v>1.7333333333333332</v>
      </c>
      <c r="S2593">
        <f t="shared" si="243"/>
        <v>13</v>
      </c>
      <c r="T2593" t="str">
        <f t="shared" si="244"/>
        <v>food</v>
      </c>
      <c r="U2593" t="str">
        <f t="shared" si="245"/>
        <v>food trucks</v>
      </c>
    </row>
    <row r="2594" spans="1:21" ht="59" hidden="1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tr">
        <f>Data[[#This Row],[state]]</f>
        <v>failed</v>
      </c>
      <c r="H2594" t="s">
        <v>8224</v>
      </c>
      <c r="I2594" t="s">
        <v>8246</v>
      </c>
      <c r="J2594">
        <v>1412536421</v>
      </c>
      <c r="K2594" s="11">
        <f t="shared" si="240"/>
        <v>41917.551168981481</v>
      </c>
      <c r="L2594">
        <v>1409944421</v>
      </c>
      <c r="M2594" s="11">
        <f t="shared" si="241"/>
        <v>41887.551168981481</v>
      </c>
      <c r="N2594" t="b">
        <v>0</v>
      </c>
      <c r="O2594">
        <v>1</v>
      </c>
      <c r="P2594" t="b">
        <v>0</v>
      </c>
      <c r="Q2594" t="s">
        <v>8284</v>
      </c>
      <c r="R2594" s="10">
        <f t="shared" si="242"/>
        <v>0.16666666666666669</v>
      </c>
      <c r="S2594">
        <f t="shared" si="243"/>
        <v>50</v>
      </c>
      <c r="T2594" t="str">
        <f t="shared" si="244"/>
        <v>food</v>
      </c>
      <c r="U2594" t="str">
        <f t="shared" si="245"/>
        <v>food trucks</v>
      </c>
    </row>
    <row r="2595" spans="1:21" ht="44.25" hidden="1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tr">
        <f>Data[[#This Row],[state]]</f>
        <v>failed</v>
      </c>
      <c r="H2595" t="s">
        <v>8224</v>
      </c>
      <c r="I2595" t="s">
        <v>8246</v>
      </c>
      <c r="J2595">
        <v>1429993026</v>
      </c>
      <c r="K2595" s="11">
        <f t="shared" si="240"/>
        <v>42119.59520833334</v>
      </c>
      <c r="L2595">
        <v>1427401026</v>
      </c>
      <c r="M2595" s="11">
        <f t="shared" si="241"/>
        <v>42089.59520833334</v>
      </c>
      <c r="N2595" t="b">
        <v>0</v>
      </c>
      <c r="O2595">
        <v>0</v>
      </c>
      <c r="P2595" t="b">
        <v>0</v>
      </c>
      <c r="Q2595" t="s">
        <v>8284</v>
      </c>
      <c r="R2595" s="10">
        <f t="shared" si="242"/>
        <v>0</v>
      </c>
      <c r="S2595" t="e">
        <f t="shared" si="243"/>
        <v>#DIV/0!</v>
      </c>
      <c r="T2595" t="str">
        <f t="shared" si="244"/>
        <v>food</v>
      </c>
      <c r="U2595" t="str">
        <f t="shared" si="245"/>
        <v>food trucks</v>
      </c>
    </row>
    <row r="2596" spans="1:21" ht="44.25" hidden="1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tr">
        <f>Data[[#This Row],[state]]</f>
        <v>failed</v>
      </c>
      <c r="H2596" t="s">
        <v>8224</v>
      </c>
      <c r="I2596" t="s">
        <v>8246</v>
      </c>
      <c r="J2596">
        <v>1407453228</v>
      </c>
      <c r="K2596" s="11">
        <f t="shared" si="240"/>
        <v>41858.717916666668</v>
      </c>
      <c r="L2596">
        <v>1404861228</v>
      </c>
      <c r="M2596" s="11">
        <f t="shared" si="241"/>
        <v>41828.717916666668</v>
      </c>
      <c r="N2596" t="b">
        <v>0</v>
      </c>
      <c r="O2596">
        <v>1</v>
      </c>
      <c r="P2596" t="b">
        <v>0</v>
      </c>
      <c r="Q2596" t="s">
        <v>8284</v>
      </c>
      <c r="R2596" s="10">
        <f t="shared" si="242"/>
        <v>1.25E-3</v>
      </c>
      <c r="S2596">
        <f t="shared" si="243"/>
        <v>1</v>
      </c>
      <c r="T2596" t="str">
        <f t="shared" si="244"/>
        <v>food</v>
      </c>
      <c r="U2596" t="str">
        <f t="shared" si="245"/>
        <v>food trucks</v>
      </c>
    </row>
    <row r="2597" spans="1:21" ht="29.5" hidden="1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tr">
        <f>Data[[#This Row],[state]]</f>
        <v>failed</v>
      </c>
      <c r="H2597" t="s">
        <v>8224</v>
      </c>
      <c r="I2597" t="s">
        <v>8246</v>
      </c>
      <c r="J2597">
        <v>1487915500</v>
      </c>
      <c r="K2597" s="11">
        <f t="shared" si="240"/>
        <v>42789.994212962964</v>
      </c>
      <c r="L2597">
        <v>1485323500</v>
      </c>
      <c r="M2597" s="11">
        <f t="shared" si="241"/>
        <v>42759.994212962964</v>
      </c>
      <c r="N2597" t="b">
        <v>0</v>
      </c>
      <c r="O2597">
        <v>19</v>
      </c>
      <c r="P2597" t="b">
        <v>0</v>
      </c>
      <c r="Q2597" t="s">
        <v>8284</v>
      </c>
      <c r="R2597" s="10">
        <f t="shared" si="242"/>
        <v>12.166666666666668</v>
      </c>
      <c r="S2597">
        <f t="shared" si="243"/>
        <v>96.05263157894737</v>
      </c>
      <c r="T2597" t="str">
        <f t="shared" si="244"/>
        <v>food</v>
      </c>
      <c r="U2597" t="str">
        <f t="shared" si="245"/>
        <v>food trucks</v>
      </c>
    </row>
    <row r="2598" spans="1:21" ht="44.25" hidden="1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tr">
        <f>Data[[#This Row],[state]]</f>
        <v>failed</v>
      </c>
      <c r="H2598" t="s">
        <v>8229</v>
      </c>
      <c r="I2598" t="s">
        <v>8251</v>
      </c>
      <c r="J2598">
        <v>1407427009</v>
      </c>
      <c r="K2598" s="11">
        <f t="shared" si="240"/>
        <v>41858.414456018516</v>
      </c>
      <c r="L2598">
        <v>1404835009</v>
      </c>
      <c r="M2598" s="11">
        <f t="shared" si="241"/>
        <v>41828.414456018516</v>
      </c>
      <c r="N2598" t="b">
        <v>0</v>
      </c>
      <c r="O2598">
        <v>27</v>
      </c>
      <c r="P2598" t="b">
        <v>0</v>
      </c>
      <c r="Q2598" t="s">
        <v>8284</v>
      </c>
      <c r="R2598" s="10">
        <f t="shared" si="242"/>
        <v>23.588571428571427</v>
      </c>
      <c r="S2598">
        <f t="shared" si="243"/>
        <v>305.77777777777777</v>
      </c>
      <c r="T2598" t="str">
        <f t="shared" si="244"/>
        <v>food</v>
      </c>
      <c r="U2598" t="str">
        <f t="shared" si="245"/>
        <v>food trucks</v>
      </c>
    </row>
    <row r="2599" spans="1:21" ht="44.25" hidden="1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tr">
        <f>Data[[#This Row],[state]]</f>
        <v>failed</v>
      </c>
      <c r="H2599" t="s">
        <v>8225</v>
      </c>
      <c r="I2599" t="s">
        <v>8247</v>
      </c>
      <c r="J2599">
        <v>1466323917</v>
      </c>
      <c r="K2599" s="11">
        <f t="shared" si="240"/>
        <v>42540.091631944444</v>
      </c>
      <c r="L2599">
        <v>1463731917</v>
      </c>
      <c r="M2599" s="11">
        <f t="shared" si="241"/>
        <v>42510.091631944444</v>
      </c>
      <c r="N2599" t="b">
        <v>0</v>
      </c>
      <c r="O2599">
        <v>7</v>
      </c>
      <c r="P2599" t="b">
        <v>0</v>
      </c>
      <c r="Q2599" t="s">
        <v>8284</v>
      </c>
      <c r="R2599" s="10">
        <f t="shared" si="242"/>
        <v>5.6666666666666661</v>
      </c>
      <c r="S2599">
        <f t="shared" si="243"/>
        <v>12.142857142857142</v>
      </c>
      <c r="T2599" t="str">
        <f t="shared" si="244"/>
        <v>food</v>
      </c>
      <c r="U2599" t="str">
        <f t="shared" si="245"/>
        <v>food trucks</v>
      </c>
    </row>
    <row r="2600" spans="1:21" ht="44.25" hidden="1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tr">
        <f>Data[[#This Row],[state]]</f>
        <v>failed</v>
      </c>
      <c r="H2600" t="s">
        <v>8224</v>
      </c>
      <c r="I2600" t="s">
        <v>8246</v>
      </c>
      <c r="J2600">
        <v>1443039001</v>
      </c>
      <c r="K2600" s="11">
        <f t="shared" si="240"/>
        <v>42270.590289351851</v>
      </c>
      <c r="L2600">
        <v>1440447001</v>
      </c>
      <c r="M2600" s="11">
        <f t="shared" si="241"/>
        <v>42240.590289351851</v>
      </c>
      <c r="N2600" t="b">
        <v>0</v>
      </c>
      <c r="O2600">
        <v>14</v>
      </c>
      <c r="P2600" t="b">
        <v>0</v>
      </c>
      <c r="Q2600" t="s">
        <v>8284</v>
      </c>
      <c r="R2600" s="10">
        <f t="shared" si="242"/>
        <v>39</v>
      </c>
      <c r="S2600">
        <f t="shared" si="243"/>
        <v>83.571428571428569</v>
      </c>
      <c r="T2600" t="str">
        <f t="shared" si="244"/>
        <v>food</v>
      </c>
      <c r="U2600" t="str">
        <f t="shared" si="245"/>
        <v>food trucks</v>
      </c>
    </row>
    <row r="2601" spans="1:21" ht="29.5" hidden="1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tr">
        <f>Data[[#This Row],[state]]</f>
        <v>failed</v>
      </c>
      <c r="H2601" t="s">
        <v>8224</v>
      </c>
      <c r="I2601" t="s">
        <v>8246</v>
      </c>
      <c r="J2601">
        <v>1407089147</v>
      </c>
      <c r="K2601" s="11">
        <f t="shared" si="240"/>
        <v>41854.504016203704</v>
      </c>
      <c r="L2601">
        <v>1403201147</v>
      </c>
      <c r="M2601" s="11">
        <f t="shared" si="241"/>
        <v>41809.504016203704</v>
      </c>
      <c r="N2601" t="b">
        <v>0</v>
      </c>
      <c r="O2601">
        <v>5</v>
      </c>
      <c r="P2601" t="b">
        <v>0</v>
      </c>
      <c r="Q2601" t="s">
        <v>8284</v>
      </c>
      <c r="R2601" s="10">
        <f t="shared" si="242"/>
        <v>0.99546510341776351</v>
      </c>
      <c r="S2601">
        <f t="shared" si="243"/>
        <v>18</v>
      </c>
      <c r="T2601" t="str">
        <f t="shared" si="244"/>
        <v>food</v>
      </c>
      <c r="U2601" t="str">
        <f t="shared" si="245"/>
        <v>food trucks</v>
      </c>
    </row>
    <row r="2602" spans="1:21" ht="44.25" hidden="1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tr">
        <f>Data[[#This Row],[state]]</f>
        <v>failed</v>
      </c>
      <c r="H2602" t="s">
        <v>8224</v>
      </c>
      <c r="I2602" t="s">
        <v>8246</v>
      </c>
      <c r="J2602">
        <v>1458938200</v>
      </c>
      <c r="K2602" s="11">
        <f t="shared" si="240"/>
        <v>42454.608796296292</v>
      </c>
      <c r="L2602">
        <v>1453757800</v>
      </c>
      <c r="M2602" s="11">
        <f t="shared" si="241"/>
        <v>42394.650462962964</v>
      </c>
      <c r="N2602" t="b">
        <v>0</v>
      </c>
      <c r="O2602">
        <v>30</v>
      </c>
      <c r="P2602" t="b">
        <v>0</v>
      </c>
      <c r="Q2602" t="s">
        <v>8284</v>
      </c>
      <c r="R2602" s="10">
        <f t="shared" si="242"/>
        <v>6.9320000000000004</v>
      </c>
      <c r="S2602">
        <f t="shared" si="243"/>
        <v>115.53333333333333</v>
      </c>
      <c r="T2602" t="str">
        <f t="shared" si="244"/>
        <v>food</v>
      </c>
      <c r="U2602" t="str">
        <f t="shared" si="245"/>
        <v>food trucks</v>
      </c>
    </row>
    <row r="2603" spans="1:21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tr">
        <f>Data[[#This Row],[state]]</f>
        <v>successful</v>
      </c>
      <c r="H2603" t="s">
        <v>8224</v>
      </c>
      <c r="I2603" t="s">
        <v>8246</v>
      </c>
      <c r="J2603">
        <v>1347508740</v>
      </c>
      <c r="K2603" s="11">
        <f t="shared" si="240"/>
        <v>41164.915972222225</v>
      </c>
      <c r="L2603">
        <v>1346276349</v>
      </c>
      <c r="M2603" s="11">
        <f t="shared" si="241"/>
        <v>41150.652187499996</v>
      </c>
      <c r="N2603" t="b">
        <v>1</v>
      </c>
      <c r="O2603">
        <v>151</v>
      </c>
      <c r="P2603" t="b">
        <v>1</v>
      </c>
      <c r="Q2603" t="s">
        <v>8301</v>
      </c>
      <c r="R2603" s="10">
        <f t="shared" si="242"/>
        <v>661.4</v>
      </c>
      <c r="S2603">
        <f t="shared" si="243"/>
        <v>21.900662251655628</v>
      </c>
      <c r="T2603" t="str">
        <f t="shared" si="244"/>
        <v>technology</v>
      </c>
      <c r="U2603" t="str">
        <f t="shared" si="245"/>
        <v>space exploration</v>
      </c>
    </row>
    <row r="2604" spans="1:21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tr">
        <f>Data[[#This Row],[state]]</f>
        <v>successful</v>
      </c>
      <c r="H2604" t="s">
        <v>8224</v>
      </c>
      <c r="I2604" t="s">
        <v>8246</v>
      </c>
      <c r="J2604">
        <v>1415827200</v>
      </c>
      <c r="K2604" s="11">
        <f t="shared" si="240"/>
        <v>41955.638888888891</v>
      </c>
      <c r="L2604">
        <v>1412358968</v>
      </c>
      <c r="M2604" s="11">
        <f t="shared" si="241"/>
        <v>41915.497314814813</v>
      </c>
      <c r="N2604" t="b">
        <v>1</v>
      </c>
      <c r="O2604">
        <v>489</v>
      </c>
      <c r="P2604" t="b">
        <v>1</v>
      </c>
      <c r="Q2604" t="s">
        <v>8301</v>
      </c>
      <c r="R2604" s="10">
        <f t="shared" si="242"/>
        <v>326.0916666666667</v>
      </c>
      <c r="S2604">
        <f t="shared" si="243"/>
        <v>80.022494887525568</v>
      </c>
      <c r="T2604" t="str">
        <f t="shared" si="244"/>
        <v>technology</v>
      </c>
      <c r="U2604" t="str">
        <f t="shared" si="245"/>
        <v>space exploration</v>
      </c>
    </row>
    <row r="2605" spans="1:21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tr">
        <f>Data[[#This Row],[state]]</f>
        <v>successful</v>
      </c>
      <c r="H2605" t="s">
        <v>8224</v>
      </c>
      <c r="I2605" t="s">
        <v>8246</v>
      </c>
      <c r="J2605">
        <v>1387835654</v>
      </c>
      <c r="K2605" s="11">
        <f t="shared" si="240"/>
        <v>41631.662662037037</v>
      </c>
      <c r="L2605">
        <v>1386626054</v>
      </c>
      <c r="M2605" s="11">
        <f t="shared" si="241"/>
        <v>41617.662662037037</v>
      </c>
      <c r="N2605" t="b">
        <v>1</v>
      </c>
      <c r="O2605">
        <v>50</v>
      </c>
      <c r="P2605" t="b">
        <v>1</v>
      </c>
      <c r="Q2605" t="s">
        <v>8301</v>
      </c>
      <c r="R2605" s="10">
        <f t="shared" si="242"/>
        <v>101.48571428571429</v>
      </c>
      <c r="S2605">
        <f t="shared" si="243"/>
        <v>35.520000000000003</v>
      </c>
      <c r="T2605" t="str">
        <f t="shared" si="244"/>
        <v>technology</v>
      </c>
      <c r="U2605" t="str">
        <f t="shared" si="245"/>
        <v>space exploration</v>
      </c>
    </row>
    <row r="2606" spans="1:21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tr">
        <f>Data[[#This Row],[state]]</f>
        <v>successful</v>
      </c>
      <c r="H2606" t="s">
        <v>8224</v>
      </c>
      <c r="I2606" t="s">
        <v>8246</v>
      </c>
      <c r="J2606">
        <v>1335662023</v>
      </c>
      <c r="K2606" s="11">
        <f t="shared" si="240"/>
        <v>41027.801192129627</v>
      </c>
      <c r="L2606">
        <v>1333070023</v>
      </c>
      <c r="M2606" s="11">
        <f t="shared" si="241"/>
        <v>40997.801192129627</v>
      </c>
      <c r="N2606" t="b">
        <v>1</v>
      </c>
      <c r="O2606">
        <v>321</v>
      </c>
      <c r="P2606" t="b">
        <v>1</v>
      </c>
      <c r="Q2606" t="s">
        <v>8301</v>
      </c>
      <c r="R2606" s="10">
        <f t="shared" si="242"/>
        <v>104.21799999999999</v>
      </c>
      <c r="S2606">
        <f t="shared" si="243"/>
        <v>64.933333333333323</v>
      </c>
      <c r="T2606" t="str">
        <f t="shared" si="244"/>
        <v>technology</v>
      </c>
      <c r="U2606" t="str">
        <f t="shared" si="245"/>
        <v>space exploration</v>
      </c>
    </row>
    <row r="2607" spans="1:21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tr">
        <f>Data[[#This Row],[state]]</f>
        <v>successful</v>
      </c>
      <c r="H2607" t="s">
        <v>8224</v>
      </c>
      <c r="I2607" t="s">
        <v>8246</v>
      </c>
      <c r="J2607">
        <v>1466168390</v>
      </c>
      <c r="K2607" s="11">
        <f t="shared" si="240"/>
        <v>42538.291550925926</v>
      </c>
      <c r="L2607">
        <v>1463576390</v>
      </c>
      <c r="M2607" s="11">
        <f t="shared" si="241"/>
        <v>42508.291550925926</v>
      </c>
      <c r="N2607" t="b">
        <v>1</v>
      </c>
      <c r="O2607">
        <v>1762</v>
      </c>
      <c r="P2607" t="b">
        <v>1</v>
      </c>
      <c r="Q2607" t="s">
        <v>8301</v>
      </c>
      <c r="R2607" s="10">
        <f t="shared" si="242"/>
        <v>107.42157000000002</v>
      </c>
      <c r="S2607">
        <f t="shared" si="243"/>
        <v>60.965703745743475</v>
      </c>
      <c r="T2607" t="str">
        <f t="shared" si="244"/>
        <v>technology</v>
      </c>
      <c r="U2607" t="str">
        <f t="shared" si="245"/>
        <v>space exploration</v>
      </c>
    </row>
    <row r="2608" spans="1:21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tr">
        <f>Data[[#This Row],[state]]</f>
        <v>successful</v>
      </c>
      <c r="H2608" t="s">
        <v>8224</v>
      </c>
      <c r="I2608" t="s">
        <v>8246</v>
      </c>
      <c r="J2608">
        <v>1398791182</v>
      </c>
      <c r="K2608" s="11">
        <f t="shared" si="240"/>
        <v>41758.462754629632</v>
      </c>
      <c r="L2608">
        <v>1396026382</v>
      </c>
      <c r="M2608" s="11">
        <f t="shared" si="241"/>
        <v>41726.462754629632</v>
      </c>
      <c r="N2608" t="b">
        <v>1</v>
      </c>
      <c r="O2608">
        <v>385</v>
      </c>
      <c r="P2608" t="b">
        <v>1</v>
      </c>
      <c r="Q2608" t="s">
        <v>8301</v>
      </c>
      <c r="R2608" s="10">
        <f t="shared" si="242"/>
        <v>110.05454545454545</v>
      </c>
      <c r="S2608">
        <f t="shared" si="243"/>
        <v>31.444155844155844</v>
      </c>
      <c r="T2608" t="str">
        <f t="shared" si="244"/>
        <v>technology</v>
      </c>
      <c r="U2608" t="str">
        <f t="shared" si="245"/>
        <v>space exploration</v>
      </c>
    </row>
    <row r="2609" spans="1:21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tr">
        <f>Data[[#This Row],[state]]</f>
        <v>successful</v>
      </c>
      <c r="H2609" t="s">
        <v>8224</v>
      </c>
      <c r="I2609" t="s">
        <v>8246</v>
      </c>
      <c r="J2609">
        <v>1439344800</v>
      </c>
      <c r="K2609" s="11">
        <f t="shared" si="240"/>
        <v>42227.833333333328</v>
      </c>
      <c r="L2609">
        <v>1435611572</v>
      </c>
      <c r="M2609" s="11">
        <f t="shared" si="241"/>
        <v>42184.624675925923</v>
      </c>
      <c r="N2609" t="b">
        <v>1</v>
      </c>
      <c r="O2609">
        <v>398</v>
      </c>
      <c r="P2609" t="b">
        <v>1</v>
      </c>
      <c r="Q2609" t="s">
        <v>8301</v>
      </c>
      <c r="R2609" s="10">
        <f t="shared" si="242"/>
        <v>407.7</v>
      </c>
      <c r="S2609">
        <f t="shared" si="243"/>
        <v>81.949748743718587</v>
      </c>
      <c r="T2609" t="str">
        <f t="shared" si="244"/>
        <v>technology</v>
      </c>
      <c r="U2609" t="str">
        <f t="shared" si="245"/>
        <v>space exploration</v>
      </c>
    </row>
    <row r="2610" spans="1:21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tr">
        <f>Data[[#This Row],[state]]</f>
        <v>successful</v>
      </c>
      <c r="H2610" t="s">
        <v>8224</v>
      </c>
      <c r="I2610" t="s">
        <v>8246</v>
      </c>
      <c r="J2610">
        <v>1489536000</v>
      </c>
      <c r="K2610" s="11">
        <f t="shared" si="240"/>
        <v>42808.75</v>
      </c>
      <c r="L2610">
        <v>1485976468</v>
      </c>
      <c r="M2610" s="11">
        <f t="shared" si="241"/>
        <v>42767.551712962959</v>
      </c>
      <c r="N2610" t="b">
        <v>1</v>
      </c>
      <c r="O2610">
        <v>304</v>
      </c>
      <c r="P2610" t="b">
        <v>1</v>
      </c>
      <c r="Q2610" t="s">
        <v>8301</v>
      </c>
      <c r="R2610" s="10">
        <f t="shared" si="242"/>
        <v>223.92500000000001</v>
      </c>
      <c r="S2610">
        <f t="shared" si="243"/>
        <v>58.92763157894737</v>
      </c>
      <c r="T2610" t="str">
        <f t="shared" si="244"/>
        <v>technology</v>
      </c>
      <c r="U2610" t="str">
        <f t="shared" si="245"/>
        <v>space exploration</v>
      </c>
    </row>
    <row r="2611" spans="1:21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tr">
        <f>Data[[#This Row],[state]]</f>
        <v>successful</v>
      </c>
      <c r="H2611" t="s">
        <v>8224</v>
      </c>
      <c r="I2611" t="s">
        <v>8246</v>
      </c>
      <c r="J2611">
        <v>1342330951</v>
      </c>
      <c r="K2611" s="11">
        <f t="shared" si="240"/>
        <v>41104.987858796296</v>
      </c>
      <c r="L2611">
        <v>1339738951</v>
      </c>
      <c r="M2611" s="11">
        <f t="shared" si="241"/>
        <v>41074.987858796296</v>
      </c>
      <c r="N2611" t="b">
        <v>1</v>
      </c>
      <c r="O2611">
        <v>676</v>
      </c>
      <c r="P2611" t="b">
        <v>1</v>
      </c>
      <c r="Q2611" t="s">
        <v>8301</v>
      </c>
      <c r="R2611" s="10">
        <f t="shared" si="242"/>
        <v>303.80111428571428</v>
      </c>
      <c r="S2611">
        <f t="shared" si="243"/>
        <v>157.29347633136095</v>
      </c>
      <c r="T2611" t="str">
        <f t="shared" si="244"/>
        <v>technology</v>
      </c>
      <c r="U2611" t="str">
        <f t="shared" si="245"/>
        <v>space exploration</v>
      </c>
    </row>
    <row r="2612" spans="1:21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tr">
        <f>Data[[#This Row],[state]]</f>
        <v>successful</v>
      </c>
      <c r="H2612" t="s">
        <v>8224</v>
      </c>
      <c r="I2612" t="s">
        <v>8246</v>
      </c>
      <c r="J2612">
        <v>1471849140</v>
      </c>
      <c r="K2612" s="11">
        <f t="shared" si="240"/>
        <v>42604.040972222225</v>
      </c>
      <c r="L2612">
        <v>1468444125</v>
      </c>
      <c r="M2612" s="11">
        <f t="shared" si="241"/>
        <v>42564.631076388891</v>
      </c>
      <c r="N2612" t="b">
        <v>1</v>
      </c>
      <c r="O2612">
        <v>577</v>
      </c>
      <c r="P2612" t="b">
        <v>1</v>
      </c>
      <c r="Q2612" t="s">
        <v>8301</v>
      </c>
      <c r="R2612" s="10">
        <f t="shared" si="242"/>
        <v>141.3251043268175</v>
      </c>
      <c r="S2612">
        <f t="shared" si="243"/>
        <v>55.758509532062391</v>
      </c>
      <c r="T2612" t="str">
        <f t="shared" si="244"/>
        <v>technology</v>
      </c>
      <c r="U2612" t="str">
        <f t="shared" si="245"/>
        <v>space exploration</v>
      </c>
    </row>
    <row r="2613" spans="1:21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tr">
        <f>Data[[#This Row],[state]]</f>
        <v>successful</v>
      </c>
      <c r="H2613" t="s">
        <v>8236</v>
      </c>
      <c r="I2613" t="s">
        <v>8249</v>
      </c>
      <c r="J2613">
        <v>1483397940</v>
      </c>
      <c r="K2613" s="11">
        <f t="shared" si="240"/>
        <v>42737.707638888889</v>
      </c>
      <c r="L2613">
        <v>1480493014</v>
      </c>
      <c r="M2613" s="11">
        <f t="shared" si="241"/>
        <v>42704.085810185185</v>
      </c>
      <c r="N2613" t="b">
        <v>1</v>
      </c>
      <c r="O2613">
        <v>3663</v>
      </c>
      <c r="P2613" t="b">
        <v>1</v>
      </c>
      <c r="Q2613" t="s">
        <v>8301</v>
      </c>
      <c r="R2613" s="10">
        <f t="shared" si="242"/>
        <v>2790.6363636363635</v>
      </c>
      <c r="S2613">
        <f t="shared" si="243"/>
        <v>83.802893802893806</v>
      </c>
      <c r="T2613" t="str">
        <f t="shared" si="244"/>
        <v>technology</v>
      </c>
      <c r="U2613" t="str">
        <f t="shared" si="245"/>
        <v>space exploration</v>
      </c>
    </row>
    <row r="2614" spans="1:21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tr">
        <f>Data[[#This Row],[state]]</f>
        <v>successful</v>
      </c>
      <c r="H2614" t="s">
        <v>8224</v>
      </c>
      <c r="I2614" t="s">
        <v>8246</v>
      </c>
      <c r="J2614">
        <v>1420773970</v>
      </c>
      <c r="K2614" s="11">
        <f t="shared" si="240"/>
        <v>42012.893171296295</v>
      </c>
      <c r="L2614">
        <v>1418095570</v>
      </c>
      <c r="M2614" s="11">
        <f t="shared" si="241"/>
        <v>41981.893171296295</v>
      </c>
      <c r="N2614" t="b">
        <v>1</v>
      </c>
      <c r="O2614">
        <v>294</v>
      </c>
      <c r="P2614" t="b">
        <v>1</v>
      </c>
      <c r="Q2614" t="s">
        <v>8301</v>
      </c>
      <c r="R2614" s="10">
        <f t="shared" si="242"/>
        <v>171.76130000000001</v>
      </c>
      <c r="S2614">
        <f t="shared" si="243"/>
        <v>58.422210884353746</v>
      </c>
      <c r="T2614" t="str">
        <f t="shared" si="244"/>
        <v>technology</v>
      </c>
      <c r="U2614" t="str">
        <f t="shared" si="245"/>
        <v>space exploration</v>
      </c>
    </row>
    <row r="2615" spans="1:21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tr">
        <f>Data[[#This Row],[state]]</f>
        <v>successful</v>
      </c>
      <c r="H2615" t="s">
        <v>8224</v>
      </c>
      <c r="I2615" t="s">
        <v>8246</v>
      </c>
      <c r="J2615">
        <v>1348256294</v>
      </c>
      <c r="K2615" s="11">
        <f t="shared" si="240"/>
        <v>41173.56821759259</v>
      </c>
      <c r="L2615">
        <v>1345664294</v>
      </c>
      <c r="M2615" s="11">
        <f t="shared" si="241"/>
        <v>41143.56821759259</v>
      </c>
      <c r="N2615" t="b">
        <v>1</v>
      </c>
      <c r="O2615">
        <v>28</v>
      </c>
      <c r="P2615" t="b">
        <v>1</v>
      </c>
      <c r="Q2615" t="s">
        <v>8301</v>
      </c>
      <c r="R2615" s="10">
        <f t="shared" si="242"/>
        <v>101.01333333333334</v>
      </c>
      <c r="S2615">
        <f t="shared" si="243"/>
        <v>270.57142857142856</v>
      </c>
      <c r="T2615" t="str">
        <f t="shared" si="244"/>
        <v>technology</v>
      </c>
      <c r="U2615" t="str">
        <f t="shared" si="245"/>
        <v>space exploration</v>
      </c>
    </row>
    <row r="2616" spans="1:21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tr">
        <f>Data[[#This Row],[state]]</f>
        <v>successful</v>
      </c>
      <c r="H2616" t="s">
        <v>8224</v>
      </c>
      <c r="I2616" t="s">
        <v>8246</v>
      </c>
      <c r="J2616">
        <v>1398834000</v>
      </c>
      <c r="K2616" s="11">
        <f t="shared" si="240"/>
        <v>41758.958333333336</v>
      </c>
      <c r="L2616">
        <v>1396371612</v>
      </c>
      <c r="M2616" s="11">
        <f t="shared" si="241"/>
        <v>41730.458472222221</v>
      </c>
      <c r="N2616" t="b">
        <v>1</v>
      </c>
      <c r="O2616">
        <v>100</v>
      </c>
      <c r="P2616" t="b">
        <v>1</v>
      </c>
      <c r="Q2616" t="s">
        <v>8301</v>
      </c>
      <c r="R2616" s="10">
        <f t="shared" si="242"/>
        <v>102</v>
      </c>
      <c r="S2616">
        <f t="shared" si="243"/>
        <v>107.1</v>
      </c>
      <c r="T2616" t="str">
        <f t="shared" si="244"/>
        <v>technology</v>
      </c>
      <c r="U2616" t="str">
        <f t="shared" si="245"/>
        <v>space exploration</v>
      </c>
    </row>
    <row r="2617" spans="1:21" ht="44.25" hidden="1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tr">
        <f>Data[[#This Row],[state]]</f>
        <v>successful</v>
      </c>
      <c r="H2617" t="s">
        <v>8225</v>
      </c>
      <c r="I2617" t="s">
        <v>8247</v>
      </c>
      <c r="J2617">
        <v>1462017600</v>
      </c>
      <c r="K2617" s="11">
        <f t="shared" si="240"/>
        <v>42490.25</v>
      </c>
      <c r="L2617">
        <v>1458820564</v>
      </c>
      <c r="M2617" s="11">
        <f t="shared" si="241"/>
        <v>42453.24726851852</v>
      </c>
      <c r="N2617" t="b">
        <v>0</v>
      </c>
      <c r="O2617">
        <v>72</v>
      </c>
      <c r="P2617" t="b">
        <v>1</v>
      </c>
      <c r="Q2617" t="s">
        <v>8301</v>
      </c>
      <c r="R2617" s="10">
        <f t="shared" si="242"/>
        <v>169.76511744127936</v>
      </c>
      <c r="S2617">
        <f t="shared" si="243"/>
        <v>47.180555555555557</v>
      </c>
      <c r="T2617" t="str">
        <f t="shared" si="244"/>
        <v>technology</v>
      </c>
      <c r="U2617" t="str">
        <f t="shared" si="245"/>
        <v>space exploration</v>
      </c>
    </row>
    <row r="2618" spans="1:21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tr">
        <f>Data[[#This Row],[state]]</f>
        <v>successful</v>
      </c>
      <c r="H2618" t="s">
        <v>8224</v>
      </c>
      <c r="I2618" t="s">
        <v>8246</v>
      </c>
      <c r="J2618">
        <v>1440546729</v>
      </c>
      <c r="K2618" s="11">
        <f t="shared" si="240"/>
        <v>42241.74454861111</v>
      </c>
      <c r="L2618">
        <v>1437954729</v>
      </c>
      <c r="M2618" s="11">
        <f t="shared" si="241"/>
        <v>42211.74454861111</v>
      </c>
      <c r="N2618" t="b">
        <v>1</v>
      </c>
      <c r="O2618">
        <v>238</v>
      </c>
      <c r="P2618" t="b">
        <v>1</v>
      </c>
      <c r="Q2618" t="s">
        <v>8301</v>
      </c>
      <c r="R2618" s="10">
        <f t="shared" si="242"/>
        <v>114.53400000000001</v>
      </c>
      <c r="S2618">
        <f t="shared" si="243"/>
        <v>120.30882352941177</v>
      </c>
      <c r="T2618" t="str">
        <f t="shared" si="244"/>
        <v>technology</v>
      </c>
      <c r="U2618" t="str">
        <f t="shared" si="245"/>
        <v>space exploration</v>
      </c>
    </row>
    <row r="2619" spans="1:21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tr">
        <f>Data[[#This Row],[state]]</f>
        <v>successful</v>
      </c>
      <c r="H2619" t="s">
        <v>8224</v>
      </c>
      <c r="I2619" t="s">
        <v>8246</v>
      </c>
      <c r="J2619">
        <v>1413838751</v>
      </c>
      <c r="K2619" s="11">
        <f t="shared" si="240"/>
        <v>41932.624432870369</v>
      </c>
      <c r="L2619">
        <v>1411246751</v>
      </c>
      <c r="M2619" s="11">
        <f t="shared" si="241"/>
        <v>41902.624432870369</v>
      </c>
      <c r="N2619" t="b">
        <v>1</v>
      </c>
      <c r="O2619">
        <v>159</v>
      </c>
      <c r="P2619" t="b">
        <v>1</v>
      </c>
      <c r="Q2619" t="s">
        <v>8301</v>
      </c>
      <c r="R2619" s="10">
        <f t="shared" si="242"/>
        <v>877.6</v>
      </c>
      <c r="S2619">
        <f t="shared" si="243"/>
        <v>27.59748427672956</v>
      </c>
      <c r="T2619" t="str">
        <f t="shared" si="244"/>
        <v>technology</v>
      </c>
      <c r="U2619" t="str">
        <f t="shared" si="245"/>
        <v>space exploration</v>
      </c>
    </row>
    <row r="2620" spans="1:21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tr">
        <f>Data[[#This Row],[state]]</f>
        <v>successful</v>
      </c>
      <c r="H2620" t="s">
        <v>8224</v>
      </c>
      <c r="I2620" t="s">
        <v>8246</v>
      </c>
      <c r="J2620">
        <v>1449000061</v>
      </c>
      <c r="K2620" s="11">
        <f t="shared" si="240"/>
        <v>42339.584039351852</v>
      </c>
      <c r="L2620">
        <v>1443812461</v>
      </c>
      <c r="M2620" s="11">
        <f t="shared" si="241"/>
        <v>42279.542372685188</v>
      </c>
      <c r="N2620" t="b">
        <v>1</v>
      </c>
      <c r="O2620">
        <v>77</v>
      </c>
      <c r="P2620" t="b">
        <v>1</v>
      </c>
      <c r="Q2620" t="s">
        <v>8301</v>
      </c>
      <c r="R2620" s="10">
        <f t="shared" si="242"/>
        <v>105.38666666666667</v>
      </c>
      <c r="S2620">
        <f t="shared" si="243"/>
        <v>205.2987012987013</v>
      </c>
      <c r="T2620" t="str">
        <f t="shared" si="244"/>
        <v>technology</v>
      </c>
      <c r="U2620" t="str">
        <f t="shared" si="245"/>
        <v>space exploration</v>
      </c>
    </row>
    <row r="2621" spans="1:21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tr">
        <f>Data[[#This Row],[state]]</f>
        <v>successful</v>
      </c>
      <c r="H2621" t="s">
        <v>8224</v>
      </c>
      <c r="I2621" t="s">
        <v>8246</v>
      </c>
      <c r="J2621">
        <v>1445598000</v>
      </c>
      <c r="K2621" s="11">
        <f t="shared" si="240"/>
        <v>42300.208333333328</v>
      </c>
      <c r="L2621">
        <v>1443302004</v>
      </c>
      <c r="M2621" s="11">
        <f t="shared" si="241"/>
        <v>42273.634305555555</v>
      </c>
      <c r="N2621" t="b">
        <v>1</v>
      </c>
      <c r="O2621">
        <v>53</v>
      </c>
      <c r="P2621" t="b">
        <v>1</v>
      </c>
      <c r="Q2621" t="s">
        <v>8301</v>
      </c>
      <c r="R2621" s="10">
        <f t="shared" si="242"/>
        <v>188.39999999999998</v>
      </c>
      <c r="S2621">
        <f t="shared" si="243"/>
        <v>35.547169811320757</v>
      </c>
      <c r="T2621" t="str">
        <f t="shared" si="244"/>
        <v>technology</v>
      </c>
      <c r="U2621" t="str">
        <f t="shared" si="245"/>
        <v>space exploration</v>
      </c>
    </row>
    <row r="2622" spans="1:21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tr">
        <f>Data[[#This Row],[state]]</f>
        <v>successful</v>
      </c>
      <c r="H2622" t="s">
        <v>8226</v>
      </c>
      <c r="I2622" t="s">
        <v>8248</v>
      </c>
      <c r="J2622">
        <v>1444525200</v>
      </c>
      <c r="K2622" s="11">
        <f t="shared" si="240"/>
        <v>42287.791666666672</v>
      </c>
      <c r="L2622">
        <v>1441339242</v>
      </c>
      <c r="M2622" s="11">
        <f t="shared" si="241"/>
        <v>42250.91715277778</v>
      </c>
      <c r="N2622" t="b">
        <v>1</v>
      </c>
      <c r="O2622">
        <v>1251</v>
      </c>
      <c r="P2622" t="b">
        <v>1</v>
      </c>
      <c r="Q2622" t="s">
        <v>8301</v>
      </c>
      <c r="R2622" s="10">
        <f t="shared" si="242"/>
        <v>143.65230769230772</v>
      </c>
      <c r="S2622">
        <f t="shared" si="243"/>
        <v>74.639488409272587</v>
      </c>
      <c r="T2622" t="str">
        <f t="shared" si="244"/>
        <v>technology</v>
      </c>
      <c r="U2622" t="str">
        <f t="shared" si="245"/>
        <v>space exploration</v>
      </c>
    </row>
    <row r="2623" spans="1:21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tr">
        <f>Data[[#This Row],[state]]</f>
        <v>successful</v>
      </c>
      <c r="H2623" t="s">
        <v>8224</v>
      </c>
      <c r="I2623" t="s">
        <v>8246</v>
      </c>
      <c r="J2623">
        <v>1432230988</v>
      </c>
      <c r="K2623" s="11">
        <f t="shared" si="240"/>
        <v>42145.49754629629</v>
      </c>
      <c r="L2623">
        <v>1429638988</v>
      </c>
      <c r="M2623" s="11">
        <f t="shared" si="241"/>
        <v>42115.49754629629</v>
      </c>
      <c r="N2623" t="b">
        <v>1</v>
      </c>
      <c r="O2623">
        <v>465</v>
      </c>
      <c r="P2623" t="b">
        <v>1</v>
      </c>
      <c r="Q2623" t="s">
        <v>8301</v>
      </c>
      <c r="R2623" s="10">
        <f t="shared" si="242"/>
        <v>145.88</v>
      </c>
      <c r="S2623">
        <f t="shared" si="243"/>
        <v>47.058064516129029</v>
      </c>
      <c r="T2623" t="str">
        <f t="shared" si="244"/>
        <v>technology</v>
      </c>
      <c r="U2623" t="str">
        <f t="shared" si="245"/>
        <v>space exploration</v>
      </c>
    </row>
    <row r="2624" spans="1:21" ht="44.25" hidden="1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tr">
        <f>Data[[#This Row],[state]]</f>
        <v>successful</v>
      </c>
      <c r="H2624" t="s">
        <v>8237</v>
      </c>
      <c r="I2624" t="s">
        <v>8249</v>
      </c>
      <c r="J2624">
        <v>1483120216</v>
      </c>
      <c r="K2624" s="11">
        <f t="shared" si="240"/>
        <v>42734.49324074074</v>
      </c>
      <c r="L2624">
        <v>1479232216</v>
      </c>
      <c r="M2624" s="11">
        <f t="shared" si="241"/>
        <v>42689.49324074074</v>
      </c>
      <c r="N2624" t="b">
        <v>0</v>
      </c>
      <c r="O2624">
        <v>74</v>
      </c>
      <c r="P2624" t="b">
        <v>1</v>
      </c>
      <c r="Q2624" t="s">
        <v>8301</v>
      </c>
      <c r="R2624" s="10">
        <f t="shared" si="242"/>
        <v>131.184</v>
      </c>
      <c r="S2624">
        <f t="shared" si="243"/>
        <v>26.591351351351353</v>
      </c>
      <c r="T2624" t="str">
        <f t="shared" si="244"/>
        <v>technology</v>
      </c>
      <c r="U2624" t="str">
        <f t="shared" si="245"/>
        <v>space exploration</v>
      </c>
    </row>
    <row r="2625" spans="1:21" ht="44.25" hidden="1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tr">
        <f>Data[[#This Row],[state]]</f>
        <v>successful</v>
      </c>
      <c r="H2625" t="s">
        <v>8224</v>
      </c>
      <c r="I2625" t="s">
        <v>8246</v>
      </c>
      <c r="J2625">
        <v>1480658966</v>
      </c>
      <c r="K2625" s="11">
        <f t="shared" si="240"/>
        <v>42706.006550925929</v>
      </c>
      <c r="L2625">
        <v>1479449366</v>
      </c>
      <c r="M2625" s="11">
        <f t="shared" si="241"/>
        <v>42692.006550925929</v>
      </c>
      <c r="N2625" t="b">
        <v>0</v>
      </c>
      <c r="O2625">
        <v>62</v>
      </c>
      <c r="P2625" t="b">
        <v>1</v>
      </c>
      <c r="Q2625" t="s">
        <v>8301</v>
      </c>
      <c r="R2625" s="10">
        <f t="shared" si="242"/>
        <v>113.99999999999999</v>
      </c>
      <c r="S2625">
        <f t="shared" si="243"/>
        <v>36.774193548387096</v>
      </c>
      <c r="T2625" t="str">
        <f t="shared" si="244"/>
        <v>technology</v>
      </c>
      <c r="U2625" t="str">
        <f t="shared" si="245"/>
        <v>space exploration</v>
      </c>
    </row>
    <row r="2626" spans="1:21" ht="44.25" hidden="1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tr">
        <f>Data[[#This Row],[state]]</f>
        <v>successful</v>
      </c>
      <c r="H2626" t="s">
        <v>8224</v>
      </c>
      <c r="I2626" t="s">
        <v>8246</v>
      </c>
      <c r="J2626">
        <v>1347530822</v>
      </c>
      <c r="K2626" s="11">
        <f t="shared" ref="K2626:K2689" si="246">(((J2626/60)/60)/24)+DATE(1970,1,1)+(-6/24)</f>
        <v>41165.17155092593</v>
      </c>
      <c r="L2626">
        <v>1345716422</v>
      </c>
      <c r="M2626" s="11">
        <f t="shared" ref="M2626:M2689" si="247">(((L2626/60)/60)/24)+DATE(1970,1,1)+(-6/24)</f>
        <v>41144.17155092593</v>
      </c>
      <c r="N2626" t="b">
        <v>0</v>
      </c>
      <c r="O2626">
        <v>3468</v>
      </c>
      <c r="P2626" t="b">
        <v>1</v>
      </c>
      <c r="Q2626" t="s">
        <v>8301</v>
      </c>
      <c r="R2626" s="10">
        <f t="shared" ref="R2626:R2689" si="248">(E2626/D2626)*100</f>
        <v>1379.4206249999997</v>
      </c>
      <c r="S2626">
        <f t="shared" si="243"/>
        <v>31.820544982698959</v>
      </c>
      <c r="T2626" t="str">
        <f t="shared" si="244"/>
        <v>technology</v>
      </c>
      <c r="U2626" t="str">
        <f t="shared" si="245"/>
        <v>space exploration</v>
      </c>
    </row>
    <row r="2627" spans="1:21" ht="59" hidden="1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tr">
        <f>Data[[#This Row],[state]]</f>
        <v>successful</v>
      </c>
      <c r="H2627" t="s">
        <v>8236</v>
      </c>
      <c r="I2627" t="s">
        <v>8249</v>
      </c>
      <c r="J2627">
        <v>1478723208</v>
      </c>
      <c r="K2627" s="11">
        <f t="shared" si="246"/>
        <v>42683.601944444439</v>
      </c>
      <c r="L2627">
        <v>1476559608</v>
      </c>
      <c r="M2627" s="11">
        <f t="shared" si="247"/>
        <v>42658.560277777782</v>
      </c>
      <c r="N2627" t="b">
        <v>0</v>
      </c>
      <c r="O2627">
        <v>52</v>
      </c>
      <c r="P2627" t="b">
        <v>1</v>
      </c>
      <c r="Q2627" t="s">
        <v>8301</v>
      </c>
      <c r="R2627" s="10">
        <f t="shared" si="248"/>
        <v>956</v>
      </c>
      <c r="S2627">
        <f t="shared" ref="S2627:S2690" si="249">E2627/O2627</f>
        <v>27.576923076923077</v>
      </c>
      <c r="T2627" t="str">
        <f t="shared" ref="T2627:T2690" si="250">LEFT(Q2627,FIND("/",Q2627)-1)</f>
        <v>technology</v>
      </c>
      <c r="U2627" t="str">
        <f t="shared" ref="U2627:U2690" si="251">RIGHT(Q2627,LEN(Q2627)-FIND("/",Q2627))</f>
        <v>space exploration</v>
      </c>
    </row>
    <row r="2628" spans="1:21" ht="44.25" hidden="1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tr">
        <f>Data[[#This Row],[state]]</f>
        <v>successful</v>
      </c>
      <c r="H2628" t="s">
        <v>8224</v>
      </c>
      <c r="I2628" t="s">
        <v>8246</v>
      </c>
      <c r="J2628">
        <v>1433343869</v>
      </c>
      <c r="K2628" s="11">
        <f t="shared" si="246"/>
        <v>42158.378113425926</v>
      </c>
      <c r="L2628">
        <v>1430751869</v>
      </c>
      <c r="M2628" s="11">
        <f t="shared" si="247"/>
        <v>42128.378113425926</v>
      </c>
      <c r="N2628" t="b">
        <v>0</v>
      </c>
      <c r="O2628">
        <v>50</v>
      </c>
      <c r="P2628" t="b">
        <v>1</v>
      </c>
      <c r="Q2628" t="s">
        <v>8301</v>
      </c>
      <c r="R2628" s="10">
        <f t="shared" si="248"/>
        <v>112.00000000000001</v>
      </c>
      <c r="S2628">
        <f t="shared" si="249"/>
        <v>56</v>
      </c>
      <c r="T2628" t="str">
        <f t="shared" si="250"/>
        <v>technology</v>
      </c>
      <c r="U2628" t="str">
        <f t="shared" si="251"/>
        <v>space exploration</v>
      </c>
    </row>
    <row r="2629" spans="1:21" ht="44.25" hidden="1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tr">
        <f>Data[[#This Row],[state]]</f>
        <v>successful</v>
      </c>
      <c r="H2629" t="s">
        <v>8224</v>
      </c>
      <c r="I2629" t="s">
        <v>8246</v>
      </c>
      <c r="J2629">
        <v>1448571261</v>
      </c>
      <c r="K2629" s="11">
        <f t="shared" si="246"/>
        <v>42334.621076388896</v>
      </c>
      <c r="L2629">
        <v>1445975661</v>
      </c>
      <c r="M2629" s="11">
        <f t="shared" si="247"/>
        <v>42304.579409722224</v>
      </c>
      <c r="N2629" t="b">
        <v>0</v>
      </c>
      <c r="O2629">
        <v>45</v>
      </c>
      <c r="P2629" t="b">
        <v>1</v>
      </c>
      <c r="Q2629" t="s">
        <v>8301</v>
      </c>
      <c r="R2629" s="10">
        <f t="shared" si="248"/>
        <v>646.66666666666663</v>
      </c>
      <c r="S2629">
        <f t="shared" si="249"/>
        <v>21.555555555555557</v>
      </c>
      <c r="T2629" t="str">
        <f t="shared" si="250"/>
        <v>technology</v>
      </c>
      <c r="U2629" t="str">
        <f t="shared" si="251"/>
        <v>space exploration</v>
      </c>
    </row>
    <row r="2630" spans="1:21" ht="44.25" hidden="1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tr">
        <f>Data[[#This Row],[state]]</f>
        <v>successful</v>
      </c>
      <c r="H2630" t="s">
        <v>8224</v>
      </c>
      <c r="I2630" t="s">
        <v>8246</v>
      </c>
      <c r="J2630">
        <v>1417389067</v>
      </c>
      <c r="K2630" s="11">
        <f t="shared" si="246"/>
        <v>41973.716053240743</v>
      </c>
      <c r="L2630">
        <v>1415661067</v>
      </c>
      <c r="M2630" s="11">
        <f t="shared" si="247"/>
        <v>41953.716053240743</v>
      </c>
      <c r="N2630" t="b">
        <v>0</v>
      </c>
      <c r="O2630">
        <v>21</v>
      </c>
      <c r="P2630" t="b">
        <v>1</v>
      </c>
      <c r="Q2630" t="s">
        <v>8301</v>
      </c>
      <c r="R2630" s="10">
        <f t="shared" si="248"/>
        <v>110.36948748510132</v>
      </c>
      <c r="S2630">
        <f t="shared" si="249"/>
        <v>44.095238095238095</v>
      </c>
      <c r="T2630" t="str">
        <f t="shared" si="250"/>
        <v>technology</v>
      </c>
      <c r="U2630" t="str">
        <f t="shared" si="251"/>
        <v>space exploration</v>
      </c>
    </row>
    <row r="2631" spans="1:21" ht="29.5" hidden="1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tr">
        <f>Data[[#This Row],[state]]</f>
        <v>successful</v>
      </c>
      <c r="H2631" t="s">
        <v>8225</v>
      </c>
      <c r="I2631" t="s">
        <v>8247</v>
      </c>
      <c r="J2631">
        <v>1431608122</v>
      </c>
      <c r="K2631" s="11">
        <f t="shared" si="246"/>
        <v>42138.288449074069</v>
      </c>
      <c r="L2631">
        <v>1429016122</v>
      </c>
      <c r="M2631" s="11">
        <f t="shared" si="247"/>
        <v>42108.288449074069</v>
      </c>
      <c r="N2631" t="b">
        <v>0</v>
      </c>
      <c r="O2631">
        <v>100</v>
      </c>
      <c r="P2631" t="b">
        <v>1</v>
      </c>
      <c r="Q2631" t="s">
        <v>8301</v>
      </c>
      <c r="R2631" s="10">
        <f t="shared" si="248"/>
        <v>127.74000000000001</v>
      </c>
      <c r="S2631">
        <f t="shared" si="249"/>
        <v>63.87</v>
      </c>
      <c r="T2631" t="str">
        <f t="shared" si="250"/>
        <v>technology</v>
      </c>
      <c r="U2631" t="str">
        <f t="shared" si="251"/>
        <v>space exploration</v>
      </c>
    </row>
    <row r="2632" spans="1:21" ht="44.25" hidden="1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tr">
        <f>Data[[#This Row],[state]]</f>
        <v>successful</v>
      </c>
      <c r="H2632" t="s">
        <v>8226</v>
      </c>
      <c r="I2632" t="s">
        <v>8248</v>
      </c>
      <c r="J2632">
        <v>1467280800</v>
      </c>
      <c r="K2632" s="11">
        <f t="shared" si="246"/>
        <v>42551.166666666672</v>
      </c>
      <c r="L2632">
        <v>1464921112</v>
      </c>
      <c r="M2632" s="11">
        <f t="shared" si="247"/>
        <v>42523.855462962965</v>
      </c>
      <c r="N2632" t="b">
        <v>0</v>
      </c>
      <c r="O2632">
        <v>81</v>
      </c>
      <c r="P2632" t="b">
        <v>1</v>
      </c>
      <c r="Q2632" t="s">
        <v>8301</v>
      </c>
      <c r="R2632" s="10">
        <f t="shared" si="248"/>
        <v>157.9</v>
      </c>
      <c r="S2632">
        <f t="shared" si="249"/>
        <v>38.987654320987652</v>
      </c>
      <c r="T2632" t="str">
        <f t="shared" si="250"/>
        <v>technology</v>
      </c>
      <c r="U2632" t="str">
        <f t="shared" si="251"/>
        <v>space exploration</v>
      </c>
    </row>
    <row r="2633" spans="1:21" ht="44.25" hidden="1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tr">
        <f>Data[[#This Row],[state]]</f>
        <v>successful</v>
      </c>
      <c r="H2633" t="s">
        <v>8224</v>
      </c>
      <c r="I2633" t="s">
        <v>8246</v>
      </c>
      <c r="J2633">
        <v>1440907427</v>
      </c>
      <c r="K2633" s="11">
        <f t="shared" si="246"/>
        <v>42245.919293981482</v>
      </c>
      <c r="L2633">
        <v>1438488227</v>
      </c>
      <c r="M2633" s="11">
        <f t="shared" si="247"/>
        <v>42217.919293981482</v>
      </c>
      <c r="N2633" t="b">
        <v>0</v>
      </c>
      <c r="O2633">
        <v>286</v>
      </c>
      <c r="P2633" t="b">
        <v>1</v>
      </c>
      <c r="Q2633" t="s">
        <v>8301</v>
      </c>
      <c r="R2633" s="10">
        <f t="shared" si="248"/>
        <v>114.66525000000001</v>
      </c>
      <c r="S2633">
        <f t="shared" si="249"/>
        <v>80.185489510489504</v>
      </c>
      <c r="T2633" t="str">
        <f t="shared" si="250"/>
        <v>technology</v>
      </c>
      <c r="U2633" t="str">
        <f t="shared" si="251"/>
        <v>space exploration</v>
      </c>
    </row>
    <row r="2634" spans="1:21" ht="44.25" hidden="1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tr">
        <f>Data[[#This Row],[state]]</f>
        <v>successful</v>
      </c>
      <c r="H2634" t="s">
        <v>8224</v>
      </c>
      <c r="I2634" t="s">
        <v>8246</v>
      </c>
      <c r="J2634">
        <v>1464485339</v>
      </c>
      <c r="K2634" s="11">
        <f t="shared" si="246"/>
        <v>42518.811793981484</v>
      </c>
      <c r="L2634">
        <v>1462325339</v>
      </c>
      <c r="M2634" s="11">
        <f t="shared" si="247"/>
        <v>42493.811793981484</v>
      </c>
      <c r="N2634" t="b">
        <v>0</v>
      </c>
      <c r="O2634">
        <v>42</v>
      </c>
      <c r="P2634" t="b">
        <v>1</v>
      </c>
      <c r="Q2634" t="s">
        <v>8301</v>
      </c>
      <c r="R2634" s="10">
        <f t="shared" si="248"/>
        <v>137.00934579439252</v>
      </c>
      <c r="S2634">
        <f t="shared" si="249"/>
        <v>34.904761904761905</v>
      </c>
      <c r="T2634" t="str">
        <f t="shared" si="250"/>
        <v>technology</v>
      </c>
      <c r="U2634" t="str">
        <f t="shared" si="251"/>
        <v>space exploration</v>
      </c>
    </row>
    <row r="2635" spans="1:21" ht="44.25" hidden="1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tr">
        <f>Data[[#This Row],[state]]</f>
        <v>successful</v>
      </c>
      <c r="H2635" t="s">
        <v>8224</v>
      </c>
      <c r="I2635" t="s">
        <v>8246</v>
      </c>
      <c r="J2635">
        <v>1393542000</v>
      </c>
      <c r="K2635" s="11">
        <f t="shared" si="246"/>
        <v>41697.708333333336</v>
      </c>
      <c r="L2635">
        <v>1390938332</v>
      </c>
      <c r="M2635" s="11">
        <f t="shared" si="247"/>
        <v>41667.573287037041</v>
      </c>
      <c r="N2635" t="b">
        <v>0</v>
      </c>
      <c r="O2635">
        <v>199</v>
      </c>
      <c r="P2635" t="b">
        <v>1</v>
      </c>
      <c r="Q2635" t="s">
        <v>8301</v>
      </c>
      <c r="R2635" s="10">
        <f t="shared" si="248"/>
        <v>354.62</v>
      </c>
      <c r="S2635">
        <f t="shared" si="249"/>
        <v>89.100502512562812</v>
      </c>
      <c r="T2635" t="str">
        <f t="shared" si="250"/>
        <v>technology</v>
      </c>
      <c r="U2635" t="str">
        <f t="shared" si="251"/>
        <v>space exploration</v>
      </c>
    </row>
    <row r="2636" spans="1:21" ht="44.25" hidden="1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tr">
        <f>Data[[#This Row],[state]]</f>
        <v>successful</v>
      </c>
      <c r="H2636" t="s">
        <v>8224</v>
      </c>
      <c r="I2636" t="s">
        <v>8246</v>
      </c>
      <c r="J2636">
        <v>1475163921</v>
      </c>
      <c r="K2636" s="11">
        <f t="shared" si="246"/>
        <v>42642.406493055561</v>
      </c>
      <c r="L2636">
        <v>1472571921</v>
      </c>
      <c r="M2636" s="11">
        <f t="shared" si="247"/>
        <v>42612.406493055561</v>
      </c>
      <c r="N2636" t="b">
        <v>0</v>
      </c>
      <c r="O2636">
        <v>25</v>
      </c>
      <c r="P2636" t="b">
        <v>1</v>
      </c>
      <c r="Q2636" t="s">
        <v>8301</v>
      </c>
      <c r="R2636" s="10">
        <f t="shared" si="248"/>
        <v>106.02150537634409</v>
      </c>
      <c r="S2636">
        <f t="shared" si="249"/>
        <v>39.44</v>
      </c>
      <c r="T2636" t="str">
        <f t="shared" si="250"/>
        <v>technology</v>
      </c>
      <c r="U2636" t="str">
        <f t="shared" si="251"/>
        <v>space exploration</v>
      </c>
    </row>
    <row r="2637" spans="1:21" ht="44.25" hidden="1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tr">
        <f>Data[[#This Row],[state]]</f>
        <v>successful</v>
      </c>
      <c r="H2637" t="s">
        <v>8229</v>
      </c>
      <c r="I2637" t="s">
        <v>8251</v>
      </c>
      <c r="J2637">
        <v>1425937761</v>
      </c>
      <c r="K2637" s="11">
        <f t="shared" si="246"/>
        <v>42072.659270833334</v>
      </c>
      <c r="L2637">
        <v>1422917361</v>
      </c>
      <c r="M2637" s="11">
        <f t="shared" si="247"/>
        <v>42037.700937500005</v>
      </c>
      <c r="N2637" t="b">
        <v>0</v>
      </c>
      <c r="O2637">
        <v>84</v>
      </c>
      <c r="P2637" t="b">
        <v>1</v>
      </c>
      <c r="Q2637" t="s">
        <v>8301</v>
      </c>
      <c r="R2637" s="10">
        <f t="shared" si="248"/>
        <v>100</v>
      </c>
      <c r="S2637">
        <f t="shared" si="249"/>
        <v>136.9047619047619</v>
      </c>
      <c r="T2637" t="str">
        <f t="shared" si="250"/>
        <v>technology</v>
      </c>
      <c r="U2637" t="str">
        <f t="shared" si="251"/>
        <v>space exploration</v>
      </c>
    </row>
    <row r="2638" spans="1:21" ht="59" hidden="1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tr">
        <f>Data[[#This Row],[state]]</f>
        <v>successful</v>
      </c>
      <c r="H2638" t="s">
        <v>8224</v>
      </c>
      <c r="I2638" t="s">
        <v>8246</v>
      </c>
      <c r="J2638">
        <v>1476579600</v>
      </c>
      <c r="K2638" s="11">
        <f t="shared" si="246"/>
        <v>42658.791666666672</v>
      </c>
      <c r="L2638">
        <v>1474641914</v>
      </c>
      <c r="M2638" s="11">
        <f t="shared" si="247"/>
        <v>42636.364745370374</v>
      </c>
      <c r="N2638" t="b">
        <v>0</v>
      </c>
      <c r="O2638">
        <v>50</v>
      </c>
      <c r="P2638" t="b">
        <v>1</v>
      </c>
      <c r="Q2638" t="s">
        <v>8301</v>
      </c>
      <c r="R2638" s="10">
        <f t="shared" si="248"/>
        <v>187.3</v>
      </c>
      <c r="S2638">
        <f t="shared" si="249"/>
        <v>37.46</v>
      </c>
      <c r="T2638" t="str">
        <f t="shared" si="250"/>
        <v>technology</v>
      </c>
      <c r="U2638" t="str">
        <f t="shared" si="251"/>
        <v>space exploration</v>
      </c>
    </row>
    <row r="2639" spans="1:21" ht="29.5" hidden="1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tr">
        <f>Data[[#This Row],[state]]</f>
        <v>successful</v>
      </c>
      <c r="H2639" t="s">
        <v>8224</v>
      </c>
      <c r="I2639" t="s">
        <v>8246</v>
      </c>
      <c r="J2639">
        <v>1476277875</v>
      </c>
      <c r="K2639" s="11">
        <f t="shared" si="246"/>
        <v>42655.299479166672</v>
      </c>
      <c r="L2639">
        <v>1474895475</v>
      </c>
      <c r="M2639" s="11">
        <f t="shared" si="247"/>
        <v>42639.299479166672</v>
      </c>
      <c r="N2639" t="b">
        <v>0</v>
      </c>
      <c r="O2639">
        <v>26</v>
      </c>
      <c r="P2639" t="b">
        <v>1</v>
      </c>
      <c r="Q2639" t="s">
        <v>8301</v>
      </c>
      <c r="R2639" s="10">
        <f t="shared" si="248"/>
        <v>166.2</v>
      </c>
      <c r="S2639">
        <f t="shared" si="249"/>
        <v>31.96153846153846</v>
      </c>
      <c r="T2639" t="str">
        <f t="shared" si="250"/>
        <v>technology</v>
      </c>
      <c r="U2639" t="str">
        <f t="shared" si="251"/>
        <v>space exploration</v>
      </c>
    </row>
    <row r="2640" spans="1:21" ht="44.25" hidden="1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tr">
        <f>Data[[#This Row],[state]]</f>
        <v>successful</v>
      </c>
      <c r="H2640" t="s">
        <v>8224</v>
      </c>
      <c r="I2640" t="s">
        <v>8246</v>
      </c>
      <c r="J2640">
        <v>1421358895</v>
      </c>
      <c r="K2640" s="11">
        <f t="shared" si="246"/>
        <v>42019.663136574076</v>
      </c>
      <c r="L2640">
        <v>1418766895</v>
      </c>
      <c r="M2640" s="11">
        <f t="shared" si="247"/>
        <v>41989.663136574076</v>
      </c>
      <c r="N2640" t="b">
        <v>0</v>
      </c>
      <c r="O2640">
        <v>14</v>
      </c>
      <c r="P2640" t="b">
        <v>1</v>
      </c>
      <c r="Q2640" t="s">
        <v>8301</v>
      </c>
      <c r="R2640" s="10">
        <f t="shared" si="248"/>
        <v>101.72910662824208</v>
      </c>
      <c r="S2640">
        <f t="shared" si="249"/>
        <v>25.214285714285715</v>
      </c>
      <c r="T2640" t="str">
        <f t="shared" si="250"/>
        <v>technology</v>
      </c>
      <c r="U2640" t="str">
        <f t="shared" si="251"/>
        <v>space exploration</v>
      </c>
    </row>
    <row r="2641" spans="1:21" ht="44.25" hidden="1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tr">
        <f>Data[[#This Row],[state]]</f>
        <v>successful</v>
      </c>
      <c r="H2641" t="s">
        <v>8225</v>
      </c>
      <c r="I2641" t="s">
        <v>8247</v>
      </c>
      <c r="J2641">
        <v>1424378748</v>
      </c>
      <c r="K2641" s="11">
        <f t="shared" si="246"/>
        <v>42054.61513888889</v>
      </c>
      <c r="L2641">
        <v>1421786748</v>
      </c>
      <c r="M2641" s="11">
        <f t="shared" si="247"/>
        <v>42024.61513888889</v>
      </c>
      <c r="N2641" t="b">
        <v>0</v>
      </c>
      <c r="O2641">
        <v>49</v>
      </c>
      <c r="P2641" t="b">
        <v>1</v>
      </c>
      <c r="Q2641" t="s">
        <v>8301</v>
      </c>
      <c r="R2641" s="10">
        <f t="shared" si="248"/>
        <v>164</v>
      </c>
      <c r="S2641">
        <f t="shared" si="249"/>
        <v>10.040816326530612</v>
      </c>
      <c r="T2641" t="str">
        <f t="shared" si="250"/>
        <v>technology</v>
      </c>
      <c r="U2641" t="str">
        <f t="shared" si="251"/>
        <v>space exploration</v>
      </c>
    </row>
    <row r="2642" spans="1:21" ht="59" hidden="1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tr">
        <f>Data[[#This Row],[state]]</f>
        <v>successful</v>
      </c>
      <c r="H2642" t="s">
        <v>8224</v>
      </c>
      <c r="I2642" t="s">
        <v>8246</v>
      </c>
      <c r="J2642">
        <v>1433735474</v>
      </c>
      <c r="K2642" s="11">
        <f t="shared" si="246"/>
        <v>42162.910578703704</v>
      </c>
      <c r="L2642">
        <v>1428551474</v>
      </c>
      <c r="M2642" s="11">
        <f t="shared" si="247"/>
        <v>42102.910578703704</v>
      </c>
      <c r="N2642" t="b">
        <v>0</v>
      </c>
      <c r="O2642">
        <v>69</v>
      </c>
      <c r="P2642" t="b">
        <v>1</v>
      </c>
      <c r="Q2642" t="s">
        <v>8301</v>
      </c>
      <c r="R2642" s="10">
        <f t="shared" si="248"/>
        <v>105.66666666666666</v>
      </c>
      <c r="S2642">
        <f t="shared" si="249"/>
        <v>45.94202898550725</v>
      </c>
      <c r="T2642" t="str">
        <f t="shared" si="250"/>
        <v>technology</v>
      </c>
      <c r="U2642" t="str">
        <f t="shared" si="251"/>
        <v>space exploration</v>
      </c>
    </row>
    <row r="2643" spans="1:21" ht="29.5" hidden="1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tr">
        <f>Data[[#This Row],[state]]</f>
        <v>failed</v>
      </c>
      <c r="H2643" t="s">
        <v>8224</v>
      </c>
      <c r="I2643" t="s">
        <v>8246</v>
      </c>
      <c r="J2643">
        <v>1410811740</v>
      </c>
      <c r="K2643" s="11">
        <f t="shared" si="246"/>
        <v>41897.589583333334</v>
      </c>
      <c r="L2643">
        <v>1409341863</v>
      </c>
      <c r="M2643" s="11">
        <f t="shared" si="247"/>
        <v>41880.577118055553</v>
      </c>
      <c r="N2643" t="b">
        <v>0</v>
      </c>
      <c r="O2643">
        <v>1</v>
      </c>
      <c r="P2643" t="b">
        <v>0</v>
      </c>
      <c r="Q2643" t="s">
        <v>8301</v>
      </c>
      <c r="R2643" s="10">
        <f t="shared" si="248"/>
        <v>1</v>
      </c>
      <c r="S2643">
        <f t="shared" si="249"/>
        <v>15</v>
      </c>
      <c r="T2643" t="str">
        <f t="shared" si="250"/>
        <v>technology</v>
      </c>
      <c r="U2643" t="str">
        <f t="shared" si="251"/>
        <v>space exploration</v>
      </c>
    </row>
    <row r="2644" spans="1:21" ht="59" hidden="1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tr">
        <f>Data[[#This Row],[state]]</f>
        <v>failed</v>
      </c>
      <c r="H2644" t="s">
        <v>8236</v>
      </c>
      <c r="I2644" t="s">
        <v>8249</v>
      </c>
      <c r="J2644">
        <v>1468565820</v>
      </c>
      <c r="K2644" s="11">
        <f t="shared" si="246"/>
        <v>42566.039583333331</v>
      </c>
      <c r="L2644">
        <v>1465970108</v>
      </c>
      <c r="M2644" s="11">
        <f t="shared" si="247"/>
        <v>42535.996620370366</v>
      </c>
      <c r="N2644" t="b">
        <v>0</v>
      </c>
      <c r="O2644">
        <v>0</v>
      </c>
      <c r="P2644" t="b">
        <v>0</v>
      </c>
      <c r="Q2644" t="s">
        <v>8301</v>
      </c>
      <c r="R2644" s="10">
        <f t="shared" si="248"/>
        <v>0</v>
      </c>
      <c r="S2644" t="e">
        <f t="shared" si="249"/>
        <v>#DIV/0!</v>
      </c>
      <c r="T2644" t="str">
        <f t="shared" si="250"/>
        <v>technology</v>
      </c>
      <c r="U2644" t="str">
        <f t="shared" si="251"/>
        <v>space exploration</v>
      </c>
    </row>
    <row r="2645" spans="1:21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tr">
        <f>Data[[#This Row],[state]]</f>
        <v>canceled</v>
      </c>
      <c r="H2645" t="s">
        <v>8224</v>
      </c>
      <c r="I2645" t="s">
        <v>8246</v>
      </c>
      <c r="J2645">
        <v>1482307140</v>
      </c>
      <c r="K2645" s="11">
        <f t="shared" si="246"/>
        <v>42725.082638888889</v>
      </c>
      <c r="L2645">
        <v>1479218315</v>
      </c>
      <c r="M2645" s="11">
        <f t="shared" si="247"/>
        <v>42689.332349537035</v>
      </c>
      <c r="N2645" t="b">
        <v>1</v>
      </c>
      <c r="O2645">
        <v>1501</v>
      </c>
      <c r="P2645" t="b">
        <v>0</v>
      </c>
      <c r="Q2645" t="s">
        <v>8301</v>
      </c>
      <c r="R2645" s="10">
        <f t="shared" si="248"/>
        <v>33.559730999999999</v>
      </c>
      <c r="S2645">
        <f t="shared" si="249"/>
        <v>223.58248500999335</v>
      </c>
      <c r="T2645" t="str">
        <f t="shared" si="250"/>
        <v>technology</v>
      </c>
      <c r="U2645" t="str">
        <f t="shared" si="251"/>
        <v>space exploration</v>
      </c>
    </row>
    <row r="2646" spans="1:21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tr">
        <f>Data[[#This Row],[state]]</f>
        <v>canceled</v>
      </c>
      <c r="H2646" t="s">
        <v>8224</v>
      </c>
      <c r="I2646" t="s">
        <v>8246</v>
      </c>
      <c r="J2646">
        <v>1489172435</v>
      </c>
      <c r="K2646" s="11">
        <f t="shared" si="246"/>
        <v>42804.542071759264</v>
      </c>
      <c r="L2646">
        <v>1486580435</v>
      </c>
      <c r="M2646" s="11">
        <f t="shared" si="247"/>
        <v>42774.542071759264</v>
      </c>
      <c r="N2646" t="b">
        <v>1</v>
      </c>
      <c r="O2646">
        <v>52</v>
      </c>
      <c r="P2646" t="b">
        <v>0</v>
      </c>
      <c r="Q2646" t="s">
        <v>8301</v>
      </c>
      <c r="R2646" s="10">
        <f t="shared" si="248"/>
        <v>2.0529999999999999</v>
      </c>
      <c r="S2646">
        <f t="shared" si="249"/>
        <v>39.480769230769234</v>
      </c>
      <c r="T2646" t="str">
        <f t="shared" si="250"/>
        <v>technology</v>
      </c>
      <c r="U2646" t="str">
        <f t="shared" si="251"/>
        <v>space exploration</v>
      </c>
    </row>
    <row r="2647" spans="1:21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tr">
        <f>Data[[#This Row],[state]]</f>
        <v>canceled</v>
      </c>
      <c r="H2647" t="s">
        <v>8226</v>
      </c>
      <c r="I2647" t="s">
        <v>8248</v>
      </c>
      <c r="J2647">
        <v>1415481203</v>
      </c>
      <c r="K2647" s="11">
        <f t="shared" si="246"/>
        <v>41951.634293981479</v>
      </c>
      <c r="L2647">
        <v>1412885603</v>
      </c>
      <c r="M2647" s="11">
        <f t="shared" si="247"/>
        <v>41921.592627314814</v>
      </c>
      <c r="N2647" t="b">
        <v>1</v>
      </c>
      <c r="O2647">
        <v>23</v>
      </c>
      <c r="P2647" t="b">
        <v>0</v>
      </c>
      <c r="Q2647" t="s">
        <v>8301</v>
      </c>
      <c r="R2647" s="10">
        <f t="shared" si="248"/>
        <v>10.5</v>
      </c>
      <c r="S2647">
        <f t="shared" si="249"/>
        <v>91.304347826086953</v>
      </c>
      <c r="T2647" t="str">
        <f t="shared" si="250"/>
        <v>technology</v>
      </c>
      <c r="U2647" t="str">
        <f t="shared" si="251"/>
        <v>space exploration</v>
      </c>
    </row>
    <row r="2648" spans="1:21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tr">
        <f>Data[[#This Row],[state]]</f>
        <v>canceled</v>
      </c>
      <c r="H2648" t="s">
        <v>8224</v>
      </c>
      <c r="I2648" t="s">
        <v>8246</v>
      </c>
      <c r="J2648">
        <v>1441783869</v>
      </c>
      <c r="K2648" s="11">
        <f t="shared" si="246"/>
        <v>42256.063298611116</v>
      </c>
      <c r="L2648">
        <v>1439191869</v>
      </c>
      <c r="M2648" s="11">
        <f t="shared" si="247"/>
        <v>42226.063298611116</v>
      </c>
      <c r="N2648" t="b">
        <v>1</v>
      </c>
      <c r="O2648">
        <v>535</v>
      </c>
      <c r="P2648" t="b">
        <v>0</v>
      </c>
      <c r="Q2648" t="s">
        <v>8301</v>
      </c>
      <c r="R2648" s="10">
        <f t="shared" si="248"/>
        <v>8.4172840000000004</v>
      </c>
      <c r="S2648">
        <f t="shared" si="249"/>
        <v>78.666205607476627</v>
      </c>
      <c r="T2648" t="str">
        <f t="shared" si="250"/>
        <v>technology</v>
      </c>
      <c r="U2648" t="str">
        <f t="shared" si="251"/>
        <v>space exploration</v>
      </c>
    </row>
    <row r="2649" spans="1:21" ht="44.25" hidden="1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tr">
        <f>Data[[#This Row],[state]]</f>
        <v>canceled</v>
      </c>
      <c r="H2649" t="s">
        <v>8229</v>
      </c>
      <c r="I2649" t="s">
        <v>8251</v>
      </c>
      <c r="J2649">
        <v>1439533019</v>
      </c>
      <c r="K2649" s="11">
        <f t="shared" si="246"/>
        <v>42230.011793981481</v>
      </c>
      <c r="L2649">
        <v>1436941019</v>
      </c>
      <c r="M2649" s="11">
        <f t="shared" si="247"/>
        <v>42200.011793981481</v>
      </c>
      <c r="N2649" t="b">
        <v>0</v>
      </c>
      <c r="O2649">
        <v>3</v>
      </c>
      <c r="P2649" t="b">
        <v>0</v>
      </c>
      <c r="Q2649" t="s">
        <v>8301</v>
      </c>
      <c r="R2649" s="10">
        <f t="shared" si="248"/>
        <v>1.44</v>
      </c>
      <c r="S2649">
        <f t="shared" si="249"/>
        <v>12</v>
      </c>
      <c r="T2649" t="str">
        <f t="shared" si="250"/>
        <v>technology</v>
      </c>
      <c r="U2649" t="str">
        <f t="shared" si="251"/>
        <v>space exploration</v>
      </c>
    </row>
    <row r="2650" spans="1:21" ht="59" hidden="1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tr">
        <f>Data[[#This Row],[state]]</f>
        <v>canceled</v>
      </c>
      <c r="H2650" t="s">
        <v>8224</v>
      </c>
      <c r="I2650" t="s">
        <v>8246</v>
      </c>
      <c r="J2650">
        <v>1457543360</v>
      </c>
      <c r="K2650" s="11">
        <f t="shared" si="246"/>
        <v>42438.464814814812</v>
      </c>
      <c r="L2650">
        <v>1454951360</v>
      </c>
      <c r="M2650" s="11">
        <f t="shared" si="247"/>
        <v>42408.464814814812</v>
      </c>
      <c r="N2650" t="b">
        <v>0</v>
      </c>
      <c r="O2650">
        <v>6</v>
      </c>
      <c r="P2650" t="b">
        <v>0</v>
      </c>
      <c r="Q2650" t="s">
        <v>8301</v>
      </c>
      <c r="R2650" s="10">
        <f t="shared" si="248"/>
        <v>0.88333333333333341</v>
      </c>
      <c r="S2650">
        <f t="shared" si="249"/>
        <v>17.666666666666668</v>
      </c>
      <c r="T2650" t="str">
        <f t="shared" si="250"/>
        <v>technology</v>
      </c>
      <c r="U2650" t="str">
        <f t="shared" si="251"/>
        <v>space exploration</v>
      </c>
    </row>
    <row r="2651" spans="1:21" ht="29.5" hidden="1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tr">
        <f>Data[[#This Row],[state]]</f>
        <v>canceled</v>
      </c>
      <c r="H2651" t="s">
        <v>8224</v>
      </c>
      <c r="I2651" t="s">
        <v>8246</v>
      </c>
      <c r="J2651">
        <v>1454370941</v>
      </c>
      <c r="K2651" s="11">
        <f t="shared" si="246"/>
        <v>42401.74700231482</v>
      </c>
      <c r="L2651">
        <v>1449186941</v>
      </c>
      <c r="M2651" s="11">
        <f t="shared" si="247"/>
        <v>42341.74700231482</v>
      </c>
      <c r="N2651" t="b">
        <v>0</v>
      </c>
      <c r="O2651">
        <v>3</v>
      </c>
      <c r="P2651" t="b">
        <v>0</v>
      </c>
      <c r="Q2651" t="s">
        <v>8301</v>
      </c>
      <c r="R2651" s="10">
        <f t="shared" si="248"/>
        <v>9.920000000000001E-2</v>
      </c>
      <c r="S2651">
        <f t="shared" si="249"/>
        <v>41.333333333333336</v>
      </c>
      <c r="T2651" t="str">
        <f t="shared" si="250"/>
        <v>technology</v>
      </c>
      <c r="U2651" t="str">
        <f t="shared" si="251"/>
        <v>space exploration</v>
      </c>
    </row>
    <row r="2652" spans="1:21" ht="59" hidden="1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tr">
        <f>Data[[#This Row],[state]]</f>
        <v>canceled</v>
      </c>
      <c r="H2652" t="s">
        <v>8224</v>
      </c>
      <c r="I2652" t="s">
        <v>8246</v>
      </c>
      <c r="J2652">
        <v>1482332343</v>
      </c>
      <c r="K2652" s="11">
        <f t="shared" si="246"/>
        <v>42725.374340277776</v>
      </c>
      <c r="L2652">
        <v>1479740343</v>
      </c>
      <c r="M2652" s="11">
        <f t="shared" si="247"/>
        <v>42695.374340277776</v>
      </c>
      <c r="N2652" t="b">
        <v>0</v>
      </c>
      <c r="O2652">
        <v>5</v>
      </c>
      <c r="P2652" t="b">
        <v>0</v>
      </c>
      <c r="Q2652" t="s">
        <v>8301</v>
      </c>
      <c r="R2652" s="10">
        <f t="shared" si="248"/>
        <v>0.59666666666666668</v>
      </c>
      <c r="S2652">
        <f t="shared" si="249"/>
        <v>71.599999999999994</v>
      </c>
      <c r="T2652" t="str">
        <f t="shared" si="250"/>
        <v>technology</v>
      </c>
      <c r="U2652" t="str">
        <f t="shared" si="251"/>
        <v>space exploration</v>
      </c>
    </row>
    <row r="2653" spans="1:21" ht="44.25" hidden="1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tr">
        <f>Data[[#This Row],[state]]</f>
        <v>canceled</v>
      </c>
      <c r="H2653" t="s">
        <v>8224</v>
      </c>
      <c r="I2653" t="s">
        <v>8246</v>
      </c>
      <c r="J2653">
        <v>1450380009</v>
      </c>
      <c r="K2653" s="11">
        <f t="shared" si="246"/>
        <v>42355.555659722217</v>
      </c>
      <c r="L2653">
        <v>1447960809</v>
      </c>
      <c r="M2653" s="11">
        <f t="shared" si="247"/>
        <v>42327.555659722217</v>
      </c>
      <c r="N2653" t="b">
        <v>0</v>
      </c>
      <c r="O2653">
        <v>17</v>
      </c>
      <c r="P2653" t="b">
        <v>0</v>
      </c>
      <c r="Q2653" t="s">
        <v>8301</v>
      </c>
      <c r="R2653" s="10">
        <f t="shared" si="248"/>
        <v>1.8689285714285715</v>
      </c>
      <c r="S2653">
        <f t="shared" si="249"/>
        <v>307.8235294117647</v>
      </c>
      <c r="T2653" t="str">
        <f t="shared" si="250"/>
        <v>technology</v>
      </c>
      <c r="U2653" t="str">
        <f t="shared" si="251"/>
        <v>space exploration</v>
      </c>
    </row>
    <row r="2654" spans="1:21" ht="44.25" hidden="1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tr">
        <f>Data[[#This Row],[state]]</f>
        <v>canceled</v>
      </c>
      <c r="H2654" t="s">
        <v>8226</v>
      </c>
      <c r="I2654" t="s">
        <v>8248</v>
      </c>
      <c r="J2654">
        <v>1418183325</v>
      </c>
      <c r="K2654" s="11">
        <f t="shared" si="246"/>
        <v>41982.908854166672</v>
      </c>
      <c r="L2654">
        <v>1415591325</v>
      </c>
      <c r="M2654" s="11">
        <f t="shared" si="247"/>
        <v>41952.908854166672</v>
      </c>
      <c r="N2654" t="b">
        <v>0</v>
      </c>
      <c r="O2654">
        <v>11</v>
      </c>
      <c r="P2654" t="b">
        <v>0</v>
      </c>
      <c r="Q2654" t="s">
        <v>8301</v>
      </c>
      <c r="R2654" s="10">
        <f t="shared" si="248"/>
        <v>0.88500000000000001</v>
      </c>
      <c r="S2654">
        <f t="shared" si="249"/>
        <v>80.454545454545453</v>
      </c>
      <c r="T2654" t="str">
        <f t="shared" si="250"/>
        <v>technology</v>
      </c>
      <c r="U2654" t="str">
        <f t="shared" si="251"/>
        <v>space exploration</v>
      </c>
    </row>
    <row r="2655" spans="1:21" ht="44.25" hidden="1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tr">
        <f>Data[[#This Row],[state]]</f>
        <v>canceled</v>
      </c>
      <c r="H2655" t="s">
        <v>8224</v>
      </c>
      <c r="I2655" t="s">
        <v>8246</v>
      </c>
      <c r="J2655">
        <v>1402632000</v>
      </c>
      <c r="K2655" s="11">
        <f t="shared" si="246"/>
        <v>41802.916666666664</v>
      </c>
      <c r="L2655">
        <v>1399909127</v>
      </c>
      <c r="M2655" s="11">
        <f t="shared" si="247"/>
        <v>41771.401932870373</v>
      </c>
      <c r="N2655" t="b">
        <v>0</v>
      </c>
      <c r="O2655">
        <v>70</v>
      </c>
      <c r="P2655" t="b">
        <v>0</v>
      </c>
      <c r="Q2655" t="s">
        <v>8301</v>
      </c>
      <c r="R2655" s="10">
        <f t="shared" si="248"/>
        <v>11.52156862745098</v>
      </c>
      <c r="S2655">
        <f t="shared" si="249"/>
        <v>83.942857142857136</v>
      </c>
      <c r="T2655" t="str">
        <f t="shared" si="250"/>
        <v>technology</v>
      </c>
      <c r="U2655" t="str">
        <f t="shared" si="251"/>
        <v>space exploration</v>
      </c>
    </row>
    <row r="2656" spans="1:21" ht="44.25" hidden="1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tr">
        <f>Data[[#This Row],[state]]</f>
        <v>canceled</v>
      </c>
      <c r="H2656" t="s">
        <v>8224</v>
      </c>
      <c r="I2656" t="s">
        <v>8246</v>
      </c>
      <c r="J2656">
        <v>1429622726</v>
      </c>
      <c r="K2656" s="11">
        <f t="shared" si="246"/>
        <v>42115.309328703705</v>
      </c>
      <c r="L2656">
        <v>1424442326</v>
      </c>
      <c r="M2656" s="11">
        <f t="shared" si="247"/>
        <v>42055.350995370376</v>
      </c>
      <c r="N2656" t="b">
        <v>0</v>
      </c>
      <c r="O2656">
        <v>6</v>
      </c>
      <c r="P2656" t="b">
        <v>0</v>
      </c>
      <c r="Q2656" t="s">
        <v>8301</v>
      </c>
      <c r="R2656" s="10">
        <f t="shared" si="248"/>
        <v>5.1000000000000004E-2</v>
      </c>
      <c r="S2656">
        <f t="shared" si="249"/>
        <v>8.5</v>
      </c>
      <c r="T2656" t="str">
        <f t="shared" si="250"/>
        <v>technology</v>
      </c>
      <c r="U2656" t="str">
        <f t="shared" si="251"/>
        <v>space exploration</v>
      </c>
    </row>
    <row r="2657" spans="1:21" hidden="1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tr">
        <f>Data[[#This Row],[state]]</f>
        <v>canceled</v>
      </c>
      <c r="H2657" t="s">
        <v>8224</v>
      </c>
      <c r="I2657" t="s">
        <v>8246</v>
      </c>
      <c r="J2657">
        <v>1455048000</v>
      </c>
      <c r="K2657" s="11">
        <f t="shared" si="246"/>
        <v>42409.583333333328</v>
      </c>
      <c r="L2657">
        <v>1452631647</v>
      </c>
      <c r="M2657" s="11">
        <f t="shared" si="247"/>
        <v>42381.616284722222</v>
      </c>
      <c r="N2657" t="b">
        <v>0</v>
      </c>
      <c r="O2657">
        <v>43</v>
      </c>
      <c r="P2657" t="b">
        <v>0</v>
      </c>
      <c r="Q2657" t="s">
        <v>8301</v>
      </c>
      <c r="R2657" s="10">
        <f t="shared" si="248"/>
        <v>21.033333333333335</v>
      </c>
      <c r="S2657">
        <f t="shared" si="249"/>
        <v>73.372093023255815</v>
      </c>
      <c r="T2657" t="str">
        <f t="shared" si="250"/>
        <v>technology</v>
      </c>
      <c r="U2657" t="str">
        <f t="shared" si="251"/>
        <v>space exploration</v>
      </c>
    </row>
    <row r="2658" spans="1:21" ht="29.5" hidden="1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tr">
        <f>Data[[#This Row],[state]]</f>
        <v>canceled</v>
      </c>
      <c r="H2658" t="s">
        <v>8224</v>
      </c>
      <c r="I2658" t="s">
        <v>8246</v>
      </c>
      <c r="J2658">
        <v>1489345200</v>
      </c>
      <c r="K2658" s="11">
        <f t="shared" si="246"/>
        <v>42806.541666666672</v>
      </c>
      <c r="L2658">
        <v>1485966688</v>
      </c>
      <c r="M2658" s="11">
        <f t="shared" si="247"/>
        <v>42767.438518518517</v>
      </c>
      <c r="N2658" t="b">
        <v>0</v>
      </c>
      <c r="O2658">
        <v>152</v>
      </c>
      <c r="P2658" t="b">
        <v>0</v>
      </c>
      <c r="Q2658" t="s">
        <v>8301</v>
      </c>
      <c r="R2658" s="10">
        <f t="shared" si="248"/>
        <v>11.436666666666667</v>
      </c>
      <c r="S2658">
        <f t="shared" si="249"/>
        <v>112.86184210526316</v>
      </c>
      <c r="T2658" t="str">
        <f t="shared" si="250"/>
        <v>technology</v>
      </c>
      <c r="U2658" t="str">
        <f t="shared" si="251"/>
        <v>space exploration</v>
      </c>
    </row>
    <row r="2659" spans="1:21" ht="44.25" hidden="1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tr">
        <f>Data[[#This Row],[state]]</f>
        <v>canceled</v>
      </c>
      <c r="H2659" t="s">
        <v>8224</v>
      </c>
      <c r="I2659" t="s">
        <v>8246</v>
      </c>
      <c r="J2659">
        <v>1470187800</v>
      </c>
      <c r="K2659" s="11">
        <f t="shared" si="246"/>
        <v>42584.8125</v>
      </c>
      <c r="L2659">
        <v>1467325053</v>
      </c>
      <c r="M2659" s="11">
        <f t="shared" si="247"/>
        <v>42551.678854166668</v>
      </c>
      <c r="N2659" t="b">
        <v>0</v>
      </c>
      <c r="O2659">
        <v>59</v>
      </c>
      <c r="P2659" t="b">
        <v>0</v>
      </c>
      <c r="Q2659" t="s">
        <v>8301</v>
      </c>
      <c r="R2659" s="10">
        <f t="shared" si="248"/>
        <v>18.737933333333334</v>
      </c>
      <c r="S2659">
        <f t="shared" si="249"/>
        <v>95.277627118644077</v>
      </c>
      <c r="T2659" t="str">
        <f t="shared" si="250"/>
        <v>technology</v>
      </c>
      <c r="U2659" t="str">
        <f t="shared" si="251"/>
        <v>space exploration</v>
      </c>
    </row>
    <row r="2660" spans="1:21" ht="44.25" hidden="1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tr">
        <f>Data[[#This Row],[state]]</f>
        <v>canceled</v>
      </c>
      <c r="H2660" t="s">
        <v>8224</v>
      </c>
      <c r="I2660" t="s">
        <v>8246</v>
      </c>
      <c r="J2660">
        <v>1469913194</v>
      </c>
      <c r="K2660" s="11">
        <f t="shared" si="246"/>
        <v>42581.634189814817</v>
      </c>
      <c r="L2660">
        <v>1467321194</v>
      </c>
      <c r="M2660" s="11">
        <f t="shared" si="247"/>
        <v>42551.634189814817</v>
      </c>
      <c r="N2660" t="b">
        <v>0</v>
      </c>
      <c r="O2660">
        <v>4</v>
      </c>
      <c r="P2660" t="b">
        <v>0</v>
      </c>
      <c r="Q2660" t="s">
        <v>8301</v>
      </c>
      <c r="R2660" s="10">
        <f t="shared" si="248"/>
        <v>9.285714285714286E-2</v>
      </c>
      <c r="S2660">
        <f t="shared" si="249"/>
        <v>22.75</v>
      </c>
      <c r="T2660" t="str">
        <f t="shared" si="250"/>
        <v>technology</v>
      </c>
      <c r="U2660" t="str">
        <f t="shared" si="251"/>
        <v>space exploration</v>
      </c>
    </row>
    <row r="2661" spans="1:21" hidden="1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tr">
        <f>Data[[#This Row],[state]]</f>
        <v>canceled</v>
      </c>
      <c r="H2661" t="s">
        <v>8224</v>
      </c>
      <c r="I2661" t="s">
        <v>8246</v>
      </c>
      <c r="J2661">
        <v>1429321210</v>
      </c>
      <c r="K2661" s="11">
        <f t="shared" si="246"/>
        <v>42111.819560185191</v>
      </c>
      <c r="L2661">
        <v>1426729210</v>
      </c>
      <c r="M2661" s="11">
        <f t="shared" si="247"/>
        <v>42081.819560185191</v>
      </c>
      <c r="N2661" t="b">
        <v>0</v>
      </c>
      <c r="O2661">
        <v>10</v>
      </c>
      <c r="P2661" t="b">
        <v>0</v>
      </c>
      <c r="Q2661" t="s">
        <v>8301</v>
      </c>
      <c r="R2661" s="10">
        <f t="shared" si="248"/>
        <v>2.7204081632653061</v>
      </c>
      <c r="S2661">
        <f t="shared" si="249"/>
        <v>133.30000000000001</v>
      </c>
      <c r="T2661" t="str">
        <f t="shared" si="250"/>
        <v>technology</v>
      </c>
      <c r="U2661" t="str">
        <f t="shared" si="251"/>
        <v>space exploration</v>
      </c>
    </row>
    <row r="2662" spans="1:21" ht="59" hidden="1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tr">
        <f>Data[[#This Row],[state]]</f>
        <v>canceled</v>
      </c>
      <c r="H2662" t="s">
        <v>8224</v>
      </c>
      <c r="I2662" t="s">
        <v>8246</v>
      </c>
      <c r="J2662">
        <v>1448388418</v>
      </c>
      <c r="K2662" s="11">
        <f t="shared" si="246"/>
        <v>42332.504837962959</v>
      </c>
      <c r="L2662">
        <v>1443200818</v>
      </c>
      <c r="M2662" s="11">
        <f t="shared" si="247"/>
        <v>42272.463171296295</v>
      </c>
      <c r="N2662" t="b">
        <v>0</v>
      </c>
      <c r="O2662">
        <v>5</v>
      </c>
      <c r="P2662" t="b">
        <v>0</v>
      </c>
      <c r="Q2662" t="s">
        <v>8301</v>
      </c>
      <c r="R2662" s="10">
        <f t="shared" si="248"/>
        <v>9.5000000000000001E-2</v>
      </c>
      <c r="S2662">
        <f t="shared" si="249"/>
        <v>3.8</v>
      </c>
      <c r="T2662" t="str">
        <f t="shared" si="250"/>
        <v>technology</v>
      </c>
      <c r="U2662" t="str">
        <f t="shared" si="251"/>
        <v>space exploration</v>
      </c>
    </row>
    <row r="2663" spans="1:21" ht="44.25" hidden="1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tr">
        <f>Data[[#This Row],[state]]</f>
        <v>successful</v>
      </c>
      <c r="H2663" t="s">
        <v>8224</v>
      </c>
      <c r="I2663" t="s">
        <v>8246</v>
      </c>
      <c r="J2663">
        <v>1382742010</v>
      </c>
      <c r="K2663" s="11">
        <f t="shared" si="246"/>
        <v>41572.708449074074</v>
      </c>
      <c r="L2663">
        <v>1380150010</v>
      </c>
      <c r="M2663" s="11">
        <f t="shared" si="247"/>
        <v>41542.708449074074</v>
      </c>
      <c r="N2663" t="b">
        <v>0</v>
      </c>
      <c r="O2663">
        <v>60</v>
      </c>
      <c r="P2663" t="b">
        <v>1</v>
      </c>
      <c r="Q2663" t="s">
        <v>8302</v>
      </c>
      <c r="R2663" s="10">
        <f t="shared" si="248"/>
        <v>102.89999999999999</v>
      </c>
      <c r="S2663">
        <f t="shared" si="249"/>
        <v>85.75</v>
      </c>
      <c r="T2663" t="str">
        <f t="shared" si="250"/>
        <v>technology</v>
      </c>
      <c r="U2663" t="str">
        <f t="shared" si="251"/>
        <v>makerspaces</v>
      </c>
    </row>
    <row r="2664" spans="1:21" ht="44.25" hidden="1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tr">
        <f>Data[[#This Row],[state]]</f>
        <v>successful</v>
      </c>
      <c r="H2664" t="s">
        <v>8224</v>
      </c>
      <c r="I2664" t="s">
        <v>8246</v>
      </c>
      <c r="J2664">
        <v>1440179713</v>
      </c>
      <c r="K2664" s="11">
        <f t="shared" si="246"/>
        <v>42237.496678240743</v>
      </c>
      <c r="L2664">
        <v>1437587713</v>
      </c>
      <c r="M2664" s="11">
        <f t="shared" si="247"/>
        <v>42207.496678240743</v>
      </c>
      <c r="N2664" t="b">
        <v>0</v>
      </c>
      <c r="O2664">
        <v>80</v>
      </c>
      <c r="P2664" t="b">
        <v>1</v>
      </c>
      <c r="Q2664" t="s">
        <v>8302</v>
      </c>
      <c r="R2664" s="10">
        <f t="shared" si="248"/>
        <v>106.80000000000001</v>
      </c>
      <c r="S2664">
        <f t="shared" si="249"/>
        <v>267</v>
      </c>
      <c r="T2664" t="str">
        <f t="shared" si="250"/>
        <v>technology</v>
      </c>
      <c r="U2664" t="str">
        <f t="shared" si="251"/>
        <v>makerspaces</v>
      </c>
    </row>
    <row r="2665" spans="1:21" ht="44.25" hidden="1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tr">
        <f>Data[[#This Row],[state]]</f>
        <v>successful</v>
      </c>
      <c r="H2665" t="s">
        <v>8229</v>
      </c>
      <c r="I2665" t="s">
        <v>8251</v>
      </c>
      <c r="J2665">
        <v>1441378800</v>
      </c>
      <c r="K2665" s="11">
        <f t="shared" si="246"/>
        <v>42251.375</v>
      </c>
      <c r="L2665">
        <v>1438873007</v>
      </c>
      <c r="M2665" s="11">
        <f t="shared" si="247"/>
        <v>42222.372766203705</v>
      </c>
      <c r="N2665" t="b">
        <v>0</v>
      </c>
      <c r="O2665">
        <v>56</v>
      </c>
      <c r="P2665" t="b">
        <v>1</v>
      </c>
      <c r="Q2665" t="s">
        <v>8302</v>
      </c>
      <c r="R2665" s="10">
        <f t="shared" si="248"/>
        <v>104.59625</v>
      </c>
      <c r="S2665">
        <f t="shared" si="249"/>
        <v>373.55803571428572</v>
      </c>
      <c r="T2665" t="str">
        <f t="shared" si="250"/>
        <v>technology</v>
      </c>
      <c r="U2665" t="str">
        <f t="shared" si="251"/>
        <v>makerspaces</v>
      </c>
    </row>
    <row r="2666" spans="1:21" ht="44.25" hidden="1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tr">
        <f>Data[[#This Row],[state]]</f>
        <v>successful</v>
      </c>
      <c r="H2666" t="s">
        <v>8224</v>
      </c>
      <c r="I2666" t="s">
        <v>8246</v>
      </c>
      <c r="J2666">
        <v>1449644340</v>
      </c>
      <c r="K2666" s="11">
        <f t="shared" si="246"/>
        <v>42347.040972222225</v>
      </c>
      <c r="L2666">
        <v>1446683797</v>
      </c>
      <c r="M2666" s="11">
        <f t="shared" si="247"/>
        <v>42312.77542824074</v>
      </c>
      <c r="N2666" t="b">
        <v>0</v>
      </c>
      <c r="O2666">
        <v>104</v>
      </c>
      <c r="P2666" t="b">
        <v>1</v>
      </c>
      <c r="Q2666" t="s">
        <v>8302</v>
      </c>
      <c r="R2666" s="10">
        <f t="shared" si="248"/>
        <v>103.42857142857143</v>
      </c>
      <c r="S2666">
        <f t="shared" si="249"/>
        <v>174.03846153846155</v>
      </c>
      <c r="T2666" t="str">
        <f t="shared" si="250"/>
        <v>technology</v>
      </c>
      <c r="U2666" t="str">
        <f t="shared" si="251"/>
        <v>makerspaces</v>
      </c>
    </row>
    <row r="2667" spans="1:21" ht="44.25" hidden="1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tr">
        <f>Data[[#This Row],[state]]</f>
        <v>successful</v>
      </c>
      <c r="H2667" t="s">
        <v>8224</v>
      </c>
      <c r="I2667" t="s">
        <v>8246</v>
      </c>
      <c r="J2667">
        <v>1430774974</v>
      </c>
      <c r="K2667" s="11">
        <f t="shared" si="246"/>
        <v>42128.645532407405</v>
      </c>
      <c r="L2667">
        <v>1426886974</v>
      </c>
      <c r="M2667" s="11">
        <f t="shared" si="247"/>
        <v>42083.645532407405</v>
      </c>
      <c r="N2667" t="b">
        <v>0</v>
      </c>
      <c r="O2667">
        <v>46</v>
      </c>
      <c r="P2667" t="b">
        <v>1</v>
      </c>
      <c r="Q2667" t="s">
        <v>8302</v>
      </c>
      <c r="R2667" s="10">
        <f t="shared" si="248"/>
        <v>123.14285714285715</v>
      </c>
      <c r="S2667">
        <f t="shared" si="249"/>
        <v>93.695652173913047</v>
      </c>
      <c r="T2667" t="str">
        <f t="shared" si="250"/>
        <v>technology</v>
      </c>
      <c r="U2667" t="str">
        <f t="shared" si="251"/>
        <v>makerspaces</v>
      </c>
    </row>
    <row r="2668" spans="1:21" ht="44.25" hidden="1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tr">
        <f>Data[[#This Row],[state]]</f>
        <v>successful</v>
      </c>
      <c r="H2668" t="s">
        <v>8224</v>
      </c>
      <c r="I2668" t="s">
        <v>8246</v>
      </c>
      <c r="J2668">
        <v>1443214800</v>
      </c>
      <c r="K2668" s="11">
        <f t="shared" si="246"/>
        <v>42272.625</v>
      </c>
      <c r="L2668">
        <v>1440008439</v>
      </c>
      <c r="M2668" s="11">
        <f t="shared" si="247"/>
        <v>42235.514340277776</v>
      </c>
      <c r="N2668" t="b">
        <v>0</v>
      </c>
      <c r="O2668">
        <v>206</v>
      </c>
      <c r="P2668" t="b">
        <v>1</v>
      </c>
      <c r="Q2668" t="s">
        <v>8302</v>
      </c>
      <c r="R2668" s="10">
        <f t="shared" si="248"/>
        <v>159.29509999999999</v>
      </c>
      <c r="S2668">
        <f t="shared" si="249"/>
        <v>77.327718446601949</v>
      </c>
      <c r="T2668" t="str">
        <f t="shared" si="250"/>
        <v>technology</v>
      </c>
      <c r="U2668" t="str">
        <f t="shared" si="251"/>
        <v>makerspaces</v>
      </c>
    </row>
    <row r="2669" spans="1:21" ht="59" hidden="1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tr">
        <f>Data[[#This Row],[state]]</f>
        <v>successful</v>
      </c>
      <c r="H2669" t="s">
        <v>8224</v>
      </c>
      <c r="I2669" t="s">
        <v>8246</v>
      </c>
      <c r="J2669">
        <v>1455142416</v>
      </c>
      <c r="K2669" s="11">
        <f t="shared" si="246"/>
        <v>42410.676111111112</v>
      </c>
      <c r="L2669">
        <v>1452550416</v>
      </c>
      <c r="M2669" s="11">
        <f t="shared" si="247"/>
        <v>42380.676111111112</v>
      </c>
      <c r="N2669" t="b">
        <v>0</v>
      </c>
      <c r="O2669">
        <v>18</v>
      </c>
      <c r="P2669" t="b">
        <v>1</v>
      </c>
      <c r="Q2669" t="s">
        <v>8302</v>
      </c>
      <c r="R2669" s="10">
        <f t="shared" si="248"/>
        <v>110.66666666666667</v>
      </c>
      <c r="S2669">
        <f t="shared" si="249"/>
        <v>92.222222222222229</v>
      </c>
      <c r="T2669" t="str">
        <f t="shared" si="250"/>
        <v>technology</v>
      </c>
      <c r="U2669" t="str">
        <f t="shared" si="251"/>
        <v>makerspaces</v>
      </c>
    </row>
    <row r="2670" spans="1:21" ht="29.5" hidden="1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tr">
        <f>Data[[#This Row],[state]]</f>
        <v>successful</v>
      </c>
      <c r="H2670" t="s">
        <v>8229</v>
      </c>
      <c r="I2670" t="s">
        <v>8251</v>
      </c>
      <c r="J2670">
        <v>1447079520</v>
      </c>
      <c r="K2670" s="11">
        <f t="shared" si="246"/>
        <v>42317.35555555555</v>
      </c>
      <c r="L2670">
        <v>1443449265</v>
      </c>
      <c r="M2670" s="11">
        <f t="shared" si="247"/>
        <v>42275.338715277772</v>
      </c>
      <c r="N2670" t="b">
        <v>0</v>
      </c>
      <c r="O2670">
        <v>28</v>
      </c>
      <c r="P2670" t="b">
        <v>1</v>
      </c>
      <c r="Q2670" t="s">
        <v>8302</v>
      </c>
      <c r="R2670" s="10">
        <f t="shared" si="248"/>
        <v>170.70000000000002</v>
      </c>
      <c r="S2670">
        <f t="shared" si="249"/>
        <v>60.964285714285715</v>
      </c>
      <c r="T2670" t="str">
        <f t="shared" si="250"/>
        <v>technology</v>
      </c>
      <c r="U2670" t="str">
        <f t="shared" si="251"/>
        <v>makerspaces</v>
      </c>
    </row>
    <row r="2671" spans="1:21" ht="44.25" hidden="1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tr">
        <f>Data[[#This Row],[state]]</f>
        <v>successful</v>
      </c>
      <c r="H2671" t="s">
        <v>8224</v>
      </c>
      <c r="I2671" t="s">
        <v>8246</v>
      </c>
      <c r="J2671">
        <v>1452387096</v>
      </c>
      <c r="K2671" s="11">
        <f t="shared" si="246"/>
        <v>42378.785833333335</v>
      </c>
      <c r="L2671">
        <v>1447203096</v>
      </c>
      <c r="M2671" s="11">
        <f t="shared" si="247"/>
        <v>42318.785833333335</v>
      </c>
      <c r="N2671" t="b">
        <v>0</v>
      </c>
      <c r="O2671">
        <v>11</v>
      </c>
      <c r="P2671" t="b">
        <v>1</v>
      </c>
      <c r="Q2671" t="s">
        <v>8302</v>
      </c>
      <c r="R2671" s="10">
        <f t="shared" si="248"/>
        <v>125.125</v>
      </c>
      <c r="S2671">
        <f t="shared" si="249"/>
        <v>91</v>
      </c>
      <c r="T2671" t="str">
        <f t="shared" si="250"/>
        <v>technology</v>
      </c>
      <c r="U2671" t="str">
        <f t="shared" si="251"/>
        <v>makerspaces</v>
      </c>
    </row>
    <row r="2672" spans="1:21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tr">
        <f>Data[[#This Row],[state]]</f>
        <v>failed</v>
      </c>
      <c r="H2672" t="s">
        <v>8226</v>
      </c>
      <c r="I2672" t="s">
        <v>8248</v>
      </c>
      <c r="J2672">
        <v>1406593780</v>
      </c>
      <c r="K2672" s="11">
        <f t="shared" si="246"/>
        <v>41848.770601851851</v>
      </c>
      <c r="L2672">
        <v>1404174580</v>
      </c>
      <c r="M2672" s="11">
        <f t="shared" si="247"/>
        <v>41820.770601851851</v>
      </c>
      <c r="N2672" t="b">
        <v>1</v>
      </c>
      <c r="O2672">
        <v>60</v>
      </c>
      <c r="P2672" t="b">
        <v>0</v>
      </c>
      <c r="Q2672" t="s">
        <v>8302</v>
      </c>
      <c r="R2672" s="10">
        <f t="shared" si="248"/>
        <v>6.4158609339642041</v>
      </c>
      <c r="S2672">
        <f t="shared" si="249"/>
        <v>41.583333333333336</v>
      </c>
      <c r="T2672" t="str">
        <f t="shared" si="250"/>
        <v>technology</v>
      </c>
      <c r="U2672" t="str">
        <f t="shared" si="251"/>
        <v>makerspaces</v>
      </c>
    </row>
    <row r="2673" spans="1:21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tr">
        <f>Data[[#This Row],[state]]</f>
        <v>failed</v>
      </c>
      <c r="H2673" t="s">
        <v>8224</v>
      </c>
      <c r="I2673" t="s">
        <v>8246</v>
      </c>
      <c r="J2673">
        <v>1419017880</v>
      </c>
      <c r="K2673" s="11">
        <f t="shared" si="246"/>
        <v>41992.568055555559</v>
      </c>
      <c r="L2673">
        <v>1416419916</v>
      </c>
      <c r="M2673" s="11">
        <f t="shared" si="247"/>
        <v>41962.499027777783</v>
      </c>
      <c r="N2673" t="b">
        <v>1</v>
      </c>
      <c r="O2673">
        <v>84</v>
      </c>
      <c r="P2673" t="b">
        <v>0</v>
      </c>
      <c r="Q2673" t="s">
        <v>8302</v>
      </c>
      <c r="R2673" s="10">
        <f t="shared" si="248"/>
        <v>11.343999999999999</v>
      </c>
      <c r="S2673">
        <f t="shared" si="249"/>
        <v>33.761904761904759</v>
      </c>
      <c r="T2673" t="str">
        <f t="shared" si="250"/>
        <v>technology</v>
      </c>
      <c r="U2673" t="str">
        <f t="shared" si="251"/>
        <v>makerspaces</v>
      </c>
    </row>
    <row r="2674" spans="1:21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tr">
        <f>Data[[#This Row],[state]]</f>
        <v>failed</v>
      </c>
      <c r="H2674" t="s">
        <v>8224</v>
      </c>
      <c r="I2674" t="s">
        <v>8246</v>
      </c>
      <c r="J2674">
        <v>1451282400</v>
      </c>
      <c r="K2674" s="11">
        <f t="shared" si="246"/>
        <v>42366</v>
      </c>
      <c r="L2674">
        <v>1449436390</v>
      </c>
      <c r="M2674" s="11">
        <f t="shared" si="247"/>
        <v>42344.634143518517</v>
      </c>
      <c r="N2674" t="b">
        <v>1</v>
      </c>
      <c r="O2674">
        <v>47</v>
      </c>
      <c r="P2674" t="b">
        <v>0</v>
      </c>
      <c r="Q2674" t="s">
        <v>8302</v>
      </c>
      <c r="R2674" s="10">
        <f t="shared" si="248"/>
        <v>33.19</v>
      </c>
      <c r="S2674">
        <f t="shared" si="249"/>
        <v>70.61702127659575</v>
      </c>
      <c r="T2674" t="str">
        <f t="shared" si="250"/>
        <v>technology</v>
      </c>
      <c r="U2674" t="str">
        <f t="shared" si="251"/>
        <v>makerspaces</v>
      </c>
    </row>
    <row r="2675" spans="1:21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tr">
        <f>Data[[#This Row],[state]]</f>
        <v>failed</v>
      </c>
      <c r="H2675" t="s">
        <v>8224</v>
      </c>
      <c r="I2675" t="s">
        <v>8246</v>
      </c>
      <c r="J2675">
        <v>1414622700</v>
      </c>
      <c r="K2675" s="11">
        <f t="shared" si="246"/>
        <v>41941.697916666664</v>
      </c>
      <c r="L2675">
        <v>1412081999</v>
      </c>
      <c r="M2675" s="11">
        <f t="shared" si="247"/>
        <v>41912.291655092595</v>
      </c>
      <c r="N2675" t="b">
        <v>1</v>
      </c>
      <c r="O2675">
        <v>66</v>
      </c>
      <c r="P2675" t="b">
        <v>0</v>
      </c>
      <c r="Q2675" t="s">
        <v>8302</v>
      </c>
      <c r="R2675" s="10">
        <f t="shared" si="248"/>
        <v>27.58</v>
      </c>
      <c r="S2675">
        <f t="shared" si="249"/>
        <v>167.15151515151516</v>
      </c>
      <c r="T2675" t="str">
        <f t="shared" si="250"/>
        <v>technology</v>
      </c>
      <c r="U2675" t="str">
        <f t="shared" si="251"/>
        <v>makerspaces</v>
      </c>
    </row>
    <row r="2676" spans="1:21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tr">
        <f>Data[[#This Row],[state]]</f>
        <v>failed</v>
      </c>
      <c r="H2676" t="s">
        <v>8224</v>
      </c>
      <c r="I2676" t="s">
        <v>8246</v>
      </c>
      <c r="J2676">
        <v>1467694740</v>
      </c>
      <c r="K2676" s="11">
        <f t="shared" si="246"/>
        <v>42555.957638888889</v>
      </c>
      <c r="L2676">
        <v>1465398670</v>
      </c>
      <c r="M2676" s="11">
        <f t="shared" si="247"/>
        <v>42529.382754629631</v>
      </c>
      <c r="N2676" t="b">
        <v>1</v>
      </c>
      <c r="O2676">
        <v>171</v>
      </c>
      <c r="P2676" t="b">
        <v>0</v>
      </c>
      <c r="Q2676" t="s">
        <v>8302</v>
      </c>
      <c r="R2676" s="10">
        <f t="shared" si="248"/>
        <v>62.839999999999996</v>
      </c>
      <c r="S2676">
        <f t="shared" si="249"/>
        <v>128.61988304093566</v>
      </c>
      <c r="T2676" t="str">
        <f t="shared" si="250"/>
        <v>technology</v>
      </c>
      <c r="U2676" t="str">
        <f t="shared" si="251"/>
        <v>makerspaces</v>
      </c>
    </row>
    <row r="2677" spans="1:21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tr">
        <f>Data[[#This Row],[state]]</f>
        <v>failed</v>
      </c>
      <c r="H2677" t="s">
        <v>8224</v>
      </c>
      <c r="I2677" t="s">
        <v>8246</v>
      </c>
      <c r="J2677">
        <v>1415655289</v>
      </c>
      <c r="K2677" s="11">
        <f t="shared" si="246"/>
        <v>41953.649178240739</v>
      </c>
      <c r="L2677">
        <v>1413059689</v>
      </c>
      <c r="M2677" s="11">
        <f t="shared" si="247"/>
        <v>41923.607511574075</v>
      </c>
      <c r="N2677" t="b">
        <v>1</v>
      </c>
      <c r="O2677">
        <v>29</v>
      </c>
      <c r="P2677" t="b">
        <v>0</v>
      </c>
      <c r="Q2677" t="s">
        <v>8302</v>
      </c>
      <c r="R2677" s="10">
        <f t="shared" si="248"/>
        <v>7.5880000000000001</v>
      </c>
      <c r="S2677">
        <f t="shared" si="249"/>
        <v>65.41379310344827</v>
      </c>
      <c r="T2677" t="str">
        <f t="shared" si="250"/>
        <v>technology</v>
      </c>
      <c r="U2677" t="str">
        <f t="shared" si="251"/>
        <v>makerspaces</v>
      </c>
    </row>
    <row r="2678" spans="1:21" ht="44.25" hidden="1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tr">
        <f>Data[[#This Row],[state]]</f>
        <v>failed</v>
      </c>
      <c r="H2678" t="s">
        <v>8229</v>
      </c>
      <c r="I2678" t="s">
        <v>8251</v>
      </c>
      <c r="J2678">
        <v>1463929174</v>
      </c>
      <c r="K2678" s="11">
        <f t="shared" si="246"/>
        <v>42512.374699074076</v>
      </c>
      <c r="L2678">
        <v>1461337174</v>
      </c>
      <c r="M2678" s="11">
        <f t="shared" si="247"/>
        <v>42482.374699074076</v>
      </c>
      <c r="N2678" t="b">
        <v>0</v>
      </c>
      <c r="O2678">
        <v>9</v>
      </c>
      <c r="P2678" t="b">
        <v>0</v>
      </c>
      <c r="Q2678" t="s">
        <v>8302</v>
      </c>
      <c r="R2678" s="10">
        <f t="shared" si="248"/>
        <v>50.38095238095238</v>
      </c>
      <c r="S2678">
        <f t="shared" si="249"/>
        <v>117.55555555555556</v>
      </c>
      <c r="T2678" t="str">
        <f t="shared" si="250"/>
        <v>technology</v>
      </c>
      <c r="U2678" t="str">
        <f t="shared" si="251"/>
        <v>makerspaces</v>
      </c>
    </row>
    <row r="2679" spans="1:21" ht="44.25" hidden="1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tr">
        <f>Data[[#This Row],[state]]</f>
        <v>failed</v>
      </c>
      <c r="H2679" t="s">
        <v>8224</v>
      </c>
      <c r="I2679" t="s">
        <v>8246</v>
      </c>
      <c r="J2679">
        <v>1404348143</v>
      </c>
      <c r="K2679" s="11">
        <f t="shared" si="246"/>
        <v>41822.779432870368</v>
      </c>
      <c r="L2679">
        <v>1401756143</v>
      </c>
      <c r="M2679" s="11">
        <f t="shared" si="247"/>
        <v>41792.779432870368</v>
      </c>
      <c r="N2679" t="b">
        <v>0</v>
      </c>
      <c r="O2679">
        <v>27</v>
      </c>
      <c r="P2679" t="b">
        <v>0</v>
      </c>
      <c r="Q2679" t="s">
        <v>8302</v>
      </c>
      <c r="R2679" s="10">
        <f t="shared" si="248"/>
        <v>17.512820512820511</v>
      </c>
      <c r="S2679">
        <f t="shared" si="249"/>
        <v>126.48148148148148</v>
      </c>
      <c r="T2679" t="str">
        <f t="shared" si="250"/>
        <v>technology</v>
      </c>
      <c r="U2679" t="str">
        <f t="shared" si="251"/>
        <v>makerspaces</v>
      </c>
    </row>
    <row r="2680" spans="1:21" ht="44.25" hidden="1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tr">
        <f>Data[[#This Row],[state]]</f>
        <v>failed</v>
      </c>
      <c r="H2680" t="s">
        <v>8227</v>
      </c>
      <c r="I2680" t="s">
        <v>8249</v>
      </c>
      <c r="J2680">
        <v>1443121765</v>
      </c>
      <c r="K2680" s="11">
        <f t="shared" si="246"/>
        <v>42271.548206018517</v>
      </c>
      <c r="L2680">
        <v>1440529765</v>
      </c>
      <c r="M2680" s="11">
        <f t="shared" si="247"/>
        <v>42241.548206018517</v>
      </c>
      <c r="N2680" t="b">
        <v>0</v>
      </c>
      <c r="O2680">
        <v>2</v>
      </c>
      <c r="P2680" t="b">
        <v>0</v>
      </c>
      <c r="Q2680" t="s">
        <v>8302</v>
      </c>
      <c r="R2680" s="10">
        <f t="shared" si="248"/>
        <v>1.375E-2</v>
      </c>
      <c r="S2680">
        <f t="shared" si="249"/>
        <v>550</v>
      </c>
      <c r="T2680" t="str">
        <f t="shared" si="250"/>
        <v>technology</v>
      </c>
      <c r="U2680" t="str">
        <f t="shared" si="251"/>
        <v>makerspaces</v>
      </c>
    </row>
    <row r="2681" spans="1:21" ht="59" hidden="1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tr">
        <f>Data[[#This Row],[state]]</f>
        <v>failed</v>
      </c>
      <c r="H2681" t="s">
        <v>8224</v>
      </c>
      <c r="I2681" t="s">
        <v>8246</v>
      </c>
      <c r="J2681">
        <v>1425081694</v>
      </c>
      <c r="K2681" s="11">
        <f t="shared" si="246"/>
        <v>42062.751087962963</v>
      </c>
      <c r="L2681">
        <v>1422489694</v>
      </c>
      <c r="M2681" s="11">
        <f t="shared" si="247"/>
        <v>42032.751087962963</v>
      </c>
      <c r="N2681" t="b">
        <v>0</v>
      </c>
      <c r="O2681">
        <v>3</v>
      </c>
      <c r="P2681" t="b">
        <v>0</v>
      </c>
      <c r="Q2681" t="s">
        <v>8302</v>
      </c>
      <c r="R2681" s="10">
        <f t="shared" si="248"/>
        <v>0.33</v>
      </c>
      <c r="S2681">
        <f t="shared" si="249"/>
        <v>44</v>
      </c>
      <c r="T2681" t="str">
        <f t="shared" si="250"/>
        <v>technology</v>
      </c>
      <c r="U2681" t="str">
        <f t="shared" si="251"/>
        <v>makerspaces</v>
      </c>
    </row>
    <row r="2682" spans="1:21" hidden="1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tr">
        <f>Data[[#This Row],[state]]</f>
        <v>failed</v>
      </c>
      <c r="H2682" t="s">
        <v>8227</v>
      </c>
      <c r="I2682" t="s">
        <v>8249</v>
      </c>
      <c r="J2682">
        <v>1459915491</v>
      </c>
      <c r="K2682" s="11">
        <f t="shared" si="246"/>
        <v>42465.920034722221</v>
      </c>
      <c r="L2682">
        <v>1457327091</v>
      </c>
      <c r="M2682" s="11">
        <f t="shared" si="247"/>
        <v>42435.961701388893</v>
      </c>
      <c r="N2682" t="b">
        <v>0</v>
      </c>
      <c r="O2682">
        <v>4</v>
      </c>
      <c r="P2682" t="b">
        <v>0</v>
      </c>
      <c r="Q2682" t="s">
        <v>8302</v>
      </c>
      <c r="R2682" s="10">
        <f t="shared" si="248"/>
        <v>0.86250000000000004</v>
      </c>
      <c r="S2682">
        <f t="shared" si="249"/>
        <v>69</v>
      </c>
      <c r="T2682" t="str">
        <f t="shared" si="250"/>
        <v>technology</v>
      </c>
      <c r="U2682" t="str">
        <f t="shared" si="251"/>
        <v>makerspaces</v>
      </c>
    </row>
    <row r="2683" spans="1:21" ht="44.25" hidden="1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tr">
        <f>Data[[#This Row],[state]]</f>
        <v>failed</v>
      </c>
      <c r="H2683" t="s">
        <v>8224</v>
      </c>
      <c r="I2683" t="s">
        <v>8246</v>
      </c>
      <c r="J2683">
        <v>1405027750</v>
      </c>
      <c r="K2683" s="11">
        <f t="shared" si="246"/>
        <v>41830.645254629628</v>
      </c>
      <c r="L2683">
        <v>1402867750</v>
      </c>
      <c r="M2683" s="11">
        <f t="shared" si="247"/>
        <v>41805.645254629628</v>
      </c>
      <c r="N2683" t="b">
        <v>0</v>
      </c>
      <c r="O2683">
        <v>2</v>
      </c>
      <c r="P2683" t="b">
        <v>0</v>
      </c>
      <c r="Q2683" t="s">
        <v>8284</v>
      </c>
      <c r="R2683" s="10">
        <f t="shared" si="248"/>
        <v>0.6875</v>
      </c>
      <c r="S2683">
        <f t="shared" si="249"/>
        <v>27.5</v>
      </c>
      <c r="T2683" t="str">
        <f t="shared" si="250"/>
        <v>food</v>
      </c>
      <c r="U2683" t="str">
        <f t="shared" si="251"/>
        <v>food trucks</v>
      </c>
    </row>
    <row r="2684" spans="1:21" ht="44.25" hidden="1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tr">
        <f>Data[[#This Row],[state]]</f>
        <v>failed</v>
      </c>
      <c r="H2684" t="s">
        <v>8224</v>
      </c>
      <c r="I2684" t="s">
        <v>8246</v>
      </c>
      <c r="J2684">
        <v>1416635940</v>
      </c>
      <c r="K2684" s="11">
        <f t="shared" si="246"/>
        <v>41964.999305555553</v>
      </c>
      <c r="L2684">
        <v>1413838540</v>
      </c>
      <c r="M2684" s="11">
        <f t="shared" si="247"/>
        <v>41932.621990740743</v>
      </c>
      <c r="N2684" t="b">
        <v>0</v>
      </c>
      <c r="O2684">
        <v>20</v>
      </c>
      <c r="P2684" t="b">
        <v>0</v>
      </c>
      <c r="Q2684" t="s">
        <v>8284</v>
      </c>
      <c r="R2684" s="10">
        <f t="shared" si="248"/>
        <v>28.299999999999997</v>
      </c>
      <c r="S2684">
        <f t="shared" si="249"/>
        <v>84.9</v>
      </c>
      <c r="T2684" t="str">
        <f t="shared" si="250"/>
        <v>food</v>
      </c>
      <c r="U2684" t="str">
        <f t="shared" si="251"/>
        <v>food trucks</v>
      </c>
    </row>
    <row r="2685" spans="1:21" ht="44.25" hidden="1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tr">
        <f>Data[[#This Row],[state]]</f>
        <v>failed</v>
      </c>
      <c r="H2685" t="s">
        <v>8224</v>
      </c>
      <c r="I2685" t="s">
        <v>8246</v>
      </c>
      <c r="J2685">
        <v>1425233240</v>
      </c>
      <c r="K2685" s="11">
        <f t="shared" si="246"/>
        <v>42064.50509259259</v>
      </c>
      <c r="L2685">
        <v>1422641240</v>
      </c>
      <c r="M2685" s="11">
        <f t="shared" si="247"/>
        <v>42034.50509259259</v>
      </c>
      <c r="N2685" t="b">
        <v>0</v>
      </c>
      <c r="O2685">
        <v>3</v>
      </c>
      <c r="P2685" t="b">
        <v>0</v>
      </c>
      <c r="Q2685" t="s">
        <v>8284</v>
      </c>
      <c r="R2685" s="10">
        <f t="shared" si="248"/>
        <v>0.24</v>
      </c>
      <c r="S2685">
        <f t="shared" si="249"/>
        <v>12</v>
      </c>
      <c r="T2685" t="str">
        <f t="shared" si="250"/>
        <v>food</v>
      </c>
      <c r="U2685" t="str">
        <f t="shared" si="251"/>
        <v>food trucks</v>
      </c>
    </row>
    <row r="2686" spans="1:21" ht="44.25" hidden="1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tr">
        <f>Data[[#This Row],[state]]</f>
        <v>failed</v>
      </c>
      <c r="H2686" t="s">
        <v>8224</v>
      </c>
      <c r="I2686" t="s">
        <v>8246</v>
      </c>
      <c r="J2686">
        <v>1407621425</v>
      </c>
      <c r="K2686" s="11">
        <f t="shared" si="246"/>
        <v>41860.664641203701</v>
      </c>
      <c r="L2686">
        <v>1404165425</v>
      </c>
      <c r="M2686" s="11">
        <f t="shared" si="247"/>
        <v>41820.664641203701</v>
      </c>
      <c r="N2686" t="b">
        <v>0</v>
      </c>
      <c r="O2686">
        <v>4</v>
      </c>
      <c r="P2686" t="b">
        <v>0</v>
      </c>
      <c r="Q2686" t="s">
        <v>8284</v>
      </c>
      <c r="R2686" s="10">
        <f t="shared" si="248"/>
        <v>1.1428571428571428</v>
      </c>
      <c r="S2686">
        <f t="shared" si="249"/>
        <v>200</v>
      </c>
      <c r="T2686" t="str">
        <f t="shared" si="250"/>
        <v>food</v>
      </c>
      <c r="U2686" t="str">
        <f t="shared" si="251"/>
        <v>food trucks</v>
      </c>
    </row>
    <row r="2687" spans="1:21" ht="44.25" hidden="1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tr">
        <f>Data[[#This Row],[state]]</f>
        <v>failed</v>
      </c>
      <c r="H2687" t="s">
        <v>8224</v>
      </c>
      <c r="I2687" t="s">
        <v>8246</v>
      </c>
      <c r="J2687">
        <v>1430149330</v>
      </c>
      <c r="K2687" s="11">
        <f t="shared" si="246"/>
        <v>42121.404282407413</v>
      </c>
      <c r="L2687">
        <v>1424968930</v>
      </c>
      <c r="M2687" s="11">
        <f t="shared" si="247"/>
        <v>42061.44594907407</v>
      </c>
      <c r="N2687" t="b">
        <v>0</v>
      </c>
      <c r="O2687">
        <v>1</v>
      </c>
      <c r="P2687" t="b">
        <v>0</v>
      </c>
      <c r="Q2687" t="s">
        <v>8284</v>
      </c>
      <c r="R2687" s="10">
        <f t="shared" si="248"/>
        <v>0.02</v>
      </c>
      <c r="S2687">
        <f t="shared" si="249"/>
        <v>10</v>
      </c>
      <c r="T2687" t="str">
        <f t="shared" si="250"/>
        <v>food</v>
      </c>
      <c r="U2687" t="str">
        <f t="shared" si="251"/>
        <v>food trucks</v>
      </c>
    </row>
    <row r="2688" spans="1:21" ht="44.25" hidden="1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tr">
        <f>Data[[#This Row],[state]]</f>
        <v>failed</v>
      </c>
      <c r="H2688" t="s">
        <v>8224</v>
      </c>
      <c r="I2688" t="s">
        <v>8246</v>
      </c>
      <c r="J2688">
        <v>1412119423</v>
      </c>
      <c r="K2688" s="11">
        <f t="shared" si="246"/>
        <v>41912.724803240737</v>
      </c>
      <c r="L2688">
        <v>1410391423</v>
      </c>
      <c r="M2688" s="11">
        <f t="shared" si="247"/>
        <v>41892.724803240737</v>
      </c>
      <c r="N2688" t="b">
        <v>0</v>
      </c>
      <c r="O2688">
        <v>0</v>
      </c>
      <c r="P2688" t="b">
        <v>0</v>
      </c>
      <c r="Q2688" t="s">
        <v>8284</v>
      </c>
      <c r="R2688" s="10">
        <f t="shared" si="248"/>
        <v>0</v>
      </c>
      <c r="S2688" t="e">
        <f t="shared" si="249"/>
        <v>#DIV/0!</v>
      </c>
      <c r="T2688" t="str">
        <f t="shared" si="250"/>
        <v>food</v>
      </c>
      <c r="U2688" t="str">
        <f t="shared" si="251"/>
        <v>food trucks</v>
      </c>
    </row>
    <row r="2689" spans="1:21" ht="44.25" hidden="1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tr">
        <f>Data[[#This Row],[state]]</f>
        <v>failed</v>
      </c>
      <c r="H2689" t="s">
        <v>8224</v>
      </c>
      <c r="I2689" t="s">
        <v>8246</v>
      </c>
      <c r="J2689">
        <v>1435591318</v>
      </c>
      <c r="K2689" s="11">
        <f t="shared" si="246"/>
        <v>42184.39025462963</v>
      </c>
      <c r="L2689">
        <v>1432999318</v>
      </c>
      <c r="M2689" s="11">
        <f t="shared" si="247"/>
        <v>42154.39025462963</v>
      </c>
      <c r="N2689" t="b">
        <v>0</v>
      </c>
      <c r="O2689">
        <v>0</v>
      </c>
      <c r="P2689" t="b">
        <v>0</v>
      </c>
      <c r="Q2689" t="s">
        <v>8284</v>
      </c>
      <c r="R2689" s="10">
        <f t="shared" si="248"/>
        <v>0</v>
      </c>
      <c r="S2689" t="e">
        <f t="shared" si="249"/>
        <v>#DIV/0!</v>
      </c>
      <c r="T2689" t="str">
        <f t="shared" si="250"/>
        <v>food</v>
      </c>
      <c r="U2689" t="str">
        <f t="shared" si="251"/>
        <v>food trucks</v>
      </c>
    </row>
    <row r="2690" spans="1:21" ht="29.5" hidden="1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tr">
        <f>Data[[#This Row],[state]]</f>
        <v>failed</v>
      </c>
      <c r="H2690" t="s">
        <v>8224</v>
      </c>
      <c r="I2690" t="s">
        <v>8246</v>
      </c>
      <c r="J2690">
        <v>1424746800</v>
      </c>
      <c r="K2690" s="11">
        <f t="shared" ref="K2690:K2753" si="252">(((J2690/60)/60)/24)+DATE(1970,1,1)+(-6/24)</f>
        <v>42058.875</v>
      </c>
      <c r="L2690">
        <v>1422067870</v>
      </c>
      <c r="M2690" s="11">
        <f t="shared" ref="M2690:M2753" si="253">(((L2690/60)/60)/24)+DATE(1970,1,1)+(-6/24)</f>
        <v>42027.868865740747</v>
      </c>
      <c r="N2690" t="b">
        <v>0</v>
      </c>
      <c r="O2690">
        <v>14</v>
      </c>
      <c r="P2690" t="b">
        <v>0</v>
      </c>
      <c r="Q2690" t="s">
        <v>8284</v>
      </c>
      <c r="R2690" s="10">
        <f t="shared" ref="R2690:R2753" si="254">(E2690/D2690)*100</f>
        <v>0.14799999999999999</v>
      </c>
      <c r="S2690">
        <f t="shared" si="249"/>
        <v>5.2857142857142856</v>
      </c>
      <c r="T2690" t="str">
        <f t="shared" si="250"/>
        <v>food</v>
      </c>
      <c r="U2690" t="str">
        <f t="shared" si="251"/>
        <v>food trucks</v>
      </c>
    </row>
    <row r="2691" spans="1:21" ht="44.25" hidden="1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tr">
        <f>Data[[#This Row],[state]]</f>
        <v>failed</v>
      </c>
      <c r="H2691" t="s">
        <v>8224</v>
      </c>
      <c r="I2691" t="s">
        <v>8246</v>
      </c>
      <c r="J2691">
        <v>1469919890</v>
      </c>
      <c r="K2691" s="11">
        <f t="shared" si="252"/>
        <v>42581.711689814809</v>
      </c>
      <c r="L2691">
        <v>1467327890</v>
      </c>
      <c r="M2691" s="11">
        <f t="shared" si="253"/>
        <v>42551.711689814809</v>
      </c>
      <c r="N2691" t="b">
        <v>0</v>
      </c>
      <c r="O2691">
        <v>1</v>
      </c>
      <c r="P2691" t="b">
        <v>0</v>
      </c>
      <c r="Q2691" t="s">
        <v>8284</v>
      </c>
      <c r="R2691" s="10">
        <f t="shared" si="254"/>
        <v>2.8571428571428571E-3</v>
      </c>
      <c r="S2691">
        <f t="shared" ref="S2691:S2754" si="255">E2691/O2691</f>
        <v>1</v>
      </c>
      <c r="T2691" t="str">
        <f t="shared" ref="T2691:T2754" si="256">LEFT(Q2691,FIND("/",Q2691)-1)</f>
        <v>food</v>
      </c>
      <c r="U2691" t="str">
        <f t="shared" ref="U2691:U2754" si="257">RIGHT(Q2691,LEN(Q2691)-FIND("/",Q2691))</f>
        <v>food trucks</v>
      </c>
    </row>
    <row r="2692" spans="1:21" ht="59" hidden="1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tr">
        <f>Data[[#This Row],[state]]</f>
        <v>failed</v>
      </c>
      <c r="H2692" t="s">
        <v>8224</v>
      </c>
      <c r="I2692" t="s">
        <v>8246</v>
      </c>
      <c r="J2692">
        <v>1433298676</v>
      </c>
      <c r="K2692" s="11">
        <f t="shared" si="252"/>
        <v>42157.855046296296</v>
      </c>
      <c r="L2692">
        <v>1429410676</v>
      </c>
      <c r="M2692" s="11">
        <f t="shared" si="253"/>
        <v>42112.855046296296</v>
      </c>
      <c r="N2692" t="b">
        <v>0</v>
      </c>
      <c r="O2692">
        <v>118</v>
      </c>
      <c r="P2692" t="b">
        <v>0</v>
      </c>
      <c r="Q2692" t="s">
        <v>8284</v>
      </c>
      <c r="R2692" s="10">
        <f t="shared" si="254"/>
        <v>10.7325</v>
      </c>
      <c r="S2692">
        <f t="shared" si="255"/>
        <v>72.762711864406782</v>
      </c>
      <c r="T2692" t="str">
        <f t="shared" si="256"/>
        <v>food</v>
      </c>
      <c r="U2692" t="str">
        <f t="shared" si="257"/>
        <v>food trucks</v>
      </c>
    </row>
    <row r="2693" spans="1:21" ht="29.5" hidden="1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tr">
        <f>Data[[#This Row],[state]]</f>
        <v>failed</v>
      </c>
      <c r="H2693" t="s">
        <v>8229</v>
      </c>
      <c r="I2693" t="s">
        <v>8251</v>
      </c>
      <c r="J2693">
        <v>1431278557</v>
      </c>
      <c r="K2693" s="11">
        <f t="shared" si="252"/>
        <v>42134.474039351851</v>
      </c>
      <c r="L2693">
        <v>1427390557</v>
      </c>
      <c r="M2693" s="11">
        <f t="shared" si="253"/>
        <v>42089.474039351851</v>
      </c>
      <c r="N2693" t="b">
        <v>0</v>
      </c>
      <c r="O2693">
        <v>2</v>
      </c>
      <c r="P2693" t="b">
        <v>0</v>
      </c>
      <c r="Q2693" t="s">
        <v>8284</v>
      </c>
      <c r="R2693" s="10">
        <f t="shared" si="254"/>
        <v>5.3846153846153842E-2</v>
      </c>
      <c r="S2693">
        <f t="shared" si="255"/>
        <v>17.5</v>
      </c>
      <c r="T2693" t="str">
        <f t="shared" si="256"/>
        <v>food</v>
      </c>
      <c r="U2693" t="str">
        <f t="shared" si="257"/>
        <v>food trucks</v>
      </c>
    </row>
    <row r="2694" spans="1:21" ht="44.25" hidden="1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tr">
        <f>Data[[#This Row],[state]]</f>
        <v>failed</v>
      </c>
      <c r="H2694" t="s">
        <v>8224</v>
      </c>
      <c r="I2694" t="s">
        <v>8246</v>
      </c>
      <c r="J2694">
        <v>1427266860</v>
      </c>
      <c r="K2694" s="11">
        <f t="shared" si="252"/>
        <v>42088.042361111111</v>
      </c>
      <c r="L2694">
        <v>1424678460</v>
      </c>
      <c r="M2694" s="11">
        <f t="shared" si="253"/>
        <v>42058.084027777775</v>
      </c>
      <c r="N2694" t="b">
        <v>0</v>
      </c>
      <c r="O2694">
        <v>1</v>
      </c>
      <c r="P2694" t="b">
        <v>0</v>
      </c>
      <c r="Q2694" t="s">
        <v>8284</v>
      </c>
      <c r="R2694" s="10">
        <f t="shared" si="254"/>
        <v>0.7142857142857143</v>
      </c>
      <c r="S2694">
        <f t="shared" si="255"/>
        <v>25</v>
      </c>
      <c r="T2694" t="str">
        <f t="shared" si="256"/>
        <v>food</v>
      </c>
      <c r="U2694" t="str">
        <f t="shared" si="257"/>
        <v>food trucks</v>
      </c>
    </row>
    <row r="2695" spans="1:21" ht="44.25" hidden="1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tr">
        <f>Data[[#This Row],[state]]</f>
        <v>failed</v>
      </c>
      <c r="H2695" t="s">
        <v>8224</v>
      </c>
      <c r="I2695" t="s">
        <v>8246</v>
      </c>
      <c r="J2695">
        <v>1407899966</v>
      </c>
      <c r="K2695" s="11">
        <f t="shared" si="252"/>
        <v>41863.888495370367</v>
      </c>
      <c r="L2695">
        <v>1405307966</v>
      </c>
      <c r="M2695" s="11">
        <f t="shared" si="253"/>
        <v>41833.888495370367</v>
      </c>
      <c r="N2695" t="b">
        <v>0</v>
      </c>
      <c r="O2695">
        <v>3</v>
      </c>
      <c r="P2695" t="b">
        <v>0</v>
      </c>
      <c r="Q2695" t="s">
        <v>8284</v>
      </c>
      <c r="R2695" s="10">
        <f t="shared" si="254"/>
        <v>0.8</v>
      </c>
      <c r="S2695">
        <f t="shared" si="255"/>
        <v>13.333333333333334</v>
      </c>
      <c r="T2695" t="str">
        <f t="shared" si="256"/>
        <v>food</v>
      </c>
      <c r="U2695" t="str">
        <f t="shared" si="257"/>
        <v>food trucks</v>
      </c>
    </row>
    <row r="2696" spans="1:21" ht="59" hidden="1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tr">
        <f>Data[[#This Row],[state]]</f>
        <v>failed</v>
      </c>
      <c r="H2696" t="s">
        <v>8224</v>
      </c>
      <c r="I2696" t="s">
        <v>8246</v>
      </c>
      <c r="J2696">
        <v>1411701739</v>
      </c>
      <c r="K2696" s="11">
        <f t="shared" si="252"/>
        <v>41907.890497685185</v>
      </c>
      <c r="L2696">
        <v>1409109739</v>
      </c>
      <c r="M2696" s="11">
        <f t="shared" si="253"/>
        <v>41877.890497685185</v>
      </c>
      <c r="N2696" t="b">
        <v>0</v>
      </c>
      <c r="O2696">
        <v>1</v>
      </c>
      <c r="P2696" t="b">
        <v>0</v>
      </c>
      <c r="Q2696" t="s">
        <v>8284</v>
      </c>
      <c r="R2696" s="10">
        <f t="shared" si="254"/>
        <v>3.3333333333333335E-3</v>
      </c>
      <c r="S2696">
        <f t="shared" si="255"/>
        <v>1</v>
      </c>
      <c r="T2696" t="str">
        <f t="shared" si="256"/>
        <v>food</v>
      </c>
      <c r="U2696" t="str">
        <f t="shared" si="257"/>
        <v>food trucks</v>
      </c>
    </row>
    <row r="2697" spans="1:21" ht="44.25" hidden="1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tr">
        <f>Data[[#This Row],[state]]</f>
        <v>failed</v>
      </c>
      <c r="H2697" t="s">
        <v>8224</v>
      </c>
      <c r="I2697" t="s">
        <v>8246</v>
      </c>
      <c r="J2697">
        <v>1428981718</v>
      </c>
      <c r="K2697" s="11">
        <f t="shared" si="252"/>
        <v>42107.89025462963</v>
      </c>
      <c r="L2697">
        <v>1423801318</v>
      </c>
      <c r="M2697" s="11">
        <f t="shared" si="253"/>
        <v>42047.931921296295</v>
      </c>
      <c r="N2697" t="b">
        <v>0</v>
      </c>
      <c r="O2697">
        <v>3</v>
      </c>
      <c r="P2697" t="b">
        <v>0</v>
      </c>
      <c r="Q2697" t="s">
        <v>8284</v>
      </c>
      <c r="R2697" s="10">
        <f t="shared" si="254"/>
        <v>0.47333333333333333</v>
      </c>
      <c r="S2697">
        <f t="shared" si="255"/>
        <v>23.666666666666668</v>
      </c>
      <c r="T2697" t="str">
        <f t="shared" si="256"/>
        <v>food</v>
      </c>
      <c r="U2697" t="str">
        <f t="shared" si="257"/>
        <v>food trucks</v>
      </c>
    </row>
    <row r="2698" spans="1:21" ht="59" hidden="1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tr">
        <f>Data[[#This Row],[state]]</f>
        <v>failed</v>
      </c>
      <c r="H2698" t="s">
        <v>8224</v>
      </c>
      <c r="I2698" t="s">
        <v>8246</v>
      </c>
      <c r="J2698">
        <v>1419538560</v>
      </c>
      <c r="K2698" s="11">
        <f t="shared" si="252"/>
        <v>41998.594444444447</v>
      </c>
      <c r="L2698">
        <v>1416600960</v>
      </c>
      <c r="M2698" s="11">
        <f t="shared" si="253"/>
        <v>41964.594444444447</v>
      </c>
      <c r="N2698" t="b">
        <v>0</v>
      </c>
      <c r="O2698">
        <v>38</v>
      </c>
      <c r="P2698" t="b">
        <v>0</v>
      </c>
      <c r="Q2698" t="s">
        <v>8284</v>
      </c>
      <c r="R2698" s="10">
        <f t="shared" si="254"/>
        <v>5.65</v>
      </c>
      <c r="S2698">
        <f t="shared" si="255"/>
        <v>89.21052631578948</v>
      </c>
      <c r="T2698" t="str">
        <f t="shared" si="256"/>
        <v>food</v>
      </c>
      <c r="U2698" t="str">
        <f t="shared" si="257"/>
        <v>food trucks</v>
      </c>
    </row>
    <row r="2699" spans="1:21" ht="44.25" hidden="1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tr">
        <f>Data[[#This Row],[state]]</f>
        <v>failed</v>
      </c>
      <c r="H2699" t="s">
        <v>8224</v>
      </c>
      <c r="I2699" t="s">
        <v>8246</v>
      </c>
      <c r="J2699">
        <v>1438552800</v>
      </c>
      <c r="K2699" s="11">
        <f t="shared" si="252"/>
        <v>42218.666666666672</v>
      </c>
      <c r="L2699">
        <v>1435876423</v>
      </c>
      <c r="M2699" s="11">
        <f t="shared" si="253"/>
        <v>42187.690081018518</v>
      </c>
      <c r="N2699" t="b">
        <v>0</v>
      </c>
      <c r="O2699">
        <v>52</v>
      </c>
      <c r="P2699" t="b">
        <v>0</v>
      </c>
      <c r="Q2699" t="s">
        <v>8284</v>
      </c>
      <c r="R2699" s="10">
        <f t="shared" si="254"/>
        <v>26.35217391304348</v>
      </c>
      <c r="S2699">
        <f t="shared" si="255"/>
        <v>116.55769230769231</v>
      </c>
      <c r="T2699" t="str">
        <f t="shared" si="256"/>
        <v>food</v>
      </c>
      <c r="U2699" t="str">
        <f t="shared" si="257"/>
        <v>food trucks</v>
      </c>
    </row>
    <row r="2700" spans="1:21" ht="44.25" hidden="1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tr">
        <f>Data[[#This Row],[state]]</f>
        <v>failed</v>
      </c>
      <c r="H2700" t="s">
        <v>8224</v>
      </c>
      <c r="I2700" t="s">
        <v>8246</v>
      </c>
      <c r="J2700">
        <v>1403904808</v>
      </c>
      <c r="K2700" s="11">
        <f t="shared" si="252"/>
        <v>41817.648240740738</v>
      </c>
      <c r="L2700">
        <v>1401312808</v>
      </c>
      <c r="M2700" s="11">
        <f t="shared" si="253"/>
        <v>41787.648240740738</v>
      </c>
      <c r="N2700" t="b">
        <v>0</v>
      </c>
      <c r="O2700">
        <v>2</v>
      </c>
      <c r="P2700" t="b">
        <v>0</v>
      </c>
      <c r="Q2700" t="s">
        <v>8284</v>
      </c>
      <c r="R2700" s="10">
        <f t="shared" si="254"/>
        <v>0.325125</v>
      </c>
      <c r="S2700">
        <f t="shared" si="255"/>
        <v>13.005000000000001</v>
      </c>
      <c r="T2700" t="str">
        <f t="shared" si="256"/>
        <v>food</v>
      </c>
      <c r="U2700" t="str">
        <f t="shared" si="257"/>
        <v>food trucks</v>
      </c>
    </row>
    <row r="2701" spans="1:21" ht="44.25" hidden="1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tr">
        <f>Data[[#This Row],[state]]</f>
        <v>failed</v>
      </c>
      <c r="H2701" t="s">
        <v>8229</v>
      </c>
      <c r="I2701" t="s">
        <v>8251</v>
      </c>
      <c r="J2701">
        <v>1407533463</v>
      </c>
      <c r="K2701" s="11">
        <f t="shared" si="252"/>
        <v>41859.646562499998</v>
      </c>
      <c r="L2701">
        <v>1404941463</v>
      </c>
      <c r="M2701" s="11">
        <f t="shared" si="253"/>
        <v>41829.646562499998</v>
      </c>
      <c r="N2701" t="b">
        <v>0</v>
      </c>
      <c r="O2701">
        <v>0</v>
      </c>
      <c r="P2701" t="b">
        <v>0</v>
      </c>
      <c r="Q2701" t="s">
        <v>8284</v>
      </c>
      <c r="R2701" s="10">
        <f t="shared" si="254"/>
        <v>0</v>
      </c>
      <c r="S2701" t="e">
        <f t="shared" si="255"/>
        <v>#DIV/0!</v>
      </c>
      <c r="T2701" t="str">
        <f t="shared" si="256"/>
        <v>food</v>
      </c>
      <c r="U2701" t="str">
        <f t="shared" si="257"/>
        <v>food trucks</v>
      </c>
    </row>
    <row r="2702" spans="1:21" ht="44.25" hidden="1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tr">
        <f>Data[[#This Row],[state]]</f>
        <v>failed</v>
      </c>
      <c r="H2702" t="s">
        <v>8224</v>
      </c>
      <c r="I2702" t="s">
        <v>8246</v>
      </c>
      <c r="J2702">
        <v>1411073972</v>
      </c>
      <c r="K2702" s="11">
        <f t="shared" si="252"/>
        <v>41900.62467592593</v>
      </c>
      <c r="L2702">
        <v>1408481972</v>
      </c>
      <c r="M2702" s="11">
        <f t="shared" si="253"/>
        <v>41870.62467592593</v>
      </c>
      <c r="N2702" t="b">
        <v>0</v>
      </c>
      <c r="O2702">
        <v>4</v>
      </c>
      <c r="P2702" t="b">
        <v>0</v>
      </c>
      <c r="Q2702" t="s">
        <v>8284</v>
      </c>
      <c r="R2702" s="10">
        <f t="shared" si="254"/>
        <v>0.7000700070007001</v>
      </c>
      <c r="S2702">
        <f t="shared" si="255"/>
        <v>17.5</v>
      </c>
      <c r="T2702" t="str">
        <f t="shared" si="256"/>
        <v>food</v>
      </c>
      <c r="U2702" t="str">
        <f t="shared" si="257"/>
        <v>food trucks</v>
      </c>
    </row>
    <row r="2703" spans="1:21" ht="44.25" hidden="1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tr">
        <f>Data[[#This Row],[state]]</f>
        <v>live</v>
      </c>
      <c r="H2703" t="s">
        <v>8241</v>
      </c>
      <c r="I2703" t="s">
        <v>8249</v>
      </c>
      <c r="J2703">
        <v>1491586534</v>
      </c>
      <c r="K2703" s="11">
        <f t="shared" si="252"/>
        <v>42832.483032407406</v>
      </c>
      <c r="L2703">
        <v>1488911734</v>
      </c>
      <c r="M2703" s="11">
        <f t="shared" si="253"/>
        <v>42801.524699074071</v>
      </c>
      <c r="N2703" t="b">
        <v>0</v>
      </c>
      <c r="O2703">
        <v>46</v>
      </c>
      <c r="P2703" t="b">
        <v>0</v>
      </c>
      <c r="Q2703" t="s">
        <v>8303</v>
      </c>
      <c r="R2703" s="10">
        <f t="shared" si="254"/>
        <v>46.176470588235297</v>
      </c>
      <c r="S2703">
        <f t="shared" si="255"/>
        <v>34.130434782608695</v>
      </c>
      <c r="T2703" t="str">
        <f t="shared" si="256"/>
        <v>theater</v>
      </c>
      <c r="U2703" t="str">
        <f t="shared" si="257"/>
        <v>spaces</v>
      </c>
    </row>
    <row r="2704" spans="1:21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tr">
        <f>Data[[#This Row],[state]]</f>
        <v>live</v>
      </c>
      <c r="H2704" t="s">
        <v>8224</v>
      </c>
      <c r="I2704" t="s">
        <v>8246</v>
      </c>
      <c r="J2704">
        <v>1491416077</v>
      </c>
      <c r="K2704" s="11">
        <f t="shared" si="252"/>
        <v>42830.510150462964</v>
      </c>
      <c r="L2704">
        <v>1488827677</v>
      </c>
      <c r="M2704" s="11">
        <f t="shared" si="253"/>
        <v>42800.551817129628</v>
      </c>
      <c r="N2704" t="b">
        <v>1</v>
      </c>
      <c r="O2704">
        <v>26</v>
      </c>
      <c r="P2704" t="b">
        <v>0</v>
      </c>
      <c r="Q2704" t="s">
        <v>8303</v>
      </c>
      <c r="R2704" s="10">
        <f t="shared" si="254"/>
        <v>34.410000000000004</v>
      </c>
      <c r="S2704">
        <f t="shared" si="255"/>
        <v>132.34615384615384</v>
      </c>
      <c r="T2704" t="str">
        <f t="shared" si="256"/>
        <v>theater</v>
      </c>
      <c r="U2704" t="str">
        <f t="shared" si="257"/>
        <v>spaces</v>
      </c>
    </row>
    <row r="2705" spans="1:21" ht="29.5" hidden="1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tr">
        <f>Data[[#This Row],[state]]</f>
        <v>live</v>
      </c>
      <c r="H2705" t="s">
        <v>8238</v>
      </c>
      <c r="I2705" t="s">
        <v>8256</v>
      </c>
      <c r="J2705">
        <v>1490196830</v>
      </c>
      <c r="K2705" s="11">
        <f t="shared" si="252"/>
        <v>42816.398495370369</v>
      </c>
      <c r="L2705">
        <v>1485016430</v>
      </c>
      <c r="M2705" s="11">
        <f t="shared" si="253"/>
        <v>42756.440162037034</v>
      </c>
      <c r="N2705" t="b">
        <v>0</v>
      </c>
      <c r="O2705">
        <v>45</v>
      </c>
      <c r="P2705" t="b">
        <v>0</v>
      </c>
      <c r="Q2705" t="s">
        <v>8303</v>
      </c>
      <c r="R2705" s="10">
        <f t="shared" si="254"/>
        <v>103.75000000000001</v>
      </c>
      <c r="S2705">
        <f t="shared" si="255"/>
        <v>922.22222222222217</v>
      </c>
      <c r="T2705" t="str">
        <f t="shared" si="256"/>
        <v>theater</v>
      </c>
      <c r="U2705" t="str">
        <f t="shared" si="257"/>
        <v>spaces</v>
      </c>
    </row>
    <row r="2706" spans="1:21" ht="44.25" hidden="1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tr">
        <f>Data[[#This Row],[state]]</f>
        <v>live</v>
      </c>
      <c r="H2706" t="s">
        <v>8224</v>
      </c>
      <c r="I2706" t="s">
        <v>8246</v>
      </c>
      <c r="J2706">
        <v>1491421314</v>
      </c>
      <c r="K2706" s="11">
        <f t="shared" si="252"/>
        <v>42830.570763888885</v>
      </c>
      <c r="L2706">
        <v>1487709714</v>
      </c>
      <c r="M2706" s="11">
        <f t="shared" si="253"/>
        <v>42787.612430555557</v>
      </c>
      <c r="N2706" t="b">
        <v>0</v>
      </c>
      <c r="O2706">
        <v>7</v>
      </c>
      <c r="P2706" t="b">
        <v>0</v>
      </c>
      <c r="Q2706" t="s">
        <v>8303</v>
      </c>
      <c r="R2706" s="10">
        <f t="shared" si="254"/>
        <v>6.0263157894736841</v>
      </c>
      <c r="S2706">
        <f t="shared" si="255"/>
        <v>163.57142857142858</v>
      </c>
      <c r="T2706" t="str">
        <f t="shared" si="256"/>
        <v>theater</v>
      </c>
      <c r="U2706" t="str">
        <f t="shared" si="257"/>
        <v>spaces</v>
      </c>
    </row>
    <row r="2707" spans="1:21" ht="29.5" hidden="1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tr">
        <f>Data[[#This Row],[state]]</f>
        <v>live</v>
      </c>
      <c r="H2707" t="s">
        <v>8224</v>
      </c>
      <c r="I2707" t="s">
        <v>8246</v>
      </c>
      <c r="J2707">
        <v>1490389158</v>
      </c>
      <c r="K2707" s="11">
        <f t="shared" si="252"/>
        <v>42818.624513888892</v>
      </c>
      <c r="L2707">
        <v>1486504758</v>
      </c>
      <c r="M2707" s="11">
        <f t="shared" si="253"/>
        <v>42773.666180555556</v>
      </c>
      <c r="N2707" t="b">
        <v>0</v>
      </c>
      <c r="O2707">
        <v>8</v>
      </c>
      <c r="P2707" t="b">
        <v>0</v>
      </c>
      <c r="Q2707" t="s">
        <v>8303</v>
      </c>
      <c r="R2707" s="10">
        <f t="shared" si="254"/>
        <v>10.539393939393939</v>
      </c>
      <c r="S2707">
        <f t="shared" si="255"/>
        <v>217.375</v>
      </c>
      <c r="T2707" t="str">
        <f t="shared" si="256"/>
        <v>theater</v>
      </c>
      <c r="U2707" t="str">
        <f t="shared" si="257"/>
        <v>spaces</v>
      </c>
    </row>
    <row r="2708" spans="1:21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tr">
        <f>Data[[#This Row],[state]]</f>
        <v>successful</v>
      </c>
      <c r="H2708" t="s">
        <v>8224</v>
      </c>
      <c r="I2708" t="s">
        <v>8246</v>
      </c>
      <c r="J2708">
        <v>1413442740</v>
      </c>
      <c r="K2708" s="11">
        <f t="shared" si="252"/>
        <v>41928.040972222225</v>
      </c>
      <c r="L2708">
        <v>1410937483</v>
      </c>
      <c r="M2708" s="11">
        <f t="shared" si="253"/>
        <v>41899.044942129629</v>
      </c>
      <c r="N2708" t="b">
        <v>1</v>
      </c>
      <c r="O2708">
        <v>263</v>
      </c>
      <c r="P2708" t="b">
        <v>1</v>
      </c>
      <c r="Q2708" t="s">
        <v>8303</v>
      </c>
      <c r="R2708" s="10">
        <f t="shared" si="254"/>
        <v>112.29714285714284</v>
      </c>
      <c r="S2708">
        <f t="shared" si="255"/>
        <v>149.44486692015209</v>
      </c>
      <c r="T2708" t="str">
        <f t="shared" si="256"/>
        <v>theater</v>
      </c>
      <c r="U2708" t="str">
        <f t="shared" si="257"/>
        <v>spaces</v>
      </c>
    </row>
    <row r="2709" spans="1:21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tr">
        <f>Data[[#This Row],[state]]</f>
        <v>successful</v>
      </c>
      <c r="H2709" t="s">
        <v>8224</v>
      </c>
      <c r="I2709" t="s">
        <v>8246</v>
      </c>
      <c r="J2709">
        <v>1369637940</v>
      </c>
      <c r="K2709" s="11">
        <f t="shared" si="252"/>
        <v>41421.040972222225</v>
      </c>
      <c r="L2709">
        <v>1367088443</v>
      </c>
      <c r="M2709" s="11">
        <f t="shared" si="253"/>
        <v>41391.532905092594</v>
      </c>
      <c r="N2709" t="b">
        <v>1</v>
      </c>
      <c r="O2709">
        <v>394</v>
      </c>
      <c r="P2709" t="b">
        <v>1</v>
      </c>
      <c r="Q2709" t="s">
        <v>8303</v>
      </c>
      <c r="R2709" s="10">
        <f t="shared" si="254"/>
        <v>350.84462500000001</v>
      </c>
      <c r="S2709">
        <f t="shared" si="255"/>
        <v>71.237487309644663</v>
      </c>
      <c r="T2709" t="str">
        <f t="shared" si="256"/>
        <v>theater</v>
      </c>
      <c r="U2709" t="str">
        <f t="shared" si="257"/>
        <v>spaces</v>
      </c>
    </row>
    <row r="2710" spans="1:21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tr">
        <f>Data[[#This Row],[state]]</f>
        <v>successful</v>
      </c>
      <c r="H2710" t="s">
        <v>8225</v>
      </c>
      <c r="I2710" t="s">
        <v>8247</v>
      </c>
      <c r="J2710">
        <v>1469119526</v>
      </c>
      <c r="K2710" s="11">
        <f t="shared" si="252"/>
        <v>42572.448217592595</v>
      </c>
      <c r="L2710">
        <v>1463935526</v>
      </c>
      <c r="M2710" s="11">
        <f t="shared" si="253"/>
        <v>42512.448217592595</v>
      </c>
      <c r="N2710" t="b">
        <v>1</v>
      </c>
      <c r="O2710">
        <v>1049</v>
      </c>
      <c r="P2710" t="b">
        <v>1</v>
      </c>
      <c r="Q2710" t="s">
        <v>8303</v>
      </c>
      <c r="R2710" s="10">
        <f t="shared" si="254"/>
        <v>233.21535</v>
      </c>
      <c r="S2710">
        <f t="shared" si="255"/>
        <v>44.464318398474738</v>
      </c>
      <c r="T2710" t="str">
        <f t="shared" si="256"/>
        <v>theater</v>
      </c>
      <c r="U2710" t="str">
        <f t="shared" si="257"/>
        <v>spaces</v>
      </c>
    </row>
    <row r="2711" spans="1:21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tr">
        <f>Data[[#This Row],[state]]</f>
        <v>successful</v>
      </c>
      <c r="H2711" t="s">
        <v>8224</v>
      </c>
      <c r="I2711" t="s">
        <v>8246</v>
      </c>
      <c r="J2711">
        <v>1475553540</v>
      </c>
      <c r="K2711" s="11">
        <f t="shared" si="252"/>
        <v>42646.915972222225</v>
      </c>
      <c r="L2711">
        <v>1472528141</v>
      </c>
      <c r="M2711" s="11">
        <f t="shared" si="253"/>
        <v>42611.899780092594</v>
      </c>
      <c r="N2711" t="b">
        <v>1</v>
      </c>
      <c r="O2711">
        <v>308</v>
      </c>
      <c r="P2711" t="b">
        <v>1</v>
      </c>
      <c r="Q2711" t="s">
        <v>8303</v>
      </c>
      <c r="R2711" s="10">
        <f t="shared" si="254"/>
        <v>101.60599999999999</v>
      </c>
      <c r="S2711">
        <f t="shared" si="255"/>
        <v>164.94480519480518</v>
      </c>
      <c r="T2711" t="str">
        <f t="shared" si="256"/>
        <v>theater</v>
      </c>
      <c r="U2711" t="str">
        <f t="shared" si="257"/>
        <v>spaces</v>
      </c>
    </row>
    <row r="2712" spans="1:21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tr">
        <f>Data[[#This Row],[state]]</f>
        <v>successful</v>
      </c>
      <c r="H2712" t="s">
        <v>8224</v>
      </c>
      <c r="I2712" t="s">
        <v>8246</v>
      </c>
      <c r="J2712">
        <v>1407549600</v>
      </c>
      <c r="K2712" s="11">
        <f t="shared" si="252"/>
        <v>41859.833333333336</v>
      </c>
      <c r="L2712">
        <v>1404797428</v>
      </c>
      <c r="M2712" s="11">
        <f t="shared" si="253"/>
        <v>41827.979490740741</v>
      </c>
      <c r="N2712" t="b">
        <v>1</v>
      </c>
      <c r="O2712">
        <v>1088</v>
      </c>
      <c r="P2712" t="b">
        <v>1</v>
      </c>
      <c r="Q2712" t="s">
        <v>8303</v>
      </c>
      <c r="R2712" s="10">
        <f t="shared" si="254"/>
        <v>153.90035000000003</v>
      </c>
      <c r="S2712">
        <f t="shared" si="255"/>
        <v>84.871516544117654</v>
      </c>
      <c r="T2712" t="str">
        <f t="shared" si="256"/>
        <v>theater</v>
      </c>
      <c r="U2712" t="str">
        <f t="shared" si="257"/>
        <v>spaces</v>
      </c>
    </row>
    <row r="2713" spans="1:21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tr">
        <f>Data[[#This Row],[state]]</f>
        <v>successful</v>
      </c>
      <c r="H2713" t="s">
        <v>8225</v>
      </c>
      <c r="I2713" t="s">
        <v>8247</v>
      </c>
      <c r="J2713">
        <v>1403301660</v>
      </c>
      <c r="K2713" s="11">
        <f t="shared" si="252"/>
        <v>41810.667361111111</v>
      </c>
      <c r="L2713">
        <v>1400694790</v>
      </c>
      <c r="M2713" s="11">
        <f t="shared" si="253"/>
        <v>41780.495254629634</v>
      </c>
      <c r="N2713" t="b">
        <v>1</v>
      </c>
      <c r="O2713">
        <v>73</v>
      </c>
      <c r="P2713" t="b">
        <v>1</v>
      </c>
      <c r="Q2713" t="s">
        <v>8303</v>
      </c>
      <c r="R2713" s="10">
        <f t="shared" si="254"/>
        <v>100.7161125319693</v>
      </c>
      <c r="S2713">
        <f t="shared" si="255"/>
        <v>53.945205479452056</v>
      </c>
      <c r="T2713" t="str">
        <f t="shared" si="256"/>
        <v>theater</v>
      </c>
      <c r="U2713" t="str">
        <f t="shared" si="257"/>
        <v>spaces</v>
      </c>
    </row>
    <row r="2714" spans="1:21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tr">
        <f>Data[[#This Row],[state]]</f>
        <v>successful</v>
      </c>
      <c r="H2714" t="s">
        <v>8224</v>
      </c>
      <c r="I2714" t="s">
        <v>8246</v>
      </c>
      <c r="J2714">
        <v>1373738400</v>
      </c>
      <c r="K2714" s="11">
        <f t="shared" si="252"/>
        <v>41468.5</v>
      </c>
      <c r="L2714">
        <v>1370568560</v>
      </c>
      <c r="M2714" s="11">
        <f t="shared" si="253"/>
        <v>41431.812037037038</v>
      </c>
      <c r="N2714" t="b">
        <v>1</v>
      </c>
      <c r="O2714">
        <v>143</v>
      </c>
      <c r="P2714" t="b">
        <v>1</v>
      </c>
      <c r="Q2714" t="s">
        <v>8303</v>
      </c>
      <c r="R2714" s="10">
        <f t="shared" si="254"/>
        <v>131.38181818181818</v>
      </c>
      <c r="S2714">
        <f t="shared" si="255"/>
        <v>50.531468531468533</v>
      </c>
      <c r="T2714" t="str">
        <f t="shared" si="256"/>
        <v>theater</v>
      </c>
      <c r="U2714" t="str">
        <f t="shared" si="257"/>
        <v>spaces</v>
      </c>
    </row>
    <row r="2715" spans="1:21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tr">
        <f>Data[[#This Row],[state]]</f>
        <v>successful</v>
      </c>
      <c r="H2715" t="s">
        <v>8224</v>
      </c>
      <c r="I2715" t="s">
        <v>8246</v>
      </c>
      <c r="J2715">
        <v>1450971684</v>
      </c>
      <c r="K2715" s="11">
        <f t="shared" si="252"/>
        <v>42362.403749999998</v>
      </c>
      <c r="L2715">
        <v>1447515684</v>
      </c>
      <c r="M2715" s="11">
        <f t="shared" si="253"/>
        <v>42322.403749999998</v>
      </c>
      <c r="N2715" t="b">
        <v>1</v>
      </c>
      <c r="O2715">
        <v>1420</v>
      </c>
      <c r="P2715" t="b">
        <v>1</v>
      </c>
      <c r="Q2715" t="s">
        <v>8303</v>
      </c>
      <c r="R2715" s="10">
        <f t="shared" si="254"/>
        <v>102.24133333333334</v>
      </c>
      <c r="S2715">
        <f t="shared" si="255"/>
        <v>108.00140845070422</v>
      </c>
      <c r="T2715" t="str">
        <f t="shared" si="256"/>
        <v>theater</v>
      </c>
      <c r="U2715" t="str">
        <f t="shared" si="257"/>
        <v>spaces</v>
      </c>
    </row>
    <row r="2716" spans="1:21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tr">
        <f>Data[[#This Row],[state]]</f>
        <v>successful</v>
      </c>
      <c r="H2716" t="s">
        <v>8224</v>
      </c>
      <c r="I2716" t="s">
        <v>8246</v>
      </c>
      <c r="J2716">
        <v>1476486000</v>
      </c>
      <c r="K2716" s="11">
        <f t="shared" si="252"/>
        <v>42657.708333333328</v>
      </c>
      <c r="L2716">
        <v>1474040596</v>
      </c>
      <c r="M2716" s="11">
        <f t="shared" si="253"/>
        <v>42629.405046296291</v>
      </c>
      <c r="N2716" t="b">
        <v>1</v>
      </c>
      <c r="O2716">
        <v>305</v>
      </c>
      <c r="P2716" t="b">
        <v>1</v>
      </c>
      <c r="Q2716" t="s">
        <v>8303</v>
      </c>
      <c r="R2716" s="10">
        <f t="shared" si="254"/>
        <v>116.35599999999999</v>
      </c>
      <c r="S2716">
        <f t="shared" si="255"/>
        <v>95.373770491803285</v>
      </c>
      <c r="T2716" t="str">
        <f t="shared" si="256"/>
        <v>theater</v>
      </c>
      <c r="U2716" t="str">
        <f t="shared" si="257"/>
        <v>spaces</v>
      </c>
    </row>
    <row r="2717" spans="1:21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tr">
        <f>Data[[#This Row],[state]]</f>
        <v>successful</v>
      </c>
      <c r="H2717" t="s">
        <v>8224</v>
      </c>
      <c r="I2717" t="s">
        <v>8246</v>
      </c>
      <c r="J2717">
        <v>1456047228</v>
      </c>
      <c r="K2717" s="11">
        <f t="shared" si="252"/>
        <v>42421.148472222223</v>
      </c>
      <c r="L2717">
        <v>1453109628</v>
      </c>
      <c r="M2717" s="11">
        <f t="shared" si="253"/>
        <v>42387.148472222223</v>
      </c>
      <c r="N2717" t="b">
        <v>1</v>
      </c>
      <c r="O2717">
        <v>551</v>
      </c>
      <c r="P2717" t="b">
        <v>1</v>
      </c>
      <c r="Q2717" t="s">
        <v>8303</v>
      </c>
      <c r="R2717" s="10">
        <f t="shared" si="254"/>
        <v>264.62241666666665</v>
      </c>
      <c r="S2717">
        <f t="shared" si="255"/>
        <v>57.631016333938291</v>
      </c>
      <c r="T2717" t="str">
        <f t="shared" si="256"/>
        <v>theater</v>
      </c>
      <c r="U2717" t="str">
        <f t="shared" si="257"/>
        <v>spaces</v>
      </c>
    </row>
    <row r="2718" spans="1:21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tr">
        <f>Data[[#This Row],[state]]</f>
        <v>successful</v>
      </c>
      <c r="H2718" t="s">
        <v>8236</v>
      </c>
      <c r="I2718" t="s">
        <v>8249</v>
      </c>
      <c r="J2718">
        <v>1444291193</v>
      </c>
      <c r="K2718" s="11">
        <f t="shared" si="252"/>
        <v>42285.083252314813</v>
      </c>
      <c r="L2718">
        <v>1441699193</v>
      </c>
      <c r="M2718" s="11">
        <f t="shared" si="253"/>
        <v>42255.083252314813</v>
      </c>
      <c r="N2718" t="b">
        <v>1</v>
      </c>
      <c r="O2718">
        <v>187</v>
      </c>
      <c r="P2718" t="b">
        <v>1</v>
      </c>
      <c r="Q2718" t="s">
        <v>8303</v>
      </c>
      <c r="R2718" s="10">
        <f t="shared" si="254"/>
        <v>119.98010000000001</v>
      </c>
      <c r="S2718">
        <f t="shared" si="255"/>
        <v>64.160481283422456</v>
      </c>
      <c r="T2718" t="str">
        <f t="shared" si="256"/>
        <v>theater</v>
      </c>
      <c r="U2718" t="str">
        <f t="shared" si="257"/>
        <v>spaces</v>
      </c>
    </row>
    <row r="2719" spans="1:21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tr">
        <f>Data[[#This Row],[state]]</f>
        <v>successful</v>
      </c>
      <c r="H2719" t="s">
        <v>8224</v>
      </c>
      <c r="I2719" t="s">
        <v>8246</v>
      </c>
      <c r="J2719">
        <v>1417906649</v>
      </c>
      <c r="K2719" s="11">
        <f t="shared" si="252"/>
        <v>41979.706585648149</v>
      </c>
      <c r="L2719">
        <v>1414015049</v>
      </c>
      <c r="M2719" s="11">
        <f t="shared" si="253"/>
        <v>41934.664918981485</v>
      </c>
      <c r="N2719" t="b">
        <v>1</v>
      </c>
      <c r="O2719">
        <v>325</v>
      </c>
      <c r="P2719" t="b">
        <v>1</v>
      </c>
      <c r="Q2719" t="s">
        <v>8303</v>
      </c>
      <c r="R2719" s="10">
        <f t="shared" si="254"/>
        <v>120.10400000000001</v>
      </c>
      <c r="S2719">
        <f t="shared" si="255"/>
        <v>92.387692307692305</v>
      </c>
      <c r="T2719" t="str">
        <f t="shared" si="256"/>
        <v>theater</v>
      </c>
      <c r="U2719" t="str">
        <f t="shared" si="257"/>
        <v>spaces</v>
      </c>
    </row>
    <row r="2720" spans="1:21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tr">
        <f>Data[[#This Row],[state]]</f>
        <v>successful</v>
      </c>
      <c r="H2720" t="s">
        <v>8224</v>
      </c>
      <c r="I2720" t="s">
        <v>8246</v>
      </c>
      <c r="J2720">
        <v>1462316400</v>
      </c>
      <c r="K2720" s="11">
        <f t="shared" si="252"/>
        <v>42493.708333333328</v>
      </c>
      <c r="L2720">
        <v>1459865945</v>
      </c>
      <c r="M2720" s="11">
        <f t="shared" si="253"/>
        <v>42465.346585648149</v>
      </c>
      <c r="N2720" t="b">
        <v>1</v>
      </c>
      <c r="O2720">
        <v>148</v>
      </c>
      <c r="P2720" t="b">
        <v>1</v>
      </c>
      <c r="Q2720" t="s">
        <v>8303</v>
      </c>
      <c r="R2720" s="10">
        <f t="shared" si="254"/>
        <v>103.58333333333334</v>
      </c>
      <c r="S2720">
        <f t="shared" si="255"/>
        <v>125.97972972972973</v>
      </c>
      <c r="T2720" t="str">
        <f t="shared" si="256"/>
        <v>theater</v>
      </c>
      <c r="U2720" t="str">
        <f t="shared" si="257"/>
        <v>spaces</v>
      </c>
    </row>
    <row r="2721" spans="1:21" ht="59" hidden="1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tr">
        <f>Data[[#This Row],[state]]</f>
        <v>successful</v>
      </c>
      <c r="H2721" t="s">
        <v>8224</v>
      </c>
      <c r="I2721" t="s">
        <v>8246</v>
      </c>
      <c r="J2721">
        <v>1460936694</v>
      </c>
      <c r="K2721" s="11">
        <f t="shared" si="252"/>
        <v>42477.739513888882</v>
      </c>
      <c r="L2721">
        <v>1455756294</v>
      </c>
      <c r="M2721" s="11">
        <f t="shared" si="253"/>
        <v>42417.781180555554</v>
      </c>
      <c r="N2721" t="b">
        <v>0</v>
      </c>
      <c r="O2721">
        <v>69</v>
      </c>
      <c r="P2721" t="b">
        <v>1</v>
      </c>
      <c r="Q2721" t="s">
        <v>8303</v>
      </c>
      <c r="R2721" s="10">
        <f t="shared" si="254"/>
        <v>108.83333333333334</v>
      </c>
      <c r="S2721">
        <f t="shared" si="255"/>
        <v>94.637681159420296</v>
      </c>
      <c r="T2721" t="str">
        <f t="shared" si="256"/>
        <v>theater</v>
      </c>
      <c r="U2721" t="str">
        <f t="shared" si="257"/>
        <v>spaces</v>
      </c>
    </row>
    <row r="2722" spans="1:21" ht="44.25" hidden="1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tr">
        <f>Data[[#This Row],[state]]</f>
        <v>successful</v>
      </c>
      <c r="H2722" t="s">
        <v>8224</v>
      </c>
      <c r="I2722" t="s">
        <v>8246</v>
      </c>
      <c r="J2722">
        <v>1478866253</v>
      </c>
      <c r="K2722" s="11">
        <f t="shared" si="252"/>
        <v>42685.257557870369</v>
      </c>
      <c r="L2722">
        <v>1476270653</v>
      </c>
      <c r="M2722" s="11">
        <f t="shared" si="253"/>
        <v>42655.215891203698</v>
      </c>
      <c r="N2722" t="b">
        <v>0</v>
      </c>
      <c r="O2722">
        <v>173</v>
      </c>
      <c r="P2722" t="b">
        <v>1</v>
      </c>
      <c r="Q2722" t="s">
        <v>8303</v>
      </c>
      <c r="R2722" s="10">
        <f t="shared" si="254"/>
        <v>118.12400000000001</v>
      </c>
      <c r="S2722">
        <f t="shared" si="255"/>
        <v>170.69942196531792</v>
      </c>
      <c r="T2722" t="str">
        <f t="shared" si="256"/>
        <v>theater</v>
      </c>
      <c r="U2722" t="str">
        <f t="shared" si="257"/>
        <v>spaces</v>
      </c>
    </row>
    <row r="2723" spans="1:21" ht="44.25" hidden="1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tr">
        <f>Data[[#This Row],[state]]</f>
        <v>successful</v>
      </c>
      <c r="H2723" t="s">
        <v>8225</v>
      </c>
      <c r="I2723" t="s">
        <v>8247</v>
      </c>
      <c r="J2723">
        <v>1378494000</v>
      </c>
      <c r="K2723" s="11">
        <f t="shared" si="252"/>
        <v>41523.541666666664</v>
      </c>
      <c r="L2723">
        <v>1375880598</v>
      </c>
      <c r="M2723" s="11">
        <f t="shared" si="253"/>
        <v>41493.293958333335</v>
      </c>
      <c r="N2723" t="b">
        <v>0</v>
      </c>
      <c r="O2723">
        <v>269</v>
      </c>
      <c r="P2723" t="b">
        <v>1</v>
      </c>
      <c r="Q2723" t="s">
        <v>8295</v>
      </c>
      <c r="R2723" s="10">
        <f t="shared" si="254"/>
        <v>1462</v>
      </c>
      <c r="S2723">
        <f t="shared" si="255"/>
        <v>40.762081784386616</v>
      </c>
      <c r="T2723" t="str">
        <f t="shared" si="256"/>
        <v>technology</v>
      </c>
      <c r="U2723" t="str">
        <f t="shared" si="257"/>
        <v>hardware</v>
      </c>
    </row>
    <row r="2724" spans="1:21" ht="44.25" hidden="1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tr">
        <f>Data[[#This Row],[state]]</f>
        <v>successful</v>
      </c>
      <c r="H2724" t="s">
        <v>8224</v>
      </c>
      <c r="I2724" t="s">
        <v>8246</v>
      </c>
      <c r="J2724">
        <v>1485722053</v>
      </c>
      <c r="K2724" s="11">
        <f t="shared" si="252"/>
        <v>42764.607094907406</v>
      </c>
      <c r="L2724">
        <v>1480538053</v>
      </c>
      <c r="M2724" s="11">
        <f t="shared" si="253"/>
        <v>42704.607094907406</v>
      </c>
      <c r="N2724" t="b">
        <v>0</v>
      </c>
      <c r="O2724">
        <v>185</v>
      </c>
      <c r="P2724" t="b">
        <v>1</v>
      </c>
      <c r="Q2724" t="s">
        <v>8295</v>
      </c>
      <c r="R2724" s="10">
        <f t="shared" si="254"/>
        <v>252.54</v>
      </c>
      <c r="S2724">
        <f t="shared" si="255"/>
        <v>68.254054054054052</v>
      </c>
      <c r="T2724" t="str">
        <f t="shared" si="256"/>
        <v>technology</v>
      </c>
      <c r="U2724" t="str">
        <f t="shared" si="257"/>
        <v>hardware</v>
      </c>
    </row>
    <row r="2725" spans="1:21" ht="59" hidden="1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tr">
        <f>Data[[#This Row],[state]]</f>
        <v>successful</v>
      </c>
      <c r="H2725" t="s">
        <v>8224</v>
      </c>
      <c r="I2725" t="s">
        <v>8246</v>
      </c>
      <c r="J2725">
        <v>1420060088</v>
      </c>
      <c r="K2725" s="11">
        <f t="shared" si="252"/>
        <v>42004.630648148144</v>
      </c>
      <c r="L2725">
        <v>1414872488</v>
      </c>
      <c r="M2725" s="11">
        <f t="shared" si="253"/>
        <v>41944.58898148148</v>
      </c>
      <c r="N2725" t="b">
        <v>0</v>
      </c>
      <c r="O2725">
        <v>176</v>
      </c>
      <c r="P2725" t="b">
        <v>1</v>
      </c>
      <c r="Q2725" t="s">
        <v>8295</v>
      </c>
      <c r="R2725" s="10">
        <f t="shared" si="254"/>
        <v>140.05000000000001</v>
      </c>
      <c r="S2725">
        <f t="shared" si="255"/>
        <v>95.48863636363636</v>
      </c>
      <c r="T2725" t="str">
        <f t="shared" si="256"/>
        <v>technology</v>
      </c>
      <c r="U2725" t="str">
        <f t="shared" si="257"/>
        <v>hardware</v>
      </c>
    </row>
    <row r="2726" spans="1:21" ht="44.25" hidden="1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tr">
        <f>Data[[#This Row],[state]]</f>
        <v>successful</v>
      </c>
      <c r="H2726" t="s">
        <v>8225</v>
      </c>
      <c r="I2726" t="s">
        <v>8247</v>
      </c>
      <c r="J2726">
        <v>1439625059</v>
      </c>
      <c r="K2726" s="11">
        <f t="shared" si="252"/>
        <v>42231.07707175926</v>
      </c>
      <c r="L2726">
        <v>1436860259</v>
      </c>
      <c r="M2726" s="11">
        <f t="shared" si="253"/>
        <v>42199.07707175926</v>
      </c>
      <c r="N2726" t="b">
        <v>0</v>
      </c>
      <c r="O2726">
        <v>1019</v>
      </c>
      <c r="P2726" t="b">
        <v>1</v>
      </c>
      <c r="Q2726" t="s">
        <v>8295</v>
      </c>
      <c r="R2726" s="10">
        <f t="shared" si="254"/>
        <v>296.87520259319291</v>
      </c>
      <c r="S2726">
        <f t="shared" si="255"/>
        <v>7.1902649656526005</v>
      </c>
      <c r="T2726" t="str">
        <f t="shared" si="256"/>
        <v>technology</v>
      </c>
      <c r="U2726" t="str">
        <f t="shared" si="257"/>
        <v>hardware</v>
      </c>
    </row>
    <row r="2727" spans="1:21" ht="44.25" hidden="1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tr">
        <f>Data[[#This Row],[state]]</f>
        <v>successful</v>
      </c>
      <c r="H2727" t="s">
        <v>8229</v>
      </c>
      <c r="I2727" t="s">
        <v>8251</v>
      </c>
      <c r="J2727">
        <v>1488390735</v>
      </c>
      <c r="K2727" s="11">
        <f t="shared" si="252"/>
        <v>42795.494618055556</v>
      </c>
      <c r="L2727">
        <v>1484070735</v>
      </c>
      <c r="M2727" s="11">
        <f t="shared" si="253"/>
        <v>42745.494618055556</v>
      </c>
      <c r="N2727" t="b">
        <v>0</v>
      </c>
      <c r="O2727">
        <v>113</v>
      </c>
      <c r="P2727" t="b">
        <v>1</v>
      </c>
      <c r="Q2727" t="s">
        <v>8295</v>
      </c>
      <c r="R2727" s="10">
        <f t="shared" si="254"/>
        <v>144.54249999999999</v>
      </c>
      <c r="S2727">
        <f t="shared" si="255"/>
        <v>511.65486725663715</v>
      </c>
      <c r="T2727" t="str">
        <f t="shared" si="256"/>
        <v>technology</v>
      </c>
      <c r="U2727" t="str">
        <f t="shared" si="257"/>
        <v>hardware</v>
      </c>
    </row>
    <row r="2728" spans="1:21" hidden="1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tr">
        <f>Data[[#This Row],[state]]</f>
        <v>successful</v>
      </c>
      <c r="H2728" t="s">
        <v>8224</v>
      </c>
      <c r="I2728" t="s">
        <v>8246</v>
      </c>
      <c r="J2728">
        <v>1461333311</v>
      </c>
      <c r="K2728" s="11">
        <f t="shared" si="252"/>
        <v>42482.329988425925</v>
      </c>
      <c r="L2728">
        <v>1458741311</v>
      </c>
      <c r="M2728" s="11">
        <f t="shared" si="253"/>
        <v>42452.329988425925</v>
      </c>
      <c r="N2728" t="b">
        <v>0</v>
      </c>
      <c r="O2728">
        <v>404</v>
      </c>
      <c r="P2728" t="b">
        <v>1</v>
      </c>
      <c r="Q2728" t="s">
        <v>8295</v>
      </c>
      <c r="R2728" s="10">
        <f t="shared" si="254"/>
        <v>105.745</v>
      </c>
      <c r="S2728">
        <f t="shared" si="255"/>
        <v>261.74504950495049</v>
      </c>
      <c r="T2728" t="str">
        <f t="shared" si="256"/>
        <v>technology</v>
      </c>
      <c r="U2728" t="str">
        <f t="shared" si="257"/>
        <v>hardware</v>
      </c>
    </row>
    <row r="2729" spans="1:21" ht="44.25" hidden="1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tr">
        <f>Data[[#This Row],[state]]</f>
        <v>successful</v>
      </c>
      <c r="H2729" t="s">
        <v>8224</v>
      </c>
      <c r="I2729" t="s">
        <v>8246</v>
      </c>
      <c r="J2729">
        <v>1438964063</v>
      </c>
      <c r="K2729" s="11">
        <f t="shared" si="252"/>
        <v>42223.426655092597</v>
      </c>
      <c r="L2729">
        <v>1436804063</v>
      </c>
      <c r="M2729" s="11">
        <f t="shared" si="253"/>
        <v>42198.426655092597</v>
      </c>
      <c r="N2729" t="b">
        <v>0</v>
      </c>
      <c r="O2729">
        <v>707</v>
      </c>
      <c r="P2729" t="b">
        <v>1</v>
      </c>
      <c r="Q2729" t="s">
        <v>8295</v>
      </c>
      <c r="R2729" s="10">
        <f t="shared" si="254"/>
        <v>493.21000000000004</v>
      </c>
      <c r="S2729">
        <f t="shared" si="255"/>
        <v>69.760961810466767</v>
      </c>
      <c r="T2729" t="str">
        <f t="shared" si="256"/>
        <v>technology</v>
      </c>
      <c r="U2729" t="str">
        <f t="shared" si="257"/>
        <v>hardware</v>
      </c>
    </row>
    <row r="2730" spans="1:21" ht="29.5" hidden="1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tr">
        <f>Data[[#This Row],[state]]</f>
        <v>successful</v>
      </c>
      <c r="H2730" t="s">
        <v>8224</v>
      </c>
      <c r="I2730" t="s">
        <v>8246</v>
      </c>
      <c r="J2730">
        <v>1451485434</v>
      </c>
      <c r="K2730" s="11">
        <f t="shared" si="252"/>
        <v>42368.34993055556</v>
      </c>
      <c r="L2730">
        <v>1448461434</v>
      </c>
      <c r="M2730" s="11">
        <f t="shared" si="253"/>
        <v>42333.34993055556</v>
      </c>
      <c r="N2730" t="b">
        <v>0</v>
      </c>
      <c r="O2730">
        <v>392</v>
      </c>
      <c r="P2730" t="b">
        <v>1</v>
      </c>
      <c r="Q2730" t="s">
        <v>8295</v>
      </c>
      <c r="R2730" s="10">
        <f t="shared" si="254"/>
        <v>201.82666666666668</v>
      </c>
      <c r="S2730">
        <f t="shared" si="255"/>
        <v>77.229591836734699</v>
      </c>
      <c r="T2730" t="str">
        <f t="shared" si="256"/>
        <v>technology</v>
      </c>
      <c r="U2730" t="str">
        <f t="shared" si="257"/>
        <v>hardware</v>
      </c>
    </row>
    <row r="2731" spans="1:21" ht="29.5" hidden="1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tr">
        <f>Data[[#This Row],[state]]</f>
        <v>successful</v>
      </c>
      <c r="H2731" t="s">
        <v>8224</v>
      </c>
      <c r="I2731" t="s">
        <v>8246</v>
      </c>
      <c r="J2731">
        <v>1430459197</v>
      </c>
      <c r="K2731" s="11">
        <f t="shared" si="252"/>
        <v>42124.990706018521</v>
      </c>
      <c r="L2731">
        <v>1427867197</v>
      </c>
      <c r="M2731" s="11">
        <f t="shared" si="253"/>
        <v>42094.990706018521</v>
      </c>
      <c r="N2731" t="b">
        <v>0</v>
      </c>
      <c r="O2731">
        <v>23</v>
      </c>
      <c r="P2731" t="b">
        <v>1</v>
      </c>
      <c r="Q2731" t="s">
        <v>8295</v>
      </c>
      <c r="R2731" s="10">
        <f t="shared" si="254"/>
        <v>104.44</v>
      </c>
      <c r="S2731">
        <f t="shared" si="255"/>
        <v>340.56521739130437</v>
      </c>
      <c r="T2731" t="str">
        <f t="shared" si="256"/>
        <v>technology</v>
      </c>
      <c r="U2731" t="str">
        <f t="shared" si="257"/>
        <v>hardware</v>
      </c>
    </row>
    <row r="2732" spans="1:21" ht="44.25" hidden="1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tr">
        <f>Data[[#This Row],[state]]</f>
        <v>successful</v>
      </c>
      <c r="H2732" t="s">
        <v>8224</v>
      </c>
      <c r="I2732" t="s">
        <v>8246</v>
      </c>
      <c r="J2732">
        <v>1366635575</v>
      </c>
      <c r="K2732" s="11">
        <f t="shared" si="252"/>
        <v>41386.291377314818</v>
      </c>
      <c r="L2732">
        <v>1363611575</v>
      </c>
      <c r="M2732" s="11">
        <f t="shared" si="253"/>
        <v>41351.291377314818</v>
      </c>
      <c r="N2732" t="b">
        <v>0</v>
      </c>
      <c r="O2732">
        <v>682</v>
      </c>
      <c r="P2732" t="b">
        <v>1</v>
      </c>
      <c r="Q2732" t="s">
        <v>8295</v>
      </c>
      <c r="R2732" s="10">
        <f t="shared" si="254"/>
        <v>170.29262962962963</v>
      </c>
      <c r="S2732">
        <f t="shared" si="255"/>
        <v>67.417903225806455</v>
      </c>
      <c r="T2732" t="str">
        <f t="shared" si="256"/>
        <v>technology</v>
      </c>
      <c r="U2732" t="str">
        <f t="shared" si="257"/>
        <v>hardware</v>
      </c>
    </row>
    <row r="2733" spans="1:21" ht="59" hidden="1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tr">
        <f>Data[[#This Row],[state]]</f>
        <v>successful</v>
      </c>
      <c r="H2733" t="s">
        <v>8224</v>
      </c>
      <c r="I2733" t="s">
        <v>8246</v>
      </c>
      <c r="J2733">
        <v>1413604800</v>
      </c>
      <c r="K2733" s="11">
        <f t="shared" si="252"/>
        <v>41929.916666666664</v>
      </c>
      <c r="L2733">
        <v>1408624622</v>
      </c>
      <c r="M2733" s="11">
        <f t="shared" si="253"/>
        <v>41872.275717592594</v>
      </c>
      <c r="N2733" t="b">
        <v>0</v>
      </c>
      <c r="O2733">
        <v>37</v>
      </c>
      <c r="P2733" t="b">
        <v>1</v>
      </c>
      <c r="Q2733" t="s">
        <v>8295</v>
      </c>
      <c r="R2733" s="10">
        <f t="shared" si="254"/>
        <v>104.30333333333333</v>
      </c>
      <c r="S2733">
        <f t="shared" si="255"/>
        <v>845.70270270270271</v>
      </c>
      <c r="T2733" t="str">
        <f t="shared" si="256"/>
        <v>technology</v>
      </c>
      <c r="U2733" t="str">
        <f t="shared" si="257"/>
        <v>hardware</v>
      </c>
    </row>
    <row r="2734" spans="1:21" ht="44.25" hidden="1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tr">
        <f>Data[[#This Row],[state]]</f>
        <v>successful</v>
      </c>
      <c r="H2734" t="s">
        <v>8224</v>
      </c>
      <c r="I2734" t="s">
        <v>8246</v>
      </c>
      <c r="J2734">
        <v>1369699200</v>
      </c>
      <c r="K2734" s="11">
        <f t="shared" si="252"/>
        <v>41421.75</v>
      </c>
      <c r="L2734">
        <v>1366917828</v>
      </c>
      <c r="M2734" s="11">
        <f t="shared" si="253"/>
        <v>41389.558194444442</v>
      </c>
      <c r="N2734" t="b">
        <v>0</v>
      </c>
      <c r="O2734">
        <v>146</v>
      </c>
      <c r="P2734" t="b">
        <v>1</v>
      </c>
      <c r="Q2734" t="s">
        <v>8295</v>
      </c>
      <c r="R2734" s="10">
        <f t="shared" si="254"/>
        <v>118.25000000000001</v>
      </c>
      <c r="S2734">
        <f t="shared" si="255"/>
        <v>97.191780821917803</v>
      </c>
      <c r="T2734" t="str">
        <f t="shared" si="256"/>
        <v>technology</v>
      </c>
      <c r="U2734" t="str">
        <f t="shared" si="257"/>
        <v>hardware</v>
      </c>
    </row>
    <row r="2735" spans="1:21" ht="59" hidden="1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tr">
        <f>Data[[#This Row],[state]]</f>
        <v>successful</v>
      </c>
      <c r="H2735" t="s">
        <v>8224</v>
      </c>
      <c r="I2735" t="s">
        <v>8246</v>
      </c>
      <c r="J2735">
        <v>1428643974</v>
      </c>
      <c r="K2735" s="11">
        <f t="shared" si="252"/>
        <v>42103.981180555551</v>
      </c>
      <c r="L2735">
        <v>1423463574</v>
      </c>
      <c r="M2735" s="11">
        <f t="shared" si="253"/>
        <v>42044.022847222222</v>
      </c>
      <c r="N2735" t="b">
        <v>0</v>
      </c>
      <c r="O2735">
        <v>119</v>
      </c>
      <c r="P2735" t="b">
        <v>1</v>
      </c>
      <c r="Q2735" t="s">
        <v>8295</v>
      </c>
      <c r="R2735" s="10">
        <f t="shared" si="254"/>
        <v>107.538</v>
      </c>
      <c r="S2735">
        <f t="shared" si="255"/>
        <v>451.84033613445376</v>
      </c>
      <c r="T2735" t="str">
        <f t="shared" si="256"/>
        <v>technology</v>
      </c>
      <c r="U2735" t="str">
        <f t="shared" si="257"/>
        <v>hardware</v>
      </c>
    </row>
    <row r="2736" spans="1:21" ht="44.25" hidden="1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tr">
        <f>Data[[#This Row],[state]]</f>
        <v>successful</v>
      </c>
      <c r="H2736" t="s">
        <v>8224</v>
      </c>
      <c r="I2736" t="s">
        <v>8246</v>
      </c>
      <c r="J2736">
        <v>1476395940</v>
      </c>
      <c r="K2736" s="11">
        <f t="shared" si="252"/>
        <v>42656.665972222225</v>
      </c>
      <c r="L2736">
        <v>1473782592</v>
      </c>
      <c r="M2736" s="11">
        <f t="shared" si="253"/>
        <v>42626.418888888889</v>
      </c>
      <c r="N2736" t="b">
        <v>0</v>
      </c>
      <c r="O2736">
        <v>163</v>
      </c>
      <c r="P2736" t="b">
        <v>1</v>
      </c>
      <c r="Q2736" t="s">
        <v>8295</v>
      </c>
      <c r="R2736" s="10">
        <f t="shared" si="254"/>
        <v>2260300</v>
      </c>
      <c r="S2736">
        <f t="shared" si="255"/>
        <v>138.66871165644173</v>
      </c>
      <c r="T2736" t="str">
        <f t="shared" si="256"/>
        <v>technology</v>
      </c>
      <c r="U2736" t="str">
        <f t="shared" si="257"/>
        <v>hardware</v>
      </c>
    </row>
    <row r="2737" spans="1:21" ht="44.25" hidden="1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tr">
        <f>Data[[#This Row],[state]]</f>
        <v>successful</v>
      </c>
      <c r="H2737" t="s">
        <v>8225</v>
      </c>
      <c r="I2737" t="s">
        <v>8247</v>
      </c>
      <c r="J2737">
        <v>1363204800</v>
      </c>
      <c r="K2737" s="11">
        <f t="shared" si="252"/>
        <v>41346.583333333336</v>
      </c>
      <c r="L2737">
        <v>1360551250</v>
      </c>
      <c r="M2737" s="11">
        <f t="shared" si="253"/>
        <v>41315.870949074073</v>
      </c>
      <c r="N2737" t="b">
        <v>0</v>
      </c>
      <c r="O2737">
        <v>339</v>
      </c>
      <c r="P2737" t="b">
        <v>1</v>
      </c>
      <c r="Q2737" t="s">
        <v>8295</v>
      </c>
      <c r="R2737" s="10">
        <f t="shared" si="254"/>
        <v>978.13466666666682</v>
      </c>
      <c r="S2737">
        <f t="shared" si="255"/>
        <v>21.640147492625371</v>
      </c>
      <c r="T2737" t="str">
        <f t="shared" si="256"/>
        <v>technology</v>
      </c>
      <c r="U2737" t="str">
        <f t="shared" si="257"/>
        <v>hardware</v>
      </c>
    </row>
    <row r="2738" spans="1:21" ht="59" hidden="1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tr">
        <f>Data[[#This Row],[state]]</f>
        <v>successful</v>
      </c>
      <c r="H2738" t="s">
        <v>8229</v>
      </c>
      <c r="I2738" t="s">
        <v>8251</v>
      </c>
      <c r="J2738">
        <v>1398268773</v>
      </c>
      <c r="K2738" s="11">
        <f t="shared" si="252"/>
        <v>41752.416354166664</v>
      </c>
      <c r="L2738">
        <v>1395676773</v>
      </c>
      <c r="M2738" s="11">
        <f t="shared" si="253"/>
        <v>41722.416354166664</v>
      </c>
      <c r="N2738" t="b">
        <v>0</v>
      </c>
      <c r="O2738">
        <v>58</v>
      </c>
      <c r="P2738" t="b">
        <v>1</v>
      </c>
      <c r="Q2738" t="s">
        <v>8295</v>
      </c>
      <c r="R2738" s="10">
        <f t="shared" si="254"/>
        <v>122.9</v>
      </c>
      <c r="S2738">
        <f t="shared" si="255"/>
        <v>169.51724137931035</v>
      </c>
      <c r="T2738" t="str">
        <f t="shared" si="256"/>
        <v>technology</v>
      </c>
      <c r="U2738" t="str">
        <f t="shared" si="257"/>
        <v>hardware</v>
      </c>
    </row>
    <row r="2739" spans="1:21" ht="44.25" hidden="1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tr">
        <f>Data[[#This Row],[state]]</f>
        <v>successful</v>
      </c>
      <c r="H2739" t="s">
        <v>8224</v>
      </c>
      <c r="I2739" t="s">
        <v>8246</v>
      </c>
      <c r="J2739">
        <v>1389812400</v>
      </c>
      <c r="K2739" s="11">
        <f t="shared" si="252"/>
        <v>41654.541666666664</v>
      </c>
      <c r="L2739">
        <v>1386108087</v>
      </c>
      <c r="M2739" s="11">
        <f t="shared" si="253"/>
        <v>41611.667673611111</v>
      </c>
      <c r="N2739" t="b">
        <v>0</v>
      </c>
      <c r="O2739">
        <v>456</v>
      </c>
      <c r="P2739" t="b">
        <v>1</v>
      </c>
      <c r="Q2739" t="s">
        <v>8295</v>
      </c>
      <c r="R2739" s="10">
        <f t="shared" si="254"/>
        <v>246.0608</v>
      </c>
      <c r="S2739">
        <f t="shared" si="255"/>
        <v>161.88210526315791</v>
      </c>
      <c r="T2739" t="str">
        <f t="shared" si="256"/>
        <v>technology</v>
      </c>
      <c r="U2739" t="str">
        <f t="shared" si="257"/>
        <v>hardware</v>
      </c>
    </row>
    <row r="2740" spans="1:21" ht="44.25" hidden="1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tr">
        <f>Data[[#This Row],[state]]</f>
        <v>successful</v>
      </c>
      <c r="H2740" t="s">
        <v>8224</v>
      </c>
      <c r="I2740" t="s">
        <v>8246</v>
      </c>
      <c r="J2740">
        <v>1478402804</v>
      </c>
      <c r="K2740" s="11">
        <f t="shared" si="252"/>
        <v>42679.893564814818</v>
      </c>
      <c r="L2740">
        <v>1473218804</v>
      </c>
      <c r="M2740" s="11">
        <f t="shared" si="253"/>
        <v>42619.893564814818</v>
      </c>
      <c r="N2740" t="b">
        <v>0</v>
      </c>
      <c r="O2740">
        <v>15</v>
      </c>
      <c r="P2740" t="b">
        <v>1</v>
      </c>
      <c r="Q2740" t="s">
        <v>8295</v>
      </c>
      <c r="R2740" s="10">
        <f t="shared" si="254"/>
        <v>147.94</v>
      </c>
      <c r="S2740">
        <f t="shared" si="255"/>
        <v>493.13333333333333</v>
      </c>
      <c r="T2740" t="str">
        <f t="shared" si="256"/>
        <v>technology</v>
      </c>
      <c r="U2740" t="str">
        <f t="shared" si="257"/>
        <v>hardware</v>
      </c>
    </row>
    <row r="2741" spans="1:21" ht="44.25" hidden="1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tr">
        <f>Data[[#This Row],[state]]</f>
        <v>successful</v>
      </c>
      <c r="H2741" t="s">
        <v>8225</v>
      </c>
      <c r="I2741" t="s">
        <v>8247</v>
      </c>
      <c r="J2741">
        <v>1399324717</v>
      </c>
      <c r="K2741" s="11">
        <f t="shared" si="252"/>
        <v>41764.637928240743</v>
      </c>
      <c r="L2741">
        <v>1395436717</v>
      </c>
      <c r="M2741" s="11">
        <f t="shared" si="253"/>
        <v>41719.637928240743</v>
      </c>
      <c r="N2741" t="b">
        <v>0</v>
      </c>
      <c r="O2741">
        <v>191</v>
      </c>
      <c r="P2741" t="b">
        <v>1</v>
      </c>
      <c r="Q2741" t="s">
        <v>8295</v>
      </c>
      <c r="R2741" s="10">
        <f t="shared" si="254"/>
        <v>384.09090909090907</v>
      </c>
      <c r="S2741">
        <f t="shared" si="255"/>
        <v>22.120418848167539</v>
      </c>
      <c r="T2741" t="str">
        <f t="shared" si="256"/>
        <v>technology</v>
      </c>
      <c r="U2741" t="str">
        <f t="shared" si="257"/>
        <v>hardware</v>
      </c>
    </row>
    <row r="2742" spans="1:21" ht="44.25" hidden="1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tr">
        <f>Data[[#This Row],[state]]</f>
        <v>successful</v>
      </c>
      <c r="H2742" t="s">
        <v>8224</v>
      </c>
      <c r="I2742" t="s">
        <v>8246</v>
      </c>
      <c r="J2742">
        <v>1426117552</v>
      </c>
      <c r="K2742" s="11">
        <f t="shared" si="252"/>
        <v>42074.74018518519</v>
      </c>
      <c r="L2742">
        <v>1423529152</v>
      </c>
      <c r="M2742" s="11">
        <f t="shared" si="253"/>
        <v>42044.781851851847</v>
      </c>
      <c r="N2742" t="b">
        <v>0</v>
      </c>
      <c r="O2742">
        <v>17</v>
      </c>
      <c r="P2742" t="b">
        <v>1</v>
      </c>
      <c r="Q2742" t="s">
        <v>8295</v>
      </c>
      <c r="R2742" s="10">
        <f t="shared" si="254"/>
        <v>103.33333333333334</v>
      </c>
      <c r="S2742">
        <f t="shared" si="255"/>
        <v>18.235294117647058</v>
      </c>
      <c r="T2742" t="str">
        <f t="shared" si="256"/>
        <v>technology</v>
      </c>
      <c r="U2742" t="str">
        <f t="shared" si="257"/>
        <v>hardware</v>
      </c>
    </row>
    <row r="2743" spans="1:21" ht="29.5" hidden="1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tr">
        <f>Data[[#This Row],[state]]</f>
        <v>failed</v>
      </c>
      <c r="H2743" t="s">
        <v>8224</v>
      </c>
      <c r="I2743" t="s">
        <v>8246</v>
      </c>
      <c r="J2743">
        <v>1413770820</v>
      </c>
      <c r="K2743" s="11">
        <f t="shared" si="252"/>
        <v>41931.838194444441</v>
      </c>
      <c r="L2743">
        <v>1412005602</v>
      </c>
      <c r="M2743" s="11">
        <f t="shared" si="253"/>
        <v>41911.407430555555</v>
      </c>
      <c r="N2743" t="b">
        <v>0</v>
      </c>
      <c r="O2743">
        <v>4</v>
      </c>
      <c r="P2743" t="b">
        <v>0</v>
      </c>
      <c r="Q2743" t="s">
        <v>8304</v>
      </c>
      <c r="R2743" s="10">
        <f t="shared" si="254"/>
        <v>0.43750000000000006</v>
      </c>
      <c r="S2743">
        <f t="shared" si="255"/>
        <v>8.75</v>
      </c>
      <c r="T2743" t="str">
        <f t="shared" si="256"/>
        <v>publishing</v>
      </c>
      <c r="U2743" t="str">
        <f t="shared" si="257"/>
        <v>children's books</v>
      </c>
    </row>
    <row r="2744" spans="1:21" ht="44.25" hidden="1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tr">
        <f>Data[[#This Row],[state]]</f>
        <v>failed</v>
      </c>
      <c r="H2744" t="s">
        <v>8224</v>
      </c>
      <c r="I2744" t="s">
        <v>8246</v>
      </c>
      <c r="J2744">
        <v>1337102187</v>
      </c>
      <c r="K2744" s="11">
        <f t="shared" si="252"/>
        <v>41044.469756944447</v>
      </c>
      <c r="L2744">
        <v>1335892587</v>
      </c>
      <c r="M2744" s="11">
        <f t="shared" si="253"/>
        <v>41030.469756944447</v>
      </c>
      <c r="N2744" t="b">
        <v>0</v>
      </c>
      <c r="O2744">
        <v>18</v>
      </c>
      <c r="P2744" t="b">
        <v>0</v>
      </c>
      <c r="Q2744" t="s">
        <v>8304</v>
      </c>
      <c r="R2744" s="10">
        <f t="shared" si="254"/>
        <v>29.24</v>
      </c>
      <c r="S2744">
        <f t="shared" si="255"/>
        <v>40.611111111111114</v>
      </c>
      <c r="T2744" t="str">
        <f t="shared" si="256"/>
        <v>publishing</v>
      </c>
      <c r="U2744" t="str">
        <f t="shared" si="257"/>
        <v>children's books</v>
      </c>
    </row>
    <row r="2745" spans="1:21" ht="59" hidden="1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tr">
        <f>Data[[#This Row],[state]]</f>
        <v>failed</v>
      </c>
      <c r="H2745" t="s">
        <v>8224</v>
      </c>
      <c r="I2745" t="s">
        <v>8246</v>
      </c>
      <c r="J2745">
        <v>1476863607</v>
      </c>
      <c r="K2745" s="11">
        <f t="shared" si="252"/>
        <v>42662.078784722224</v>
      </c>
      <c r="L2745">
        <v>1474271607</v>
      </c>
      <c r="M2745" s="11">
        <f t="shared" si="253"/>
        <v>42632.078784722224</v>
      </c>
      <c r="N2745" t="b">
        <v>0</v>
      </c>
      <c r="O2745">
        <v>0</v>
      </c>
      <c r="P2745" t="b">
        <v>0</v>
      </c>
      <c r="Q2745" t="s">
        <v>8304</v>
      </c>
      <c r="R2745" s="10">
        <f t="shared" si="254"/>
        <v>0</v>
      </c>
      <c r="S2745" t="e">
        <f t="shared" si="255"/>
        <v>#DIV/0!</v>
      </c>
      <c r="T2745" t="str">
        <f t="shared" si="256"/>
        <v>publishing</v>
      </c>
      <c r="U2745" t="str">
        <f t="shared" si="257"/>
        <v>children's books</v>
      </c>
    </row>
    <row r="2746" spans="1:21" ht="44.25" hidden="1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tr">
        <f>Data[[#This Row],[state]]</f>
        <v>failed</v>
      </c>
      <c r="H2746" t="s">
        <v>8224</v>
      </c>
      <c r="I2746" t="s">
        <v>8246</v>
      </c>
      <c r="J2746">
        <v>1330478998</v>
      </c>
      <c r="K2746" s="11">
        <f t="shared" si="252"/>
        <v>40967.812476851854</v>
      </c>
      <c r="L2746">
        <v>1327886998</v>
      </c>
      <c r="M2746" s="11">
        <f t="shared" si="253"/>
        <v>40937.812476851854</v>
      </c>
      <c r="N2746" t="b">
        <v>0</v>
      </c>
      <c r="O2746">
        <v>22</v>
      </c>
      <c r="P2746" t="b">
        <v>0</v>
      </c>
      <c r="Q2746" t="s">
        <v>8304</v>
      </c>
      <c r="R2746" s="10">
        <f t="shared" si="254"/>
        <v>5.21875</v>
      </c>
      <c r="S2746">
        <f t="shared" si="255"/>
        <v>37.954545454545453</v>
      </c>
      <c r="T2746" t="str">
        <f t="shared" si="256"/>
        <v>publishing</v>
      </c>
      <c r="U2746" t="str">
        <f t="shared" si="257"/>
        <v>children's books</v>
      </c>
    </row>
    <row r="2747" spans="1:21" ht="44.25" hidden="1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tr">
        <f>Data[[#This Row],[state]]</f>
        <v>failed</v>
      </c>
      <c r="H2747" t="s">
        <v>8224</v>
      </c>
      <c r="I2747" t="s">
        <v>8246</v>
      </c>
      <c r="J2747">
        <v>1342309368</v>
      </c>
      <c r="K2747" s="11">
        <f t="shared" si="252"/>
        <v>41104.738055555557</v>
      </c>
      <c r="L2747">
        <v>1337125368</v>
      </c>
      <c r="M2747" s="11">
        <f t="shared" si="253"/>
        <v>41044.738055555557</v>
      </c>
      <c r="N2747" t="b">
        <v>0</v>
      </c>
      <c r="O2747">
        <v>49</v>
      </c>
      <c r="P2747" t="b">
        <v>0</v>
      </c>
      <c r="Q2747" t="s">
        <v>8304</v>
      </c>
      <c r="R2747" s="10">
        <f t="shared" si="254"/>
        <v>21.887499999999999</v>
      </c>
      <c r="S2747">
        <f t="shared" si="255"/>
        <v>35.734693877551024</v>
      </c>
      <c r="T2747" t="str">
        <f t="shared" si="256"/>
        <v>publishing</v>
      </c>
      <c r="U2747" t="str">
        <f t="shared" si="257"/>
        <v>children's books</v>
      </c>
    </row>
    <row r="2748" spans="1:21" ht="44.25" hidden="1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tr">
        <f>Data[[#This Row],[state]]</f>
        <v>failed</v>
      </c>
      <c r="H2748" t="s">
        <v>8224</v>
      </c>
      <c r="I2748" t="s">
        <v>8246</v>
      </c>
      <c r="J2748">
        <v>1409337911</v>
      </c>
      <c r="K2748" s="11">
        <f t="shared" si="252"/>
        <v>41880.531377314815</v>
      </c>
      <c r="L2748">
        <v>1406745911</v>
      </c>
      <c r="M2748" s="11">
        <f t="shared" si="253"/>
        <v>41850.531377314815</v>
      </c>
      <c r="N2748" t="b">
        <v>0</v>
      </c>
      <c r="O2748">
        <v>19</v>
      </c>
      <c r="P2748" t="b">
        <v>0</v>
      </c>
      <c r="Q2748" t="s">
        <v>8304</v>
      </c>
      <c r="R2748" s="10">
        <f t="shared" si="254"/>
        <v>26.700000000000003</v>
      </c>
      <c r="S2748">
        <f t="shared" si="255"/>
        <v>42.157894736842103</v>
      </c>
      <c r="T2748" t="str">
        <f t="shared" si="256"/>
        <v>publishing</v>
      </c>
      <c r="U2748" t="str">
        <f t="shared" si="257"/>
        <v>children's books</v>
      </c>
    </row>
    <row r="2749" spans="1:21" ht="44.25" hidden="1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tr">
        <f>Data[[#This Row],[state]]</f>
        <v>failed</v>
      </c>
      <c r="H2749" t="s">
        <v>8224</v>
      </c>
      <c r="I2749" t="s">
        <v>8246</v>
      </c>
      <c r="J2749">
        <v>1339816200</v>
      </c>
      <c r="K2749" s="11">
        <f t="shared" si="252"/>
        <v>41075.881944444445</v>
      </c>
      <c r="L2749">
        <v>1337095997</v>
      </c>
      <c r="M2749" s="11">
        <f t="shared" si="253"/>
        <v>41044.39811342593</v>
      </c>
      <c r="N2749" t="b">
        <v>0</v>
      </c>
      <c r="O2749">
        <v>4</v>
      </c>
      <c r="P2749" t="b">
        <v>0</v>
      </c>
      <c r="Q2749" t="s">
        <v>8304</v>
      </c>
      <c r="R2749" s="10">
        <f t="shared" si="254"/>
        <v>28.000000000000004</v>
      </c>
      <c r="S2749">
        <f t="shared" si="255"/>
        <v>35</v>
      </c>
      <c r="T2749" t="str">
        <f t="shared" si="256"/>
        <v>publishing</v>
      </c>
      <c r="U2749" t="str">
        <f t="shared" si="257"/>
        <v>children's books</v>
      </c>
    </row>
    <row r="2750" spans="1:21" ht="44.25" hidden="1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tr">
        <f>Data[[#This Row],[state]]</f>
        <v>failed</v>
      </c>
      <c r="H2750" t="s">
        <v>8224</v>
      </c>
      <c r="I2750" t="s">
        <v>8246</v>
      </c>
      <c r="J2750">
        <v>1472835802</v>
      </c>
      <c r="K2750" s="11">
        <f t="shared" si="252"/>
        <v>42615.4606712963</v>
      </c>
      <c r="L2750">
        <v>1470243802</v>
      </c>
      <c r="M2750" s="11">
        <f t="shared" si="253"/>
        <v>42585.4606712963</v>
      </c>
      <c r="N2750" t="b">
        <v>0</v>
      </c>
      <c r="O2750">
        <v>4</v>
      </c>
      <c r="P2750" t="b">
        <v>0</v>
      </c>
      <c r="Q2750" t="s">
        <v>8304</v>
      </c>
      <c r="R2750" s="10">
        <f t="shared" si="254"/>
        <v>1.06</v>
      </c>
      <c r="S2750">
        <f t="shared" si="255"/>
        <v>13.25</v>
      </c>
      <c r="T2750" t="str">
        <f t="shared" si="256"/>
        <v>publishing</v>
      </c>
      <c r="U2750" t="str">
        <f t="shared" si="257"/>
        <v>children's books</v>
      </c>
    </row>
    <row r="2751" spans="1:21" ht="29.5" hidden="1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tr">
        <f>Data[[#This Row],[state]]</f>
        <v>failed</v>
      </c>
      <c r="H2751" t="s">
        <v>8224</v>
      </c>
      <c r="I2751" t="s">
        <v>8246</v>
      </c>
      <c r="J2751">
        <v>1428171037</v>
      </c>
      <c r="K2751" s="11">
        <f t="shared" si="252"/>
        <v>42098.507372685184</v>
      </c>
      <c r="L2751">
        <v>1425582637</v>
      </c>
      <c r="M2751" s="11">
        <f t="shared" si="253"/>
        <v>42068.549039351856</v>
      </c>
      <c r="N2751" t="b">
        <v>0</v>
      </c>
      <c r="O2751">
        <v>2</v>
      </c>
      <c r="P2751" t="b">
        <v>0</v>
      </c>
      <c r="Q2751" t="s">
        <v>8304</v>
      </c>
      <c r="R2751" s="10">
        <f t="shared" si="254"/>
        <v>1.0999999999999999</v>
      </c>
      <c r="S2751">
        <f t="shared" si="255"/>
        <v>55</v>
      </c>
      <c r="T2751" t="str">
        <f t="shared" si="256"/>
        <v>publishing</v>
      </c>
      <c r="U2751" t="str">
        <f t="shared" si="257"/>
        <v>children's books</v>
      </c>
    </row>
    <row r="2752" spans="1:21" ht="44.25" hidden="1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tr">
        <f>Data[[#This Row],[state]]</f>
        <v>failed</v>
      </c>
      <c r="H2752" t="s">
        <v>8224</v>
      </c>
      <c r="I2752" t="s">
        <v>8246</v>
      </c>
      <c r="J2752">
        <v>1341086400</v>
      </c>
      <c r="K2752" s="11">
        <f t="shared" si="252"/>
        <v>41090.583333333336</v>
      </c>
      <c r="L2752">
        <v>1340055345</v>
      </c>
      <c r="M2752" s="11">
        <f t="shared" si="253"/>
        <v>41078.649826388886</v>
      </c>
      <c r="N2752" t="b">
        <v>0</v>
      </c>
      <c r="O2752">
        <v>0</v>
      </c>
      <c r="P2752" t="b">
        <v>0</v>
      </c>
      <c r="Q2752" t="s">
        <v>8304</v>
      </c>
      <c r="R2752" s="10">
        <f t="shared" si="254"/>
        <v>0</v>
      </c>
      <c r="S2752" t="e">
        <f t="shared" si="255"/>
        <v>#DIV/0!</v>
      </c>
      <c r="T2752" t="str">
        <f t="shared" si="256"/>
        <v>publishing</v>
      </c>
      <c r="U2752" t="str">
        <f t="shared" si="257"/>
        <v>children's books</v>
      </c>
    </row>
    <row r="2753" spans="1:21" ht="44.25" hidden="1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tr">
        <f>Data[[#This Row],[state]]</f>
        <v>failed</v>
      </c>
      <c r="H2753" t="s">
        <v>8224</v>
      </c>
      <c r="I2753" t="s">
        <v>8246</v>
      </c>
      <c r="J2753">
        <v>1403039842</v>
      </c>
      <c r="K2753" s="11">
        <f t="shared" si="252"/>
        <v>41807.637060185189</v>
      </c>
      <c r="L2753">
        <v>1397855842</v>
      </c>
      <c r="M2753" s="11">
        <f t="shared" si="253"/>
        <v>41747.637060185189</v>
      </c>
      <c r="N2753" t="b">
        <v>0</v>
      </c>
      <c r="O2753">
        <v>0</v>
      </c>
      <c r="P2753" t="b">
        <v>0</v>
      </c>
      <c r="Q2753" t="s">
        <v>8304</v>
      </c>
      <c r="R2753" s="10">
        <f t="shared" si="254"/>
        <v>0</v>
      </c>
      <c r="S2753" t="e">
        <f t="shared" si="255"/>
        <v>#DIV/0!</v>
      </c>
      <c r="T2753" t="str">
        <f t="shared" si="256"/>
        <v>publishing</v>
      </c>
      <c r="U2753" t="str">
        <f t="shared" si="257"/>
        <v>children's books</v>
      </c>
    </row>
    <row r="2754" spans="1:21" ht="44.25" hidden="1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tr">
        <f>Data[[#This Row],[state]]</f>
        <v>failed</v>
      </c>
      <c r="H2754" t="s">
        <v>8224</v>
      </c>
      <c r="I2754" t="s">
        <v>8246</v>
      </c>
      <c r="J2754">
        <v>1324232504</v>
      </c>
      <c r="K2754" s="11">
        <f t="shared" ref="K2754:K2817" si="258">(((J2754/60)/60)/24)+DATE(1970,1,1)+(-6/24)</f>
        <v>40895.515092592592</v>
      </c>
      <c r="L2754">
        <v>1320776504</v>
      </c>
      <c r="M2754" s="11">
        <f t="shared" ref="M2754:M2817" si="259">(((L2754/60)/60)/24)+DATE(1970,1,1)+(-6/24)</f>
        <v>40855.515092592592</v>
      </c>
      <c r="N2754" t="b">
        <v>0</v>
      </c>
      <c r="O2754">
        <v>14</v>
      </c>
      <c r="P2754" t="b">
        <v>0</v>
      </c>
      <c r="Q2754" t="s">
        <v>8304</v>
      </c>
      <c r="R2754" s="10">
        <f t="shared" ref="R2754:R2817" si="260">(E2754/D2754)*100</f>
        <v>11.458333333333332</v>
      </c>
      <c r="S2754">
        <f t="shared" si="255"/>
        <v>39.285714285714285</v>
      </c>
      <c r="T2754" t="str">
        <f t="shared" si="256"/>
        <v>publishing</v>
      </c>
      <c r="U2754" t="str">
        <f t="shared" si="257"/>
        <v>children's books</v>
      </c>
    </row>
    <row r="2755" spans="1:21" ht="44.25" hidden="1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tr">
        <f>Data[[#This Row],[state]]</f>
        <v>failed</v>
      </c>
      <c r="H2755" t="s">
        <v>8224</v>
      </c>
      <c r="I2755" t="s">
        <v>8246</v>
      </c>
      <c r="J2755">
        <v>1346017023</v>
      </c>
      <c r="K2755" s="11">
        <f t="shared" si="258"/>
        <v>41147.650729166664</v>
      </c>
      <c r="L2755">
        <v>1343425023</v>
      </c>
      <c r="M2755" s="11">
        <f t="shared" si="259"/>
        <v>41117.650729166664</v>
      </c>
      <c r="N2755" t="b">
        <v>0</v>
      </c>
      <c r="O2755">
        <v>8</v>
      </c>
      <c r="P2755" t="b">
        <v>0</v>
      </c>
      <c r="Q2755" t="s">
        <v>8304</v>
      </c>
      <c r="R2755" s="10">
        <f t="shared" si="260"/>
        <v>19</v>
      </c>
      <c r="S2755">
        <f t="shared" ref="S2755:S2818" si="261">E2755/O2755</f>
        <v>47.5</v>
      </c>
      <c r="T2755" t="str">
        <f t="shared" ref="T2755:T2818" si="262">LEFT(Q2755,FIND("/",Q2755)-1)</f>
        <v>publishing</v>
      </c>
      <c r="U2755" t="str">
        <f t="shared" ref="U2755:U2818" si="263">RIGHT(Q2755,LEN(Q2755)-FIND("/",Q2755))</f>
        <v>children's books</v>
      </c>
    </row>
    <row r="2756" spans="1:21" ht="44.25" hidden="1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tr">
        <f>Data[[#This Row],[state]]</f>
        <v>failed</v>
      </c>
      <c r="H2756" t="s">
        <v>8224</v>
      </c>
      <c r="I2756" t="s">
        <v>8246</v>
      </c>
      <c r="J2756">
        <v>1410448551</v>
      </c>
      <c r="K2756" s="11">
        <f t="shared" si="258"/>
        <v>41893.386006944449</v>
      </c>
      <c r="L2756">
        <v>1407856551</v>
      </c>
      <c r="M2756" s="11">
        <f t="shared" si="259"/>
        <v>41863.386006944449</v>
      </c>
      <c r="N2756" t="b">
        <v>0</v>
      </c>
      <c r="O2756">
        <v>0</v>
      </c>
      <c r="P2756" t="b">
        <v>0</v>
      </c>
      <c r="Q2756" t="s">
        <v>8304</v>
      </c>
      <c r="R2756" s="10">
        <f t="shared" si="260"/>
        <v>0</v>
      </c>
      <c r="S2756" t="e">
        <f t="shared" si="261"/>
        <v>#DIV/0!</v>
      </c>
      <c r="T2756" t="str">
        <f t="shared" si="262"/>
        <v>publishing</v>
      </c>
      <c r="U2756" t="str">
        <f t="shared" si="263"/>
        <v>children's books</v>
      </c>
    </row>
    <row r="2757" spans="1:21" ht="44.25" hidden="1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tr">
        <f>Data[[#This Row],[state]]</f>
        <v>failed</v>
      </c>
      <c r="H2757" t="s">
        <v>8241</v>
      </c>
      <c r="I2757" t="s">
        <v>8249</v>
      </c>
      <c r="J2757">
        <v>1428519527</v>
      </c>
      <c r="K2757" s="11">
        <f t="shared" si="258"/>
        <v>42102.540821759263</v>
      </c>
      <c r="L2757">
        <v>1425927527</v>
      </c>
      <c r="M2757" s="11">
        <f t="shared" si="259"/>
        <v>42072.540821759263</v>
      </c>
      <c r="N2757" t="b">
        <v>0</v>
      </c>
      <c r="O2757">
        <v>15</v>
      </c>
      <c r="P2757" t="b">
        <v>0</v>
      </c>
      <c r="Q2757" t="s">
        <v>8304</v>
      </c>
      <c r="R2757" s="10">
        <f t="shared" si="260"/>
        <v>52</v>
      </c>
      <c r="S2757">
        <f t="shared" si="261"/>
        <v>17.333333333333332</v>
      </c>
      <c r="T2757" t="str">
        <f t="shared" si="262"/>
        <v>publishing</v>
      </c>
      <c r="U2757" t="str">
        <f t="shared" si="263"/>
        <v>children's books</v>
      </c>
    </row>
    <row r="2758" spans="1:21" ht="44.25" hidden="1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tr">
        <f>Data[[#This Row],[state]]</f>
        <v>failed</v>
      </c>
      <c r="H2758" t="s">
        <v>8224</v>
      </c>
      <c r="I2758" t="s">
        <v>8246</v>
      </c>
      <c r="J2758">
        <v>1389476201</v>
      </c>
      <c r="K2758" s="11">
        <f t="shared" si="258"/>
        <v>41650.65047453704</v>
      </c>
      <c r="L2758">
        <v>1386884201</v>
      </c>
      <c r="M2758" s="11">
        <f t="shared" si="259"/>
        <v>41620.65047453704</v>
      </c>
      <c r="N2758" t="b">
        <v>0</v>
      </c>
      <c r="O2758">
        <v>33</v>
      </c>
      <c r="P2758" t="b">
        <v>0</v>
      </c>
      <c r="Q2758" t="s">
        <v>8304</v>
      </c>
      <c r="R2758" s="10">
        <f t="shared" si="260"/>
        <v>10.48</v>
      </c>
      <c r="S2758">
        <f t="shared" si="261"/>
        <v>31.757575757575758</v>
      </c>
      <c r="T2758" t="str">
        <f t="shared" si="262"/>
        <v>publishing</v>
      </c>
      <c r="U2758" t="str">
        <f t="shared" si="263"/>
        <v>children's books</v>
      </c>
    </row>
    <row r="2759" spans="1:21" ht="29.5" hidden="1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tr">
        <f>Data[[#This Row],[state]]</f>
        <v>failed</v>
      </c>
      <c r="H2759" t="s">
        <v>8224</v>
      </c>
      <c r="I2759" t="s">
        <v>8246</v>
      </c>
      <c r="J2759">
        <v>1470498332</v>
      </c>
      <c r="K2759" s="11">
        <f t="shared" si="258"/>
        <v>42588.40662037037</v>
      </c>
      <c r="L2759">
        <v>1469202332</v>
      </c>
      <c r="M2759" s="11">
        <f t="shared" si="259"/>
        <v>42573.40662037037</v>
      </c>
      <c r="N2759" t="b">
        <v>0</v>
      </c>
      <c r="O2759">
        <v>2</v>
      </c>
      <c r="P2759" t="b">
        <v>0</v>
      </c>
      <c r="Q2759" t="s">
        <v>8304</v>
      </c>
      <c r="R2759" s="10">
        <f t="shared" si="260"/>
        <v>0.66666666666666674</v>
      </c>
      <c r="S2759">
        <f t="shared" si="261"/>
        <v>5</v>
      </c>
      <c r="T2759" t="str">
        <f t="shared" si="262"/>
        <v>publishing</v>
      </c>
      <c r="U2759" t="str">
        <f t="shared" si="263"/>
        <v>children's books</v>
      </c>
    </row>
    <row r="2760" spans="1:21" ht="59" hidden="1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tr">
        <f>Data[[#This Row],[state]]</f>
        <v>failed</v>
      </c>
      <c r="H2760" t="s">
        <v>8226</v>
      </c>
      <c r="I2760" t="s">
        <v>8248</v>
      </c>
      <c r="J2760">
        <v>1476095783</v>
      </c>
      <c r="K2760" s="11">
        <f t="shared" si="258"/>
        <v>42653.191932870366</v>
      </c>
      <c r="L2760">
        <v>1474886183</v>
      </c>
      <c r="M2760" s="11">
        <f t="shared" si="259"/>
        <v>42639.191932870366</v>
      </c>
      <c r="N2760" t="b">
        <v>0</v>
      </c>
      <c r="O2760">
        <v>6</v>
      </c>
      <c r="P2760" t="b">
        <v>0</v>
      </c>
      <c r="Q2760" t="s">
        <v>8304</v>
      </c>
      <c r="R2760" s="10">
        <f t="shared" si="260"/>
        <v>11.700000000000001</v>
      </c>
      <c r="S2760">
        <f t="shared" si="261"/>
        <v>39</v>
      </c>
      <c r="T2760" t="str">
        <f t="shared" si="262"/>
        <v>publishing</v>
      </c>
      <c r="U2760" t="str">
        <f t="shared" si="263"/>
        <v>children's books</v>
      </c>
    </row>
    <row r="2761" spans="1:21" ht="44.25" hidden="1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tr">
        <f>Data[[#This Row],[state]]</f>
        <v>failed</v>
      </c>
      <c r="H2761" t="s">
        <v>8226</v>
      </c>
      <c r="I2761" t="s">
        <v>8248</v>
      </c>
      <c r="J2761">
        <v>1468658866</v>
      </c>
      <c r="K2761" s="11">
        <f t="shared" si="258"/>
        <v>42567.11650462963</v>
      </c>
      <c r="L2761">
        <v>1464943666</v>
      </c>
      <c r="M2761" s="11">
        <f t="shared" si="259"/>
        <v>42524.11650462963</v>
      </c>
      <c r="N2761" t="b">
        <v>0</v>
      </c>
      <c r="O2761">
        <v>2</v>
      </c>
      <c r="P2761" t="b">
        <v>0</v>
      </c>
      <c r="Q2761" t="s">
        <v>8304</v>
      </c>
      <c r="R2761" s="10">
        <f t="shared" si="260"/>
        <v>10.5</v>
      </c>
      <c r="S2761">
        <f t="shared" si="261"/>
        <v>52.5</v>
      </c>
      <c r="T2761" t="str">
        <f t="shared" si="262"/>
        <v>publishing</v>
      </c>
      <c r="U2761" t="str">
        <f t="shared" si="263"/>
        <v>children's books</v>
      </c>
    </row>
    <row r="2762" spans="1:21" ht="44.25" hidden="1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tr">
        <f>Data[[#This Row],[state]]</f>
        <v>failed</v>
      </c>
      <c r="H2762" t="s">
        <v>8225</v>
      </c>
      <c r="I2762" t="s">
        <v>8247</v>
      </c>
      <c r="J2762">
        <v>1371726258</v>
      </c>
      <c r="K2762" s="11">
        <f t="shared" si="258"/>
        <v>41445.211319444446</v>
      </c>
      <c r="L2762">
        <v>1369134258</v>
      </c>
      <c r="M2762" s="11">
        <f t="shared" si="259"/>
        <v>41415.211319444446</v>
      </c>
      <c r="N2762" t="b">
        <v>0</v>
      </c>
      <c r="O2762">
        <v>0</v>
      </c>
      <c r="P2762" t="b">
        <v>0</v>
      </c>
      <c r="Q2762" t="s">
        <v>8304</v>
      </c>
      <c r="R2762" s="10">
        <f t="shared" si="260"/>
        <v>0</v>
      </c>
      <c r="S2762" t="e">
        <f t="shared" si="261"/>
        <v>#DIV/0!</v>
      </c>
      <c r="T2762" t="str">
        <f t="shared" si="262"/>
        <v>publishing</v>
      </c>
      <c r="U2762" t="str">
        <f t="shared" si="263"/>
        <v>children's books</v>
      </c>
    </row>
    <row r="2763" spans="1:21" ht="29.5" hidden="1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tr">
        <f>Data[[#This Row],[state]]</f>
        <v>failed</v>
      </c>
      <c r="H2763" t="s">
        <v>8224</v>
      </c>
      <c r="I2763" t="s">
        <v>8246</v>
      </c>
      <c r="J2763">
        <v>1357176693</v>
      </c>
      <c r="K2763" s="11">
        <f t="shared" si="258"/>
        <v>41276.813576388886</v>
      </c>
      <c r="L2763">
        <v>1354584693</v>
      </c>
      <c r="M2763" s="11">
        <f t="shared" si="259"/>
        <v>41246.813576388886</v>
      </c>
      <c r="N2763" t="b">
        <v>0</v>
      </c>
      <c r="O2763">
        <v>4</v>
      </c>
      <c r="P2763" t="b">
        <v>0</v>
      </c>
      <c r="Q2763" t="s">
        <v>8304</v>
      </c>
      <c r="R2763" s="10">
        <f t="shared" si="260"/>
        <v>0.72</v>
      </c>
      <c r="S2763">
        <f t="shared" si="261"/>
        <v>9</v>
      </c>
      <c r="T2763" t="str">
        <f t="shared" si="262"/>
        <v>publishing</v>
      </c>
      <c r="U2763" t="str">
        <f t="shared" si="263"/>
        <v>children's books</v>
      </c>
    </row>
    <row r="2764" spans="1:21" ht="44.25" hidden="1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tr">
        <f>Data[[#This Row],[state]]</f>
        <v>failed</v>
      </c>
      <c r="H2764" t="s">
        <v>8224</v>
      </c>
      <c r="I2764" t="s">
        <v>8246</v>
      </c>
      <c r="J2764">
        <v>1332114795</v>
      </c>
      <c r="K2764" s="11">
        <f t="shared" si="258"/>
        <v>40986.745312500003</v>
      </c>
      <c r="L2764">
        <v>1326934395</v>
      </c>
      <c r="M2764" s="11">
        <f t="shared" si="259"/>
        <v>40926.786979166667</v>
      </c>
      <c r="N2764" t="b">
        <v>0</v>
      </c>
      <c r="O2764">
        <v>1</v>
      </c>
      <c r="P2764" t="b">
        <v>0</v>
      </c>
      <c r="Q2764" t="s">
        <v>8304</v>
      </c>
      <c r="R2764" s="10">
        <f t="shared" si="260"/>
        <v>0.76923076923076927</v>
      </c>
      <c r="S2764">
        <f t="shared" si="261"/>
        <v>25</v>
      </c>
      <c r="T2764" t="str">
        <f t="shared" si="262"/>
        <v>publishing</v>
      </c>
      <c r="U2764" t="str">
        <f t="shared" si="263"/>
        <v>children's books</v>
      </c>
    </row>
    <row r="2765" spans="1:21" ht="29.5" hidden="1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tr">
        <f>Data[[#This Row],[state]]</f>
        <v>failed</v>
      </c>
      <c r="H2765" t="s">
        <v>8224</v>
      </c>
      <c r="I2765" t="s">
        <v>8246</v>
      </c>
      <c r="J2765">
        <v>1369403684</v>
      </c>
      <c r="K2765" s="11">
        <f t="shared" si="258"/>
        <v>41418.329675925925</v>
      </c>
      <c r="L2765">
        <v>1365515684</v>
      </c>
      <c r="M2765" s="11">
        <f t="shared" si="259"/>
        <v>41373.329675925925</v>
      </c>
      <c r="N2765" t="b">
        <v>0</v>
      </c>
      <c r="O2765">
        <v>3</v>
      </c>
      <c r="P2765" t="b">
        <v>0</v>
      </c>
      <c r="Q2765" t="s">
        <v>8304</v>
      </c>
      <c r="R2765" s="10">
        <f t="shared" si="260"/>
        <v>0.22842639593908631</v>
      </c>
      <c r="S2765">
        <f t="shared" si="261"/>
        <v>30</v>
      </c>
      <c r="T2765" t="str">
        <f t="shared" si="262"/>
        <v>publishing</v>
      </c>
      <c r="U2765" t="str">
        <f t="shared" si="263"/>
        <v>children's books</v>
      </c>
    </row>
    <row r="2766" spans="1:21" ht="44.25" hidden="1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tr">
        <f>Data[[#This Row],[state]]</f>
        <v>failed</v>
      </c>
      <c r="H2766" t="s">
        <v>8224</v>
      </c>
      <c r="I2766" t="s">
        <v>8246</v>
      </c>
      <c r="J2766">
        <v>1338404400</v>
      </c>
      <c r="K2766" s="11">
        <f t="shared" si="258"/>
        <v>41059.541666666664</v>
      </c>
      <c r="L2766">
        <v>1335855631</v>
      </c>
      <c r="M2766" s="11">
        <f t="shared" si="259"/>
        <v>41030.042025462964</v>
      </c>
      <c r="N2766" t="b">
        <v>0</v>
      </c>
      <c r="O2766">
        <v>4</v>
      </c>
      <c r="P2766" t="b">
        <v>0</v>
      </c>
      <c r="Q2766" t="s">
        <v>8304</v>
      </c>
      <c r="R2766" s="10">
        <f t="shared" si="260"/>
        <v>1.125</v>
      </c>
      <c r="S2766">
        <f t="shared" si="261"/>
        <v>11.25</v>
      </c>
      <c r="T2766" t="str">
        <f t="shared" si="262"/>
        <v>publishing</v>
      </c>
      <c r="U2766" t="str">
        <f t="shared" si="263"/>
        <v>children's books</v>
      </c>
    </row>
    <row r="2767" spans="1:21" ht="44.25" hidden="1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tr">
        <f>Data[[#This Row],[state]]</f>
        <v>failed</v>
      </c>
      <c r="H2767" t="s">
        <v>8224</v>
      </c>
      <c r="I2767" t="s">
        <v>8246</v>
      </c>
      <c r="J2767">
        <v>1351432428</v>
      </c>
      <c r="K2767" s="11">
        <f t="shared" si="258"/>
        <v>41210.329027777778</v>
      </c>
      <c r="L2767">
        <v>1350050028</v>
      </c>
      <c r="M2767" s="11">
        <f t="shared" si="259"/>
        <v>41194.329027777778</v>
      </c>
      <c r="N2767" t="b">
        <v>0</v>
      </c>
      <c r="O2767">
        <v>0</v>
      </c>
      <c r="P2767" t="b">
        <v>0</v>
      </c>
      <c r="Q2767" t="s">
        <v>8304</v>
      </c>
      <c r="R2767" s="10">
        <f t="shared" si="260"/>
        <v>0</v>
      </c>
      <c r="S2767" t="e">
        <f t="shared" si="261"/>
        <v>#DIV/0!</v>
      </c>
      <c r="T2767" t="str">
        <f t="shared" si="262"/>
        <v>publishing</v>
      </c>
      <c r="U2767" t="str">
        <f t="shared" si="263"/>
        <v>children's books</v>
      </c>
    </row>
    <row r="2768" spans="1:21" ht="44.25" hidden="1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tr">
        <f>Data[[#This Row],[state]]</f>
        <v>failed</v>
      </c>
      <c r="H2768" t="s">
        <v>8224</v>
      </c>
      <c r="I2768" t="s">
        <v>8246</v>
      </c>
      <c r="J2768">
        <v>1313078518</v>
      </c>
      <c r="K2768" s="11">
        <f t="shared" si="258"/>
        <v>40766.418032407404</v>
      </c>
      <c r="L2768">
        <v>1310486518</v>
      </c>
      <c r="M2768" s="11">
        <f t="shared" si="259"/>
        <v>40736.418032407404</v>
      </c>
      <c r="N2768" t="b">
        <v>0</v>
      </c>
      <c r="O2768">
        <v>4</v>
      </c>
      <c r="P2768" t="b">
        <v>0</v>
      </c>
      <c r="Q2768" t="s">
        <v>8304</v>
      </c>
      <c r="R2768" s="10">
        <f t="shared" si="260"/>
        <v>2</v>
      </c>
      <c r="S2768">
        <f t="shared" si="261"/>
        <v>25</v>
      </c>
      <c r="T2768" t="str">
        <f t="shared" si="262"/>
        <v>publishing</v>
      </c>
      <c r="U2768" t="str">
        <f t="shared" si="263"/>
        <v>children's books</v>
      </c>
    </row>
    <row r="2769" spans="1:21" ht="44.25" hidden="1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tr">
        <f>Data[[#This Row],[state]]</f>
        <v>failed</v>
      </c>
      <c r="H2769" t="s">
        <v>8229</v>
      </c>
      <c r="I2769" t="s">
        <v>8251</v>
      </c>
      <c r="J2769">
        <v>1439766050</v>
      </c>
      <c r="K2769" s="11">
        <f t="shared" si="258"/>
        <v>42232.708912037036</v>
      </c>
      <c r="L2769">
        <v>1434582050</v>
      </c>
      <c r="M2769" s="11">
        <f t="shared" si="259"/>
        <v>42172.708912037036</v>
      </c>
      <c r="N2769" t="b">
        <v>0</v>
      </c>
      <c r="O2769">
        <v>3</v>
      </c>
      <c r="P2769" t="b">
        <v>0</v>
      </c>
      <c r="Q2769" t="s">
        <v>8304</v>
      </c>
      <c r="R2769" s="10">
        <f t="shared" si="260"/>
        <v>0.85000000000000009</v>
      </c>
      <c r="S2769">
        <f t="shared" si="261"/>
        <v>11.333333333333334</v>
      </c>
      <c r="T2769" t="str">
        <f t="shared" si="262"/>
        <v>publishing</v>
      </c>
      <c r="U2769" t="str">
        <f t="shared" si="263"/>
        <v>children's books</v>
      </c>
    </row>
    <row r="2770" spans="1:21" ht="44.25" hidden="1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tr">
        <f>Data[[#This Row],[state]]</f>
        <v>failed</v>
      </c>
      <c r="H2770" t="s">
        <v>8224</v>
      </c>
      <c r="I2770" t="s">
        <v>8246</v>
      </c>
      <c r="J2770">
        <v>1333028723</v>
      </c>
      <c r="K2770" s="11">
        <f t="shared" si="258"/>
        <v>40997.323182870372</v>
      </c>
      <c r="L2770">
        <v>1330440323</v>
      </c>
      <c r="M2770" s="11">
        <f t="shared" si="259"/>
        <v>40967.364849537036</v>
      </c>
      <c r="N2770" t="b">
        <v>0</v>
      </c>
      <c r="O2770">
        <v>34</v>
      </c>
      <c r="P2770" t="b">
        <v>0</v>
      </c>
      <c r="Q2770" t="s">
        <v>8304</v>
      </c>
      <c r="R2770" s="10">
        <f t="shared" si="260"/>
        <v>14.314285714285715</v>
      </c>
      <c r="S2770">
        <f t="shared" si="261"/>
        <v>29.470588235294116</v>
      </c>
      <c r="T2770" t="str">
        <f t="shared" si="262"/>
        <v>publishing</v>
      </c>
      <c r="U2770" t="str">
        <f t="shared" si="263"/>
        <v>children's books</v>
      </c>
    </row>
    <row r="2771" spans="1:21" ht="44.25" hidden="1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tr">
        <f>Data[[#This Row],[state]]</f>
        <v>failed</v>
      </c>
      <c r="H2771" t="s">
        <v>8225</v>
      </c>
      <c r="I2771" t="s">
        <v>8247</v>
      </c>
      <c r="J2771">
        <v>1401997790</v>
      </c>
      <c r="K2771" s="11">
        <f t="shared" si="258"/>
        <v>41795.576273148145</v>
      </c>
      <c r="L2771">
        <v>1397677790</v>
      </c>
      <c r="M2771" s="11">
        <f t="shared" si="259"/>
        <v>41745.576273148145</v>
      </c>
      <c r="N2771" t="b">
        <v>0</v>
      </c>
      <c r="O2771">
        <v>2</v>
      </c>
      <c r="P2771" t="b">
        <v>0</v>
      </c>
      <c r="Q2771" t="s">
        <v>8304</v>
      </c>
      <c r="R2771" s="10">
        <f t="shared" si="260"/>
        <v>0.25</v>
      </c>
      <c r="S2771">
        <f t="shared" si="261"/>
        <v>1</v>
      </c>
      <c r="T2771" t="str">
        <f t="shared" si="262"/>
        <v>publishing</v>
      </c>
      <c r="U2771" t="str">
        <f t="shared" si="263"/>
        <v>children's books</v>
      </c>
    </row>
    <row r="2772" spans="1:21" ht="44.25" hidden="1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tr">
        <f>Data[[#This Row],[state]]</f>
        <v>failed</v>
      </c>
      <c r="H2772" t="s">
        <v>8224</v>
      </c>
      <c r="I2772" t="s">
        <v>8246</v>
      </c>
      <c r="J2772">
        <v>1395158130</v>
      </c>
      <c r="K2772" s="11">
        <f t="shared" si="258"/>
        <v>41716.413541666669</v>
      </c>
      <c r="L2772">
        <v>1392569730</v>
      </c>
      <c r="M2772" s="11">
        <f t="shared" si="259"/>
        <v>41686.455208333333</v>
      </c>
      <c r="N2772" t="b">
        <v>0</v>
      </c>
      <c r="O2772">
        <v>33</v>
      </c>
      <c r="P2772" t="b">
        <v>0</v>
      </c>
      <c r="Q2772" t="s">
        <v>8304</v>
      </c>
      <c r="R2772" s="10">
        <f t="shared" si="260"/>
        <v>10.411249999999999</v>
      </c>
      <c r="S2772">
        <f t="shared" si="261"/>
        <v>63.098484848484851</v>
      </c>
      <c r="T2772" t="str">
        <f t="shared" si="262"/>
        <v>publishing</v>
      </c>
      <c r="U2772" t="str">
        <f t="shared" si="263"/>
        <v>children's books</v>
      </c>
    </row>
    <row r="2773" spans="1:21" ht="44.25" hidden="1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tr">
        <f>Data[[#This Row],[state]]</f>
        <v>failed</v>
      </c>
      <c r="H2773" t="s">
        <v>8224</v>
      </c>
      <c r="I2773" t="s">
        <v>8246</v>
      </c>
      <c r="J2773">
        <v>1359738000</v>
      </c>
      <c r="K2773" s="11">
        <f t="shared" si="258"/>
        <v>41306.458333333336</v>
      </c>
      <c r="L2773">
        <v>1355489140</v>
      </c>
      <c r="M2773" s="11">
        <f t="shared" si="259"/>
        <v>41257.281712962962</v>
      </c>
      <c r="N2773" t="b">
        <v>0</v>
      </c>
      <c r="O2773">
        <v>0</v>
      </c>
      <c r="P2773" t="b">
        <v>0</v>
      </c>
      <c r="Q2773" t="s">
        <v>8304</v>
      </c>
      <c r="R2773" s="10">
        <f t="shared" si="260"/>
        <v>0</v>
      </c>
      <c r="S2773" t="e">
        <f t="shared" si="261"/>
        <v>#DIV/0!</v>
      </c>
      <c r="T2773" t="str">
        <f t="shared" si="262"/>
        <v>publishing</v>
      </c>
      <c r="U2773" t="str">
        <f t="shared" si="263"/>
        <v>children's books</v>
      </c>
    </row>
    <row r="2774" spans="1:21" ht="44.25" hidden="1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tr">
        <f>Data[[#This Row],[state]]</f>
        <v>failed</v>
      </c>
      <c r="H2774" t="s">
        <v>8224</v>
      </c>
      <c r="I2774" t="s">
        <v>8246</v>
      </c>
      <c r="J2774">
        <v>1381006294</v>
      </c>
      <c r="K2774" s="11">
        <f t="shared" si="258"/>
        <v>41552.619143518517</v>
      </c>
      <c r="L2774">
        <v>1379710294</v>
      </c>
      <c r="M2774" s="11">
        <f t="shared" si="259"/>
        <v>41537.619143518517</v>
      </c>
      <c r="N2774" t="b">
        <v>0</v>
      </c>
      <c r="O2774">
        <v>0</v>
      </c>
      <c r="P2774" t="b">
        <v>0</v>
      </c>
      <c r="Q2774" t="s">
        <v>8304</v>
      </c>
      <c r="R2774" s="10">
        <f t="shared" si="260"/>
        <v>0</v>
      </c>
      <c r="S2774" t="e">
        <f t="shared" si="261"/>
        <v>#DIV/0!</v>
      </c>
      <c r="T2774" t="str">
        <f t="shared" si="262"/>
        <v>publishing</v>
      </c>
      <c r="U2774" t="str">
        <f t="shared" si="263"/>
        <v>children's books</v>
      </c>
    </row>
    <row r="2775" spans="1:21" ht="44.25" hidden="1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tr">
        <f>Data[[#This Row],[state]]</f>
        <v>failed</v>
      </c>
      <c r="H2775" t="s">
        <v>8229</v>
      </c>
      <c r="I2775" t="s">
        <v>8251</v>
      </c>
      <c r="J2775">
        <v>1461530721</v>
      </c>
      <c r="K2775" s="11">
        <f t="shared" si="258"/>
        <v>42484.61482638889</v>
      </c>
      <c r="L2775">
        <v>1460666721</v>
      </c>
      <c r="M2775" s="11">
        <f t="shared" si="259"/>
        <v>42474.61482638889</v>
      </c>
      <c r="N2775" t="b">
        <v>0</v>
      </c>
      <c r="O2775">
        <v>1</v>
      </c>
      <c r="P2775" t="b">
        <v>0</v>
      </c>
      <c r="Q2775" t="s">
        <v>8304</v>
      </c>
      <c r="R2775" s="10">
        <f t="shared" si="260"/>
        <v>0.18867924528301888</v>
      </c>
      <c r="S2775">
        <f t="shared" si="261"/>
        <v>1</v>
      </c>
      <c r="T2775" t="str">
        <f t="shared" si="262"/>
        <v>publishing</v>
      </c>
      <c r="U2775" t="str">
        <f t="shared" si="263"/>
        <v>children's books</v>
      </c>
    </row>
    <row r="2776" spans="1:21" ht="44.25" hidden="1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tr">
        <f>Data[[#This Row],[state]]</f>
        <v>failed</v>
      </c>
      <c r="H2776" t="s">
        <v>8224</v>
      </c>
      <c r="I2776" t="s">
        <v>8246</v>
      </c>
      <c r="J2776">
        <v>1362711728</v>
      </c>
      <c r="K2776" s="11">
        <f t="shared" si="258"/>
        <v>41340.876481481479</v>
      </c>
      <c r="L2776">
        <v>1360119728</v>
      </c>
      <c r="M2776" s="11">
        <f t="shared" si="259"/>
        <v>41310.876481481479</v>
      </c>
      <c r="N2776" t="b">
        <v>0</v>
      </c>
      <c r="O2776">
        <v>13</v>
      </c>
      <c r="P2776" t="b">
        <v>0</v>
      </c>
      <c r="Q2776" t="s">
        <v>8304</v>
      </c>
      <c r="R2776" s="10">
        <f t="shared" si="260"/>
        <v>14.249999999999998</v>
      </c>
      <c r="S2776">
        <f t="shared" si="261"/>
        <v>43.846153846153847</v>
      </c>
      <c r="T2776" t="str">
        <f t="shared" si="262"/>
        <v>publishing</v>
      </c>
      <c r="U2776" t="str">
        <f t="shared" si="263"/>
        <v>children's books</v>
      </c>
    </row>
    <row r="2777" spans="1:21" ht="44.25" hidden="1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tr">
        <f>Data[[#This Row],[state]]</f>
        <v>failed</v>
      </c>
      <c r="H2777" t="s">
        <v>8224</v>
      </c>
      <c r="I2777" t="s">
        <v>8246</v>
      </c>
      <c r="J2777">
        <v>1323994754</v>
      </c>
      <c r="K2777" s="11">
        <f t="shared" si="258"/>
        <v>40892.763356481482</v>
      </c>
      <c r="L2777">
        <v>1321402754</v>
      </c>
      <c r="M2777" s="11">
        <f t="shared" si="259"/>
        <v>40862.763356481482</v>
      </c>
      <c r="N2777" t="b">
        <v>0</v>
      </c>
      <c r="O2777">
        <v>2</v>
      </c>
      <c r="P2777" t="b">
        <v>0</v>
      </c>
      <c r="Q2777" t="s">
        <v>8304</v>
      </c>
      <c r="R2777" s="10">
        <f t="shared" si="260"/>
        <v>3</v>
      </c>
      <c r="S2777">
        <f t="shared" si="261"/>
        <v>75</v>
      </c>
      <c r="T2777" t="str">
        <f t="shared" si="262"/>
        <v>publishing</v>
      </c>
      <c r="U2777" t="str">
        <f t="shared" si="263"/>
        <v>children's books</v>
      </c>
    </row>
    <row r="2778" spans="1:21" ht="59" hidden="1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tr">
        <f>Data[[#This Row],[state]]</f>
        <v>failed</v>
      </c>
      <c r="H2778" t="s">
        <v>8224</v>
      </c>
      <c r="I2778" t="s">
        <v>8246</v>
      </c>
      <c r="J2778">
        <v>1434092876</v>
      </c>
      <c r="K2778" s="11">
        <f t="shared" si="258"/>
        <v>42167.047175925924</v>
      </c>
      <c r="L2778">
        <v>1431414476</v>
      </c>
      <c r="M2778" s="11">
        <f t="shared" si="259"/>
        <v>42136.047175925924</v>
      </c>
      <c r="N2778" t="b">
        <v>0</v>
      </c>
      <c r="O2778">
        <v>36</v>
      </c>
      <c r="P2778" t="b">
        <v>0</v>
      </c>
      <c r="Q2778" t="s">
        <v>8304</v>
      </c>
      <c r="R2778" s="10">
        <f t="shared" si="260"/>
        <v>7.8809523809523814</v>
      </c>
      <c r="S2778">
        <f t="shared" si="261"/>
        <v>45.972222222222221</v>
      </c>
      <c r="T2778" t="str">
        <f t="shared" si="262"/>
        <v>publishing</v>
      </c>
      <c r="U2778" t="str">
        <f t="shared" si="263"/>
        <v>children's books</v>
      </c>
    </row>
    <row r="2779" spans="1:21" ht="44.25" hidden="1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tr">
        <f>Data[[#This Row],[state]]</f>
        <v>failed</v>
      </c>
      <c r="H2779" t="s">
        <v>8224</v>
      </c>
      <c r="I2779" t="s">
        <v>8246</v>
      </c>
      <c r="J2779">
        <v>1437149004</v>
      </c>
      <c r="K2779" s="11">
        <f t="shared" si="258"/>
        <v>42202.419027777782</v>
      </c>
      <c r="L2779">
        <v>1434557004</v>
      </c>
      <c r="M2779" s="11">
        <f t="shared" si="259"/>
        <v>42172.419027777782</v>
      </c>
      <c r="N2779" t="b">
        <v>0</v>
      </c>
      <c r="O2779">
        <v>1</v>
      </c>
      <c r="P2779" t="b">
        <v>0</v>
      </c>
      <c r="Q2779" t="s">
        <v>8304</v>
      </c>
      <c r="R2779" s="10">
        <f t="shared" si="260"/>
        <v>0.33333333333333337</v>
      </c>
      <c r="S2779">
        <f t="shared" si="261"/>
        <v>10</v>
      </c>
      <c r="T2779" t="str">
        <f t="shared" si="262"/>
        <v>publishing</v>
      </c>
      <c r="U2779" t="str">
        <f t="shared" si="263"/>
        <v>children's books</v>
      </c>
    </row>
    <row r="2780" spans="1:21" ht="59" hidden="1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tr">
        <f>Data[[#This Row],[state]]</f>
        <v>failed</v>
      </c>
      <c r="H2780" t="s">
        <v>8224</v>
      </c>
      <c r="I2780" t="s">
        <v>8246</v>
      </c>
      <c r="J2780">
        <v>1409009306</v>
      </c>
      <c r="K2780" s="11">
        <f t="shared" si="258"/>
        <v>41876.728078703702</v>
      </c>
      <c r="L2780">
        <v>1406417306</v>
      </c>
      <c r="M2780" s="11">
        <f t="shared" si="259"/>
        <v>41846.728078703702</v>
      </c>
      <c r="N2780" t="b">
        <v>0</v>
      </c>
      <c r="O2780">
        <v>15</v>
      </c>
      <c r="P2780" t="b">
        <v>0</v>
      </c>
      <c r="Q2780" t="s">
        <v>8304</v>
      </c>
      <c r="R2780" s="10">
        <f t="shared" si="260"/>
        <v>25.545454545454543</v>
      </c>
      <c r="S2780">
        <f t="shared" si="261"/>
        <v>93.666666666666671</v>
      </c>
      <c r="T2780" t="str">
        <f t="shared" si="262"/>
        <v>publishing</v>
      </c>
      <c r="U2780" t="str">
        <f t="shared" si="263"/>
        <v>children's books</v>
      </c>
    </row>
    <row r="2781" spans="1:21" ht="44.25" hidden="1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tr">
        <f>Data[[#This Row],[state]]</f>
        <v>failed</v>
      </c>
      <c r="H2781" t="s">
        <v>8224</v>
      </c>
      <c r="I2781" t="s">
        <v>8246</v>
      </c>
      <c r="J2781">
        <v>1448204621</v>
      </c>
      <c r="K2781" s="11">
        <f t="shared" si="258"/>
        <v>42330.377557870372</v>
      </c>
      <c r="L2781">
        <v>1445609021</v>
      </c>
      <c r="M2781" s="11">
        <f t="shared" si="259"/>
        <v>42300.335891203707</v>
      </c>
      <c r="N2781" t="b">
        <v>0</v>
      </c>
      <c r="O2781">
        <v>1</v>
      </c>
      <c r="P2781" t="b">
        <v>0</v>
      </c>
      <c r="Q2781" t="s">
        <v>8304</v>
      </c>
      <c r="R2781" s="10">
        <f t="shared" si="260"/>
        <v>2.12</v>
      </c>
      <c r="S2781">
        <f t="shared" si="261"/>
        <v>53</v>
      </c>
      <c r="T2781" t="str">
        <f t="shared" si="262"/>
        <v>publishing</v>
      </c>
      <c r="U2781" t="str">
        <f t="shared" si="263"/>
        <v>children's books</v>
      </c>
    </row>
    <row r="2782" spans="1:21" ht="29.5" hidden="1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tr">
        <f>Data[[#This Row],[state]]</f>
        <v>failed</v>
      </c>
      <c r="H2782" t="s">
        <v>8237</v>
      </c>
      <c r="I2782" t="s">
        <v>8249</v>
      </c>
      <c r="J2782">
        <v>1489142688</v>
      </c>
      <c r="K2782" s="11">
        <f t="shared" si="258"/>
        <v>42804.197777777779</v>
      </c>
      <c r="L2782">
        <v>1486550688</v>
      </c>
      <c r="M2782" s="11">
        <f t="shared" si="259"/>
        <v>42774.197777777779</v>
      </c>
      <c r="N2782" t="b">
        <v>0</v>
      </c>
      <c r="O2782">
        <v>0</v>
      </c>
      <c r="P2782" t="b">
        <v>0</v>
      </c>
      <c r="Q2782" t="s">
        <v>8304</v>
      </c>
      <c r="R2782" s="10">
        <f t="shared" si="260"/>
        <v>0</v>
      </c>
      <c r="S2782" t="e">
        <f t="shared" si="261"/>
        <v>#DIV/0!</v>
      </c>
      <c r="T2782" t="str">
        <f t="shared" si="262"/>
        <v>publishing</v>
      </c>
      <c r="U2782" t="str">
        <f t="shared" si="263"/>
        <v>children's books</v>
      </c>
    </row>
    <row r="2783" spans="1:21" ht="44.25" hidden="1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tr">
        <f>Data[[#This Row],[state]]</f>
        <v>successful</v>
      </c>
      <c r="H2783" t="s">
        <v>8224</v>
      </c>
      <c r="I2783" t="s">
        <v>8246</v>
      </c>
      <c r="J2783">
        <v>1423724400</v>
      </c>
      <c r="K2783" s="11">
        <f t="shared" si="258"/>
        <v>42047.041666666672</v>
      </c>
      <c r="L2783">
        <v>1421274954</v>
      </c>
      <c r="M2783" s="11">
        <f t="shared" si="259"/>
        <v>42018.69159722222</v>
      </c>
      <c r="N2783" t="b">
        <v>0</v>
      </c>
      <c r="O2783">
        <v>28</v>
      </c>
      <c r="P2783" t="b">
        <v>1</v>
      </c>
      <c r="Q2783" t="s">
        <v>8271</v>
      </c>
      <c r="R2783" s="10">
        <f t="shared" si="260"/>
        <v>105.28</v>
      </c>
      <c r="S2783">
        <f t="shared" si="261"/>
        <v>47</v>
      </c>
      <c r="T2783" t="str">
        <f t="shared" si="262"/>
        <v>theater</v>
      </c>
      <c r="U2783" t="str">
        <f t="shared" si="263"/>
        <v>plays</v>
      </c>
    </row>
    <row r="2784" spans="1:21" ht="29.5" hidden="1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tr">
        <f>Data[[#This Row],[state]]</f>
        <v>successful</v>
      </c>
      <c r="H2784" t="s">
        <v>8224</v>
      </c>
      <c r="I2784" t="s">
        <v>8246</v>
      </c>
      <c r="J2784">
        <v>1424149140</v>
      </c>
      <c r="K2784" s="11">
        <f t="shared" si="258"/>
        <v>42051.957638888889</v>
      </c>
      <c r="L2784">
        <v>1421964718</v>
      </c>
      <c r="M2784" s="11">
        <f t="shared" si="259"/>
        <v>42026.674976851849</v>
      </c>
      <c r="N2784" t="b">
        <v>0</v>
      </c>
      <c r="O2784">
        <v>18</v>
      </c>
      <c r="P2784" t="b">
        <v>1</v>
      </c>
      <c r="Q2784" t="s">
        <v>8271</v>
      </c>
      <c r="R2784" s="10">
        <f t="shared" si="260"/>
        <v>120</v>
      </c>
      <c r="S2784">
        <f t="shared" si="261"/>
        <v>66.666666666666671</v>
      </c>
      <c r="T2784" t="str">
        <f t="shared" si="262"/>
        <v>theater</v>
      </c>
      <c r="U2784" t="str">
        <f t="shared" si="263"/>
        <v>plays</v>
      </c>
    </row>
    <row r="2785" spans="1:21" ht="44.25" hidden="1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tr">
        <f>Data[[#This Row],[state]]</f>
        <v>successful</v>
      </c>
      <c r="H2785" t="s">
        <v>8225</v>
      </c>
      <c r="I2785" t="s">
        <v>8247</v>
      </c>
      <c r="J2785">
        <v>1429793446</v>
      </c>
      <c r="K2785" s="11">
        <f t="shared" si="258"/>
        <v>42117.285254629634</v>
      </c>
      <c r="L2785">
        <v>1428583846</v>
      </c>
      <c r="M2785" s="11">
        <f t="shared" si="259"/>
        <v>42103.285254629634</v>
      </c>
      <c r="N2785" t="b">
        <v>0</v>
      </c>
      <c r="O2785">
        <v>61</v>
      </c>
      <c r="P2785" t="b">
        <v>1</v>
      </c>
      <c r="Q2785" t="s">
        <v>8271</v>
      </c>
      <c r="R2785" s="10">
        <f t="shared" si="260"/>
        <v>114.5</v>
      </c>
      <c r="S2785">
        <f t="shared" si="261"/>
        <v>18.770491803278688</v>
      </c>
      <c r="T2785" t="str">
        <f t="shared" si="262"/>
        <v>theater</v>
      </c>
      <c r="U2785" t="str">
        <f t="shared" si="263"/>
        <v>plays</v>
      </c>
    </row>
    <row r="2786" spans="1:21" ht="44.25" hidden="1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tr">
        <f>Data[[#This Row],[state]]</f>
        <v>successful</v>
      </c>
      <c r="H2786" t="s">
        <v>8224</v>
      </c>
      <c r="I2786" t="s">
        <v>8246</v>
      </c>
      <c r="J2786">
        <v>1414608843</v>
      </c>
      <c r="K2786" s="11">
        <f t="shared" si="258"/>
        <v>41941.537534722222</v>
      </c>
      <c r="L2786">
        <v>1412794443</v>
      </c>
      <c r="M2786" s="11">
        <f t="shared" si="259"/>
        <v>41920.537534722222</v>
      </c>
      <c r="N2786" t="b">
        <v>0</v>
      </c>
      <c r="O2786">
        <v>108</v>
      </c>
      <c r="P2786" t="b">
        <v>1</v>
      </c>
      <c r="Q2786" t="s">
        <v>8271</v>
      </c>
      <c r="R2786" s="10">
        <f t="shared" si="260"/>
        <v>119</v>
      </c>
      <c r="S2786">
        <f t="shared" si="261"/>
        <v>66.111111111111114</v>
      </c>
      <c r="T2786" t="str">
        <f t="shared" si="262"/>
        <v>theater</v>
      </c>
      <c r="U2786" t="str">
        <f t="shared" si="263"/>
        <v>plays</v>
      </c>
    </row>
    <row r="2787" spans="1:21" ht="44.25" hidden="1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tr">
        <f>Data[[#This Row],[state]]</f>
        <v>successful</v>
      </c>
      <c r="H2787" t="s">
        <v>8224</v>
      </c>
      <c r="I2787" t="s">
        <v>8246</v>
      </c>
      <c r="J2787">
        <v>1470430800</v>
      </c>
      <c r="K2787" s="11">
        <f t="shared" si="258"/>
        <v>42587.625</v>
      </c>
      <c r="L2787">
        <v>1467865967</v>
      </c>
      <c r="M2787" s="11">
        <f t="shared" si="259"/>
        <v>42557.939432870371</v>
      </c>
      <c r="N2787" t="b">
        <v>0</v>
      </c>
      <c r="O2787">
        <v>142</v>
      </c>
      <c r="P2787" t="b">
        <v>1</v>
      </c>
      <c r="Q2787" t="s">
        <v>8271</v>
      </c>
      <c r="R2787" s="10">
        <f t="shared" si="260"/>
        <v>104.67999999999999</v>
      </c>
      <c r="S2787">
        <f t="shared" si="261"/>
        <v>36.859154929577464</v>
      </c>
      <c r="T2787" t="str">
        <f t="shared" si="262"/>
        <v>theater</v>
      </c>
      <c r="U2787" t="str">
        <f t="shared" si="263"/>
        <v>plays</v>
      </c>
    </row>
    <row r="2788" spans="1:21" ht="29.5" hidden="1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tr">
        <f>Data[[#This Row],[state]]</f>
        <v>successful</v>
      </c>
      <c r="H2788" t="s">
        <v>8225</v>
      </c>
      <c r="I2788" t="s">
        <v>8247</v>
      </c>
      <c r="J2788">
        <v>1404913180</v>
      </c>
      <c r="K2788" s="11">
        <f t="shared" si="258"/>
        <v>41829.319212962961</v>
      </c>
      <c r="L2788">
        <v>1403703580</v>
      </c>
      <c r="M2788" s="11">
        <f t="shared" si="259"/>
        <v>41815.319212962961</v>
      </c>
      <c r="N2788" t="b">
        <v>0</v>
      </c>
      <c r="O2788">
        <v>74</v>
      </c>
      <c r="P2788" t="b">
        <v>1</v>
      </c>
      <c r="Q2788" t="s">
        <v>8271</v>
      </c>
      <c r="R2788" s="10">
        <f t="shared" si="260"/>
        <v>117.83999999999999</v>
      </c>
      <c r="S2788">
        <f t="shared" si="261"/>
        <v>39.810810810810814</v>
      </c>
      <c r="T2788" t="str">
        <f t="shared" si="262"/>
        <v>theater</v>
      </c>
      <c r="U2788" t="str">
        <f t="shared" si="263"/>
        <v>plays</v>
      </c>
    </row>
    <row r="2789" spans="1:21" ht="44.25" hidden="1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tr">
        <f>Data[[#This Row],[state]]</f>
        <v>successful</v>
      </c>
      <c r="H2789" t="s">
        <v>8224</v>
      </c>
      <c r="I2789" t="s">
        <v>8246</v>
      </c>
      <c r="J2789">
        <v>1405658752</v>
      </c>
      <c r="K2789" s="11">
        <f t="shared" si="258"/>
        <v>41837.948518518519</v>
      </c>
      <c r="L2789">
        <v>1403066752</v>
      </c>
      <c r="M2789" s="11">
        <f t="shared" si="259"/>
        <v>41807.948518518519</v>
      </c>
      <c r="N2789" t="b">
        <v>0</v>
      </c>
      <c r="O2789">
        <v>38</v>
      </c>
      <c r="P2789" t="b">
        <v>1</v>
      </c>
      <c r="Q2789" t="s">
        <v>8271</v>
      </c>
      <c r="R2789" s="10">
        <f t="shared" si="260"/>
        <v>119.7</v>
      </c>
      <c r="S2789">
        <f t="shared" si="261"/>
        <v>31.5</v>
      </c>
      <c r="T2789" t="str">
        <f t="shared" si="262"/>
        <v>theater</v>
      </c>
      <c r="U2789" t="str">
        <f t="shared" si="263"/>
        <v>plays</v>
      </c>
    </row>
    <row r="2790" spans="1:21" ht="44.25" hidden="1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tr">
        <f>Data[[#This Row],[state]]</f>
        <v>successful</v>
      </c>
      <c r="H2790" t="s">
        <v>8224</v>
      </c>
      <c r="I2790" t="s">
        <v>8246</v>
      </c>
      <c r="J2790">
        <v>1469811043</v>
      </c>
      <c r="K2790" s="11">
        <f t="shared" si="258"/>
        <v>42580.451886574068</v>
      </c>
      <c r="L2790">
        <v>1467219043</v>
      </c>
      <c r="M2790" s="11">
        <f t="shared" si="259"/>
        <v>42550.451886574068</v>
      </c>
      <c r="N2790" t="b">
        <v>0</v>
      </c>
      <c r="O2790">
        <v>20</v>
      </c>
      <c r="P2790" t="b">
        <v>1</v>
      </c>
      <c r="Q2790" t="s">
        <v>8271</v>
      </c>
      <c r="R2790" s="10">
        <f t="shared" si="260"/>
        <v>102.49999999999999</v>
      </c>
      <c r="S2790">
        <f t="shared" si="261"/>
        <v>102.5</v>
      </c>
      <c r="T2790" t="str">
        <f t="shared" si="262"/>
        <v>theater</v>
      </c>
      <c r="U2790" t="str">
        <f t="shared" si="263"/>
        <v>plays</v>
      </c>
    </row>
    <row r="2791" spans="1:21" ht="29.5" hidden="1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tr">
        <f>Data[[#This Row],[state]]</f>
        <v>successful</v>
      </c>
      <c r="H2791" t="s">
        <v>8224</v>
      </c>
      <c r="I2791" t="s">
        <v>8246</v>
      </c>
      <c r="J2791">
        <v>1426132800</v>
      </c>
      <c r="K2791" s="11">
        <f t="shared" si="258"/>
        <v>42074.916666666672</v>
      </c>
      <c r="L2791">
        <v>1424477934</v>
      </c>
      <c r="M2791" s="11">
        <f t="shared" si="259"/>
        <v>42055.763124999998</v>
      </c>
      <c r="N2791" t="b">
        <v>0</v>
      </c>
      <c r="O2791">
        <v>24</v>
      </c>
      <c r="P2791" t="b">
        <v>1</v>
      </c>
      <c r="Q2791" t="s">
        <v>8271</v>
      </c>
      <c r="R2791" s="10">
        <f t="shared" si="260"/>
        <v>101.16666666666667</v>
      </c>
      <c r="S2791">
        <f t="shared" si="261"/>
        <v>126.45833333333333</v>
      </c>
      <c r="T2791" t="str">
        <f t="shared" si="262"/>
        <v>theater</v>
      </c>
      <c r="U2791" t="str">
        <f t="shared" si="263"/>
        <v>plays</v>
      </c>
    </row>
    <row r="2792" spans="1:21" ht="44.25" hidden="1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tr">
        <f>Data[[#This Row],[state]]</f>
        <v>successful</v>
      </c>
      <c r="H2792" t="s">
        <v>8224</v>
      </c>
      <c r="I2792" t="s">
        <v>8246</v>
      </c>
      <c r="J2792">
        <v>1423693903</v>
      </c>
      <c r="K2792" s="11">
        <f t="shared" si="258"/>
        <v>42046.688692129625</v>
      </c>
      <c r="L2792">
        <v>1421101903</v>
      </c>
      <c r="M2792" s="11">
        <f t="shared" si="259"/>
        <v>42016.688692129625</v>
      </c>
      <c r="N2792" t="b">
        <v>0</v>
      </c>
      <c r="O2792">
        <v>66</v>
      </c>
      <c r="P2792" t="b">
        <v>1</v>
      </c>
      <c r="Q2792" t="s">
        <v>8271</v>
      </c>
      <c r="R2792" s="10">
        <f t="shared" si="260"/>
        <v>105.33333333333333</v>
      </c>
      <c r="S2792">
        <f t="shared" si="261"/>
        <v>47.878787878787875</v>
      </c>
      <c r="T2792" t="str">
        <f t="shared" si="262"/>
        <v>theater</v>
      </c>
      <c r="U2792" t="str">
        <f t="shared" si="263"/>
        <v>plays</v>
      </c>
    </row>
    <row r="2793" spans="1:21" ht="59" hidden="1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tr">
        <f>Data[[#This Row],[state]]</f>
        <v>successful</v>
      </c>
      <c r="H2793" t="s">
        <v>8224</v>
      </c>
      <c r="I2793" t="s">
        <v>8246</v>
      </c>
      <c r="J2793">
        <v>1473393600</v>
      </c>
      <c r="K2793" s="11">
        <f t="shared" si="258"/>
        <v>42621.916666666672</v>
      </c>
      <c r="L2793">
        <v>1470778559</v>
      </c>
      <c r="M2793" s="11">
        <f t="shared" si="259"/>
        <v>42591.649988425925</v>
      </c>
      <c r="N2793" t="b">
        <v>0</v>
      </c>
      <c r="O2793">
        <v>28</v>
      </c>
      <c r="P2793" t="b">
        <v>1</v>
      </c>
      <c r="Q2793" t="s">
        <v>8271</v>
      </c>
      <c r="R2793" s="10">
        <f t="shared" si="260"/>
        <v>102.49999999999999</v>
      </c>
      <c r="S2793">
        <f t="shared" si="261"/>
        <v>73.214285714285708</v>
      </c>
      <c r="T2793" t="str">
        <f t="shared" si="262"/>
        <v>theater</v>
      </c>
      <c r="U2793" t="str">
        <f t="shared" si="263"/>
        <v>plays</v>
      </c>
    </row>
    <row r="2794" spans="1:21" ht="44.25" hidden="1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tr">
        <f>Data[[#This Row],[state]]</f>
        <v>successful</v>
      </c>
      <c r="H2794" t="s">
        <v>8224</v>
      </c>
      <c r="I2794" t="s">
        <v>8246</v>
      </c>
      <c r="J2794">
        <v>1439357559</v>
      </c>
      <c r="K2794" s="11">
        <f t="shared" si="258"/>
        <v>42227.981006944443</v>
      </c>
      <c r="L2794">
        <v>1435469559</v>
      </c>
      <c r="M2794" s="11">
        <f t="shared" si="259"/>
        <v>42182.981006944443</v>
      </c>
      <c r="N2794" t="b">
        <v>0</v>
      </c>
      <c r="O2794">
        <v>24</v>
      </c>
      <c r="P2794" t="b">
        <v>1</v>
      </c>
      <c r="Q2794" t="s">
        <v>8271</v>
      </c>
      <c r="R2794" s="10">
        <f t="shared" si="260"/>
        <v>107.60000000000001</v>
      </c>
      <c r="S2794">
        <f t="shared" si="261"/>
        <v>89.666666666666671</v>
      </c>
      <c r="T2794" t="str">
        <f t="shared" si="262"/>
        <v>theater</v>
      </c>
      <c r="U2794" t="str">
        <f t="shared" si="263"/>
        <v>plays</v>
      </c>
    </row>
    <row r="2795" spans="1:21" ht="59" hidden="1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tr">
        <f>Data[[#This Row],[state]]</f>
        <v>successful</v>
      </c>
      <c r="H2795" t="s">
        <v>8226</v>
      </c>
      <c r="I2795" t="s">
        <v>8248</v>
      </c>
      <c r="J2795">
        <v>1437473005</v>
      </c>
      <c r="K2795" s="11">
        <f t="shared" si="258"/>
        <v>42206.169039351851</v>
      </c>
      <c r="L2795">
        <v>1434881005</v>
      </c>
      <c r="M2795" s="11">
        <f t="shared" si="259"/>
        <v>42176.169039351851</v>
      </c>
      <c r="N2795" t="b">
        <v>0</v>
      </c>
      <c r="O2795">
        <v>73</v>
      </c>
      <c r="P2795" t="b">
        <v>1</v>
      </c>
      <c r="Q2795" t="s">
        <v>8271</v>
      </c>
      <c r="R2795" s="10">
        <f t="shared" si="260"/>
        <v>110.5675</v>
      </c>
      <c r="S2795">
        <f t="shared" si="261"/>
        <v>151.4623287671233</v>
      </c>
      <c r="T2795" t="str">
        <f t="shared" si="262"/>
        <v>theater</v>
      </c>
      <c r="U2795" t="str">
        <f t="shared" si="263"/>
        <v>plays</v>
      </c>
    </row>
    <row r="2796" spans="1:21" ht="59" hidden="1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tr">
        <f>Data[[#This Row],[state]]</f>
        <v>successful</v>
      </c>
      <c r="H2796" t="s">
        <v>8225</v>
      </c>
      <c r="I2796" t="s">
        <v>8247</v>
      </c>
      <c r="J2796">
        <v>1457031600</v>
      </c>
      <c r="K2796" s="11">
        <f t="shared" si="258"/>
        <v>42432.541666666672</v>
      </c>
      <c r="L2796">
        <v>1455640559</v>
      </c>
      <c r="M2796" s="11">
        <f t="shared" si="259"/>
        <v>42416.441655092596</v>
      </c>
      <c r="N2796" t="b">
        <v>0</v>
      </c>
      <c r="O2796">
        <v>3</v>
      </c>
      <c r="P2796" t="b">
        <v>1</v>
      </c>
      <c r="Q2796" t="s">
        <v>8271</v>
      </c>
      <c r="R2796" s="10">
        <f t="shared" si="260"/>
        <v>150</v>
      </c>
      <c r="S2796">
        <f t="shared" si="261"/>
        <v>25</v>
      </c>
      <c r="T2796" t="str">
        <f t="shared" si="262"/>
        <v>theater</v>
      </c>
      <c r="U2796" t="str">
        <f t="shared" si="263"/>
        <v>plays</v>
      </c>
    </row>
    <row r="2797" spans="1:21" ht="44.25" hidden="1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tr">
        <f>Data[[#This Row],[state]]</f>
        <v>successful</v>
      </c>
      <c r="H2797" t="s">
        <v>8224</v>
      </c>
      <c r="I2797" t="s">
        <v>8246</v>
      </c>
      <c r="J2797">
        <v>1402095600</v>
      </c>
      <c r="K2797" s="11">
        <f t="shared" si="258"/>
        <v>41796.708333333336</v>
      </c>
      <c r="L2797">
        <v>1400675841</v>
      </c>
      <c r="M2797" s="11">
        <f t="shared" si="259"/>
        <v>41780.275937500002</v>
      </c>
      <c r="N2797" t="b">
        <v>0</v>
      </c>
      <c r="O2797">
        <v>20</v>
      </c>
      <c r="P2797" t="b">
        <v>1</v>
      </c>
      <c r="Q2797" t="s">
        <v>8271</v>
      </c>
      <c r="R2797" s="10">
        <f t="shared" si="260"/>
        <v>104.28571428571429</v>
      </c>
      <c r="S2797">
        <f t="shared" si="261"/>
        <v>36.5</v>
      </c>
      <c r="T2797" t="str">
        <f t="shared" si="262"/>
        <v>theater</v>
      </c>
      <c r="U2797" t="str">
        <f t="shared" si="263"/>
        <v>plays</v>
      </c>
    </row>
    <row r="2798" spans="1:21" ht="44.25" hidden="1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tr">
        <f>Data[[#This Row],[state]]</f>
        <v>successful</v>
      </c>
      <c r="H2798" t="s">
        <v>8225</v>
      </c>
      <c r="I2798" t="s">
        <v>8247</v>
      </c>
      <c r="J2798">
        <v>1404564028</v>
      </c>
      <c r="K2798" s="11">
        <f t="shared" si="258"/>
        <v>41825.278101851851</v>
      </c>
      <c r="L2798">
        <v>1401972028</v>
      </c>
      <c r="M2798" s="11">
        <f t="shared" si="259"/>
        <v>41795.278101851851</v>
      </c>
      <c r="N2798" t="b">
        <v>0</v>
      </c>
      <c r="O2798">
        <v>21</v>
      </c>
      <c r="P2798" t="b">
        <v>1</v>
      </c>
      <c r="Q2798" t="s">
        <v>8271</v>
      </c>
      <c r="R2798" s="10">
        <f t="shared" si="260"/>
        <v>115.5</v>
      </c>
      <c r="S2798">
        <f t="shared" si="261"/>
        <v>44</v>
      </c>
      <c r="T2798" t="str">
        <f t="shared" si="262"/>
        <v>theater</v>
      </c>
      <c r="U2798" t="str">
        <f t="shared" si="263"/>
        <v>plays</v>
      </c>
    </row>
    <row r="2799" spans="1:21" ht="44.25" hidden="1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tr">
        <f>Data[[#This Row],[state]]</f>
        <v>successful</v>
      </c>
      <c r="H2799" t="s">
        <v>8225</v>
      </c>
      <c r="I2799" t="s">
        <v>8247</v>
      </c>
      <c r="J2799">
        <v>1404858840</v>
      </c>
      <c r="K2799" s="11">
        <f t="shared" si="258"/>
        <v>41828.69027777778</v>
      </c>
      <c r="L2799">
        <v>1402266840</v>
      </c>
      <c r="M2799" s="11">
        <f t="shared" si="259"/>
        <v>41798.69027777778</v>
      </c>
      <c r="N2799" t="b">
        <v>0</v>
      </c>
      <c r="O2799">
        <v>94</v>
      </c>
      <c r="P2799" t="b">
        <v>1</v>
      </c>
      <c r="Q2799" t="s">
        <v>8271</v>
      </c>
      <c r="R2799" s="10">
        <f t="shared" si="260"/>
        <v>102.64512500000001</v>
      </c>
      <c r="S2799">
        <f t="shared" si="261"/>
        <v>87.357553191489373</v>
      </c>
      <c r="T2799" t="str">
        <f t="shared" si="262"/>
        <v>theater</v>
      </c>
      <c r="U2799" t="str">
        <f t="shared" si="263"/>
        <v>plays</v>
      </c>
    </row>
    <row r="2800" spans="1:21" ht="59" hidden="1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tr">
        <f>Data[[#This Row],[state]]</f>
        <v>successful</v>
      </c>
      <c r="H2800" t="s">
        <v>8225</v>
      </c>
      <c r="I2800" t="s">
        <v>8247</v>
      </c>
      <c r="J2800">
        <v>1438358400</v>
      </c>
      <c r="K2800" s="11">
        <f t="shared" si="258"/>
        <v>42216.416666666672</v>
      </c>
      <c r="L2800">
        <v>1437063121</v>
      </c>
      <c r="M2800" s="11">
        <f t="shared" si="259"/>
        <v>42201.425011574072</v>
      </c>
      <c r="N2800" t="b">
        <v>0</v>
      </c>
      <c r="O2800">
        <v>139</v>
      </c>
      <c r="P2800" t="b">
        <v>1</v>
      </c>
      <c r="Q2800" t="s">
        <v>8271</v>
      </c>
      <c r="R2800" s="10">
        <f t="shared" si="260"/>
        <v>101.4</v>
      </c>
      <c r="S2800">
        <f t="shared" si="261"/>
        <v>36.474820143884891</v>
      </c>
      <c r="T2800" t="str">
        <f t="shared" si="262"/>
        <v>theater</v>
      </c>
      <c r="U2800" t="str">
        <f t="shared" si="263"/>
        <v>plays</v>
      </c>
    </row>
    <row r="2801" spans="1:21" ht="59" hidden="1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tr">
        <f>Data[[#This Row],[state]]</f>
        <v>successful</v>
      </c>
      <c r="H2801" t="s">
        <v>8225</v>
      </c>
      <c r="I2801" t="s">
        <v>8247</v>
      </c>
      <c r="J2801">
        <v>1466179200</v>
      </c>
      <c r="K2801" s="11">
        <f t="shared" si="258"/>
        <v>42538.416666666672</v>
      </c>
      <c r="L2801">
        <v>1463466070</v>
      </c>
      <c r="M2801" s="11">
        <f t="shared" si="259"/>
        <v>42507.014699074076</v>
      </c>
      <c r="N2801" t="b">
        <v>0</v>
      </c>
      <c r="O2801">
        <v>130</v>
      </c>
      <c r="P2801" t="b">
        <v>1</v>
      </c>
      <c r="Q2801" t="s">
        <v>8271</v>
      </c>
      <c r="R2801" s="10">
        <f t="shared" si="260"/>
        <v>116.6348</v>
      </c>
      <c r="S2801">
        <f t="shared" si="261"/>
        <v>44.859538461538463</v>
      </c>
      <c r="T2801" t="str">
        <f t="shared" si="262"/>
        <v>theater</v>
      </c>
      <c r="U2801" t="str">
        <f t="shared" si="263"/>
        <v>plays</v>
      </c>
    </row>
    <row r="2802" spans="1:21" ht="44.25" hidden="1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tr">
        <f>Data[[#This Row],[state]]</f>
        <v>successful</v>
      </c>
      <c r="H2802" t="s">
        <v>8225</v>
      </c>
      <c r="I2802" t="s">
        <v>8247</v>
      </c>
      <c r="J2802">
        <v>1420377366</v>
      </c>
      <c r="K2802" s="11">
        <f t="shared" si="258"/>
        <v>42008.302847222221</v>
      </c>
      <c r="L2802">
        <v>1415193366</v>
      </c>
      <c r="M2802" s="11">
        <f t="shared" si="259"/>
        <v>41948.302847222221</v>
      </c>
      <c r="N2802" t="b">
        <v>0</v>
      </c>
      <c r="O2802">
        <v>31</v>
      </c>
      <c r="P2802" t="b">
        <v>1</v>
      </c>
      <c r="Q2802" t="s">
        <v>8271</v>
      </c>
      <c r="R2802" s="10">
        <f t="shared" si="260"/>
        <v>133</v>
      </c>
      <c r="S2802">
        <f t="shared" si="261"/>
        <v>42.903225806451616</v>
      </c>
      <c r="T2802" t="str">
        <f t="shared" si="262"/>
        <v>theater</v>
      </c>
      <c r="U2802" t="str">
        <f t="shared" si="263"/>
        <v>plays</v>
      </c>
    </row>
    <row r="2803" spans="1:21" ht="44.25" hidden="1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tr">
        <f>Data[[#This Row],[state]]</f>
        <v>successful</v>
      </c>
      <c r="H2803" t="s">
        <v>8226</v>
      </c>
      <c r="I2803" t="s">
        <v>8248</v>
      </c>
      <c r="J2803">
        <v>1412938800</v>
      </c>
      <c r="K2803" s="11">
        <f t="shared" si="258"/>
        <v>41922.208333333336</v>
      </c>
      <c r="L2803">
        <v>1411019409</v>
      </c>
      <c r="M2803" s="11">
        <f t="shared" si="259"/>
        <v>41899.993159722224</v>
      </c>
      <c r="N2803" t="b">
        <v>0</v>
      </c>
      <c r="O2803">
        <v>13</v>
      </c>
      <c r="P2803" t="b">
        <v>1</v>
      </c>
      <c r="Q2803" t="s">
        <v>8271</v>
      </c>
      <c r="R2803" s="10">
        <f t="shared" si="260"/>
        <v>133.20000000000002</v>
      </c>
      <c r="S2803">
        <f t="shared" si="261"/>
        <v>51.230769230769234</v>
      </c>
      <c r="T2803" t="str">
        <f t="shared" si="262"/>
        <v>theater</v>
      </c>
      <c r="U2803" t="str">
        <f t="shared" si="263"/>
        <v>plays</v>
      </c>
    </row>
    <row r="2804" spans="1:21" ht="44.25" hidden="1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tr">
        <f>Data[[#This Row],[state]]</f>
        <v>successful</v>
      </c>
      <c r="H2804" t="s">
        <v>8225</v>
      </c>
      <c r="I2804" t="s">
        <v>8247</v>
      </c>
      <c r="J2804">
        <v>1438875107</v>
      </c>
      <c r="K2804" s="11">
        <f t="shared" si="258"/>
        <v>42222.39707175926</v>
      </c>
      <c r="L2804">
        <v>1436283107</v>
      </c>
      <c r="M2804" s="11">
        <f t="shared" si="259"/>
        <v>42192.39707175926</v>
      </c>
      <c r="N2804" t="b">
        <v>0</v>
      </c>
      <c r="O2804">
        <v>90</v>
      </c>
      <c r="P2804" t="b">
        <v>1</v>
      </c>
      <c r="Q2804" t="s">
        <v>8271</v>
      </c>
      <c r="R2804" s="10">
        <f t="shared" si="260"/>
        <v>101.83333333333333</v>
      </c>
      <c r="S2804">
        <f t="shared" si="261"/>
        <v>33.944444444444443</v>
      </c>
      <c r="T2804" t="str">
        <f t="shared" si="262"/>
        <v>theater</v>
      </c>
      <c r="U2804" t="str">
        <f t="shared" si="263"/>
        <v>plays</v>
      </c>
    </row>
    <row r="2805" spans="1:21" ht="44.25" hidden="1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tr">
        <f>Data[[#This Row],[state]]</f>
        <v>successful</v>
      </c>
      <c r="H2805" t="s">
        <v>8224</v>
      </c>
      <c r="I2805" t="s">
        <v>8246</v>
      </c>
      <c r="J2805">
        <v>1437004800</v>
      </c>
      <c r="K2805" s="11">
        <f t="shared" si="258"/>
        <v>42200.75</v>
      </c>
      <c r="L2805">
        <v>1433295276</v>
      </c>
      <c r="M2805" s="11">
        <f t="shared" si="259"/>
        <v>42157.815694444449</v>
      </c>
      <c r="N2805" t="b">
        <v>0</v>
      </c>
      <c r="O2805">
        <v>141</v>
      </c>
      <c r="P2805" t="b">
        <v>1</v>
      </c>
      <c r="Q2805" t="s">
        <v>8271</v>
      </c>
      <c r="R2805" s="10">
        <f t="shared" si="260"/>
        <v>127.95</v>
      </c>
      <c r="S2805">
        <f t="shared" si="261"/>
        <v>90.744680851063833</v>
      </c>
      <c r="T2805" t="str">
        <f t="shared" si="262"/>
        <v>theater</v>
      </c>
      <c r="U2805" t="str">
        <f t="shared" si="263"/>
        <v>plays</v>
      </c>
    </row>
    <row r="2806" spans="1:21" ht="44.25" hidden="1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tr">
        <f>Data[[#This Row],[state]]</f>
        <v>successful</v>
      </c>
      <c r="H2806" t="s">
        <v>8225</v>
      </c>
      <c r="I2806" t="s">
        <v>8247</v>
      </c>
      <c r="J2806">
        <v>1411987990</v>
      </c>
      <c r="K2806" s="11">
        <f t="shared" si="258"/>
        <v>41911.203587962962</v>
      </c>
      <c r="L2806">
        <v>1409395990</v>
      </c>
      <c r="M2806" s="11">
        <f t="shared" si="259"/>
        <v>41881.203587962962</v>
      </c>
      <c r="N2806" t="b">
        <v>0</v>
      </c>
      <c r="O2806">
        <v>23</v>
      </c>
      <c r="P2806" t="b">
        <v>1</v>
      </c>
      <c r="Q2806" t="s">
        <v>8271</v>
      </c>
      <c r="R2806" s="10">
        <f t="shared" si="260"/>
        <v>114.99999999999999</v>
      </c>
      <c r="S2806">
        <f t="shared" si="261"/>
        <v>50</v>
      </c>
      <c r="T2806" t="str">
        <f t="shared" si="262"/>
        <v>theater</v>
      </c>
      <c r="U2806" t="str">
        <f t="shared" si="263"/>
        <v>plays</v>
      </c>
    </row>
    <row r="2807" spans="1:21" ht="59" hidden="1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tr">
        <f>Data[[#This Row],[state]]</f>
        <v>successful</v>
      </c>
      <c r="H2807" t="s">
        <v>8225</v>
      </c>
      <c r="I2807" t="s">
        <v>8247</v>
      </c>
      <c r="J2807">
        <v>1440245273</v>
      </c>
      <c r="K2807" s="11">
        <f t="shared" si="258"/>
        <v>42238.255474537036</v>
      </c>
      <c r="L2807">
        <v>1438085273</v>
      </c>
      <c r="M2807" s="11">
        <f t="shared" si="259"/>
        <v>42213.255474537036</v>
      </c>
      <c r="N2807" t="b">
        <v>0</v>
      </c>
      <c r="O2807">
        <v>18</v>
      </c>
      <c r="P2807" t="b">
        <v>1</v>
      </c>
      <c r="Q2807" t="s">
        <v>8271</v>
      </c>
      <c r="R2807" s="10">
        <f t="shared" si="260"/>
        <v>110.00000000000001</v>
      </c>
      <c r="S2807">
        <f t="shared" si="261"/>
        <v>24.444444444444443</v>
      </c>
      <c r="T2807" t="str">
        <f t="shared" si="262"/>
        <v>theater</v>
      </c>
      <c r="U2807" t="str">
        <f t="shared" si="263"/>
        <v>plays</v>
      </c>
    </row>
    <row r="2808" spans="1:21" ht="44.25" hidden="1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tr">
        <f>Data[[#This Row],[state]]</f>
        <v>successful</v>
      </c>
      <c r="H2808" t="s">
        <v>8225</v>
      </c>
      <c r="I2808" t="s">
        <v>8247</v>
      </c>
      <c r="J2808">
        <v>1438772400</v>
      </c>
      <c r="K2808" s="11">
        <f t="shared" si="258"/>
        <v>42221.208333333328</v>
      </c>
      <c r="L2808">
        <v>1435645490</v>
      </c>
      <c r="M2808" s="11">
        <f t="shared" si="259"/>
        <v>42185.017245370371</v>
      </c>
      <c r="N2808" t="b">
        <v>0</v>
      </c>
      <c r="O2808">
        <v>76</v>
      </c>
      <c r="P2808" t="b">
        <v>1</v>
      </c>
      <c r="Q2808" t="s">
        <v>8271</v>
      </c>
      <c r="R2808" s="10">
        <f t="shared" si="260"/>
        <v>112.1</v>
      </c>
      <c r="S2808">
        <f t="shared" si="261"/>
        <v>44.25</v>
      </c>
      <c r="T2808" t="str">
        <f t="shared" si="262"/>
        <v>theater</v>
      </c>
      <c r="U2808" t="str">
        <f t="shared" si="263"/>
        <v>plays</v>
      </c>
    </row>
    <row r="2809" spans="1:21" hidden="1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tr">
        <f>Data[[#This Row],[state]]</f>
        <v>successful</v>
      </c>
      <c r="H2809" t="s">
        <v>8224</v>
      </c>
      <c r="I2809" t="s">
        <v>8246</v>
      </c>
      <c r="J2809">
        <v>1435611438</v>
      </c>
      <c r="K2809" s="11">
        <f t="shared" si="258"/>
        <v>42184.623124999998</v>
      </c>
      <c r="L2809">
        <v>1433019438</v>
      </c>
      <c r="M2809" s="11">
        <f t="shared" si="259"/>
        <v>42154.623124999998</v>
      </c>
      <c r="N2809" t="b">
        <v>0</v>
      </c>
      <c r="O2809">
        <v>93</v>
      </c>
      <c r="P2809" t="b">
        <v>1</v>
      </c>
      <c r="Q2809" t="s">
        <v>8271</v>
      </c>
      <c r="R2809" s="10">
        <f t="shared" si="260"/>
        <v>126</v>
      </c>
      <c r="S2809">
        <f t="shared" si="261"/>
        <v>67.741935483870961</v>
      </c>
      <c r="T2809" t="str">
        <f t="shared" si="262"/>
        <v>theater</v>
      </c>
      <c r="U2809" t="str">
        <f t="shared" si="263"/>
        <v>plays</v>
      </c>
    </row>
    <row r="2810" spans="1:21" ht="59" hidden="1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tr">
        <f>Data[[#This Row],[state]]</f>
        <v>successful</v>
      </c>
      <c r="H2810" t="s">
        <v>8224</v>
      </c>
      <c r="I2810" t="s">
        <v>8246</v>
      </c>
      <c r="J2810">
        <v>1440274735</v>
      </c>
      <c r="K2810" s="11">
        <f t="shared" si="258"/>
        <v>42238.59646990741</v>
      </c>
      <c r="L2810">
        <v>1437682735</v>
      </c>
      <c r="M2810" s="11">
        <f t="shared" si="259"/>
        <v>42208.59646990741</v>
      </c>
      <c r="N2810" t="b">
        <v>0</v>
      </c>
      <c r="O2810">
        <v>69</v>
      </c>
      <c r="P2810" t="b">
        <v>1</v>
      </c>
      <c r="Q2810" t="s">
        <v>8271</v>
      </c>
      <c r="R2810" s="10">
        <f t="shared" si="260"/>
        <v>100.24444444444444</v>
      </c>
      <c r="S2810">
        <f t="shared" si="261"/>
        <v>65.376811594202906</v>
      </c>
      <c r="T2810" t="str">
        <f t="shared" si="262"/>
        <v>theater</v>
      </c>
      <c r="U2810" t="str">
        <f t="shared" si="263"/>
        <v>plays</v>
      </c>
    </row>
    <row r="2811" spans="1:21" ht="44.25" hidden="1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tr">
        <f>Data[[#This Row],[state]]</f>
        <v>successful</v>
      </c>
      <c r="H2811" t="s">
        <v>8224</v>
      </c>
      <c r="I2811" t="s">
        <v>8246</v>
      </c>
      <c r="J2811">
        <v>1459348740</v>
      </c>
      <c r="K2811" s="11">
        <f t="shared" si="258"/>
        <v>42459.360416666663</v>
      </c>
      <c r="L2811">
        <v>1458647725</v>
      </c>
      <c r="M2811" s="11">
        <f t="shared" si="259"/>
        <v>42451.246817129635</v>
      </c>
      <c r="N2811" t="b">
        <v>0</v>
      </c>
      <c r="O2811">
        <v>21</v>
      </c>
      <c r="P2811" t="b">
        <v>1</v>
      </c>
      <c r="Q2811" t="s">
        <v>8271</v>
      </c>
      <c r="R2811" s="10">
        <f t="shared" si="260"/>
        <v>102.4</v>
      </c>
      <c r="S2811">
        <f t="shared" si="261"/>
        <v>121.9047619047619</v>
      </c>
      <c r="T2811" t="str">
        <f t="shared" si="262"/>
        <v>theater</v>
      </c>
      <c r="U2811" t="str">
        <f t="shared" si="263"/>
        <v>plays</v>
      </c>
    </row>
    <row r="2812" spans="1:21" ht="44.25" hidden="1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tr">
        <f>Data[[#This Row],[state]]</f>
        <v>successful</v>
      </c>
      <c r="H2812" t="s">
        <v>8224</v>
      </c>
      <c r="I2812" t="s">
        <v>8246</v>
      </c>
      <c r="J2812">
        <v>1401595140</v>
      </c>
      <c r="K2812" s="11">
        <f t="shared" si="258"/>
        <v>41790.915972222225</v>
      </c>
      <c r="L2812">
        <v>1398828064</v>
      </c>
      <c r="M2812" s="11">
        <f t="shared" si="259"/>
        <v>41758.88962962963</v>
      </c>
      <c r="N2812" t="b">
        <v>0</v>
      </c>
      <c r="O2812">
        <v>57</v>
      </c>
      <c r="P2812" t="b">
        <v>1</v>
      </c>
      <c r="Q2812" t="s">
        <v>8271</v>
      </c>
      <c r="R2812" s="10">
        <f t="shared" si="260"/>
        <v>108.2</v>
      </c>
      <c r="S2812">
        <f t="shared" si="261"/>
        <v>47.456140350877192</v>
      </c>
      <c r="T2812" t="str">
        <f t="shared" si="262"/>
        <v>theater</v>
      </c>
      <c r="U2812" t="str">
        <f t="shared" si="263"/>
        <v>plays</v>
      </c>
    </row>
    <row r="2813" spans="1:21" ht="44.25" hidden="1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tr">
        <f>Data[[#This Row],[state]]</f>
        <v>successful</v>
      </c>
      <c r="H2813" t="s">
        <v>8225</v>
      </c>
      <c r="I2813" t="s">
        <v>8247</v>
      </c>
      <c r="J2813">
        <v>1424692503</v>
      </c>
      <c r="K2813" s="11">
        <f t="shared" si="258"/>
        <v>42058.246562500004</v>
      </c>
      <c r="L2813">
        <v>1422100503</v>
      </c>
      <c r="M2813" s="11">
        <f t="shared" si="259"/>
        <v>42028.246562500004</v>
      </c>
      <c r="N2813" t="b">
        <v>0</v>
      </c>
      <c r="O2813">
        <v>108</v>
      </c>
      <c r="P2813" t="b">
        <v>1</v>
      </c>
      <c r="Q2813" t="s">
        <v>8271</v>
      </c>
      <c r="R2813" s="10">
        <f t="shared" si="260"/>
        <v>100.27</v>
      </c>
      <c r="S2813">
        <f t="shared" si="261"/>
        <v>92.842592592592595</v>
      </c>
      <c r="T2813" t="str">
        <f t="shared" si="262"/>
        <v>theater</v>
      </c>
      <c r="U2813" t="str">
        <f t="shared" si="263"/>
        <v>plays</v>
      </c>
    </row>
    <row r="2814" spans="1:21" ht="44.25" hidden="1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tr">
        <f>Data[[#This Row],[state]]</f>
        <v>successful</v>
      </c>
      <c r="H2814" t="s">
        <v>8229</v>
      </c>
      <c r="I2814" t="s">
        <v>8251</v>
      </c>
      <c r="J2814">
        <v>1428292800</v>
      </c>
      <c r="K2814" s="11">
        <f t="shared" si="258"/>
        <v>42099.916666666672</v>
      </c>
      <c r="L2814">
        <v>1424368298</v>
      </c>
      <c r="M2814" s="11">
        <f t="shared" si="259"/>
        <v>42054.49418981481</v>
      </c>
      <c r="N2814" t="b">
        <v>0</v>
      </c>
      <c r="O2814">
        <v>83</v>
      </c>
      <c r="P2814" t="b">
        <v>1</v>
      </c>
      <c r="Q2814" t="s">
        <v>8271</v>
      </c>
      <c r="R2814" s="10">
        <f t="shared" si="260"/>
        <v>113.3</v>
      </c>
      <c r="S2814">
        <f t="shared" si="261"/>
        <v>68.253012048192772</v>
      </c>
      <c r="T2814" t="str">
        <f t="shared" si="262"/>
        <v>theater</v>
      </c>
      <c r="U2814" t="str">
        <f t="shared" si="263"/>
        <v>plays</v>
      </c>
    </row>
    <row r="2815" spans="1:21" ht="44.25" hidden="1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tr">
        <f>Data[[#This Row],[state]]</f>
        <v>successful</v>
      </c>
      <c r="H2815" t="s">
        <v>8224</v>
      </c>
      <c r="I2815" t="s">
        <v>8246</v>
      </c>
      <c r="J2815">
        <v>1481737761</v>
      </c>
      <c r="K2815" s="11">
        <f t="shared" si="258"/>
        <v>42718.492604166662</v>
      </c>
      <c r="L2815">
        <v>1479577761</v>
      </c>
      <c r="M2815" s="11">
        <f t="shared" si="259"/>
        <v>42693.492604166662</v>
      </c>
      <c r="N2815" t="b">
        <v>0</v>
      </c>
      <c r="O2815">
        <v>96</v>
      </c>
      <c r="P2815" t="b">
        <v>1</v>
      </c>
      <c r="Q2815" t="s">
        <v>8271</v>
      </c>
      <c r="R2815" s="10">
        <f t="shared" si="260"/>
        <v>127.57571428571428</v>
      </c>
      <c r="S2815">
        <f t="shared" si="261"/>
        <v>37.209583333333335</v>
      </c>
      <c r="T2815" t="str">
        <f t="shared" si="262"/>
        <v>theater</v>
      </c>
      <c r="U2815" t="str">
        <f t="shared" si="263"/>
        <v>plays</v>
      </c>
    </row>
    <row r="2816" spans="1:21" ht="44.25" hidden="1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tr">
        <f>Data[[#This Row],[state]]</f>
        <v>successful</v>
      </c>
      <c r="H2816" t="s">
        <v>8225</v>
      </c>
      <c r="I2816" t="s">
        <v>8247</v>
      </c>
      <c r="J2816">
        <v>1431164115</v>
      </c>
      <c r="K2816" s="11">
        <f t="shared" si="258"/>
        <v>42133.149479166663</v>
      </c>
      <c r="L2816">
        <v>1428572115</v>
      </c>
      <c r="M2816" s="11">
        <f t="shared" si="259"/>
        <v>42103.149479166663</v>
      </c>
      <c r="N2816" t="b">
        <v>0</v>
      </c>
      <c r="O2816">
        <v>64</v>
      </c>
      <c r="P2816" t="b">
        <v>1</v>
      </c>
      <c r="Q2816" t="s">
        <v>8271</v>
      </c>
      <c r="R2816" s="10">
        <f t="shared" si="260"/>
        <v>107.73333333333332</v>
      </c>
      <c r="S2816">
        <f t="shared" si="261"/>
        <v>25.25</v>
      </c>
      <c r="T2816" t="str">
        <f t="shared" si="262"/>
        <v>theater</v>
      </c>
      <c r="U2816" t="str">
        <f t="shared" si="263"/>
        <v>plays</v>
      </c>
    </row>
    <row r="2817" spans="1:21" ht="44.25" hidden="1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tr">
        <f>Data[[#This Row],[state]]</f>
        <v>successful</v>
      </c>
      <c r="H2817" t="s">
        <v>8229</v>
      </c>
      <c r="I2817" t="s">
        <v>8251</v>
      </c>
      <c r="J2817">
        <v>1470595109</v>
      </c>
      <c r="K2817" s="11">
        <f t="shared" si="258"/>
        <v>42589.526724537034</v>
      </c>
      <c r="L2817">
        <v>1468003109</v>
      </c>
      <c r="M2817" s="11">
        <f t="shared" si="259"/>
        <v>42559.526724537034</v>
      </c>
      <c r="N2817" t="b">
        <v>0</v>
      </c>
      <c r="O2817">
        <v>14</v>
      </c>
      <c r="P2817" t="b">
        <v>1</v>
      </c>
      <c r="Q2817" t="s">
        <v>8271</v>
      </c>
      <c r="R2817" s="10">
        <f t="shared" si="260"/>
        <v>242</v>
      </c>
      <c r="S2817">
        <f t="shared" si="261"/>
        <v>43.214285714285715</v>
      </c>
      <c r="T2817" t="str">
        <f t="shared" si="262"/>
        <v>theater</v>
      </c>
      <c r="U2817" t="str">
        <f t="shared" si="263"/>
        <v>plays</v>
      </c>
    </row>
    <row r="2818" spans="1:21" ht="44.25" hidden="1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tr">
        <f>Data[[#This Row],[state]]</f>
        <v>successful</v>
      </c>
      <c r="H2818" t="s">
        <v>8225</v>
      </c>
      <c r="I2818" t="s">
        <v>8247</v>
      </c>
      <c r="J2818">
        <v>1438531200</v>
      </c>
      <c r="K2818" s="11">
        <f t="shared" ref="K2818:K2881" si="264">(((J2818/60)/60)/24)+DATE(1970,1,1)+(-6/24)</f>
        <v>42218.416666666672</v>
      </c>
      <c r="L2818">
        <v>1435921992</v>
      </c>
      <c r="M2818" s="11">
        <f t="shared" ref="M2818:M2881" si="265">(((L2818/60)/60)/24)+DATE(1970,1,1)+(-6/24)</f>
        <v>42188.217499999999</v>
      </c>
      <c r="N2818" t="b">
        <v>0</v>
      </c>
      <c r="O2818">
        <v>169</v>
      </c>
      <c r="P2818" t="b">
        <v>1</v>
      </c>
      <c r="Q2818" t="s">
        <v>8271</v>
      </c>
      <c r="R2818" s="10">
        <f t="shared" ref="R2818:R2881" si="266">(E2818/D2818)*100</f>
        <v>141.56666666666666</v>
      </c>
      <c r="S2818">
        <f t="shared" si="261"/>
        <v>25.130177514792898</v>
      </c>
      <c r="T2818" t="str">
        <f t="shared" si="262"/>
        <v>theater</v>
      </c>
      <c r="U2818" t="str">
        <f t="shared" si="263"/>
        <v>plays</v>
      </c>
    </row>
    <row r="2819" spans="1:21" ht="59" hidden="1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tr">
        <f>Data[[#This Row],[state]]</f>
        <v>successful</v>
      </c>
      <c r="H2819" t="s">
        <v>8225</v>
      </c>
      <c r="I2819" t="s">
        <v>8247</v>
      </c>
      <c r="J2819">
        <v>1425136462</v>
      </c>
      <c r="K2819" s="11">
        <f t="shared" si="264"/>
        <v>42063.384976851856</v>
      </c>
      <c r="L2819">
        <v>1421680462</v>
      </c>
      <c r="M2819" s="11">
        <f t="shared" si="265"/>
        <v>42023.384976851856</v>
      </c>
      <c r="N2819" t="b">
        <v>0</v>
      </c>
      <c r="O2819">
        <v>33</v>
      </c>
      <c r="P2819" t="b">
        <v>1</v>
      </c>
      <c r="Q2819" t="s">
        <v>8271</v>
      </c>
      <c r="R2819" s="10">
        <f t="shared" si="266"/>
        <v>130</v>
      </c>
      <c r="S2819">
        <f t="shared" ref="S2819:S2882" si="267">E2819/O2819</f>
        <v>23.636363636363637</v>
      </c>
      <c r="T2819" t="str">
        <f t="shared" ref="T2819:T2882" si="268">LEFT(Q2819,FIND("/",Q2819)-1)</f>
        <v>theater</v>
      </c>
      <c r="U2819" t="str">
        <f t="shared" ref="U2819:U2882" si="269">RIGHT(Q2819,LEN(Q2819)-FIND("/",Q2819))</f>
        <v>plays</v>
      </c>
    </row>
    <row r="2820" spans="1:21" ht="44.25" hidden="1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tr">
        <f>Data[[#This Row],[state]]</f>
        <v>successful</v>
      </c>
      <c r="H2820" t="s">
        <v>8224</v>
      </c>
      <c r="I2820" t="s">
        <v>8246</v>
      </c>
      <c r="J2820">
        <v>1443018086</v>
      </c>
      <c r="K2820" s="11">
        <f t="shared" si="264"/>
        <v>42270.348217592589</v>
      </c>
      <c r="L2820">
        <v>1441290086</v>
      </c>
      <c r="M2820" s="11">
        <f t="shared" si="265"/>
        <v>42250.348217592589</v>
      </c>
      <c r="N2820" t="b">
        <v>0</v>
      </c>
      <c r="O2820">
        <v>102</v>
      </c>
      <c r="P2820" t="b">
        <v>1</v>
      </c>
      <c r="Q2820" t="s">
        <v>8271</v>
      </c>
      <c r="R2820" s="10">
        <f t="shared" si="266"/>
        <v>106.03</v>
      </c>
      <c r="S2820">
        <f t="shared" si="267"/>
        <v>103.95098039215686</v>
      </c>
      <c r="T2820" t="str">
        <f t="shared" si="268"/>
        <v>theater</v>
      </c>
      <c r="U2820" t="str">
        <f t="shared" si="269"/>
        <v>plays</v>
      </c>
    </row>
    <row r="2821" spans="1:21" ht="44.25" hidden="1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tr">
        <f>Data[[#This Row],[state]]</f>
        <v>successful</v>
      </c>
      <c r="H2821" t="s">
        <v>8225</v>
      </c>
      <c r="I2821" t="s">
        <v>8247</v>
      </c>
      <c r="J2821">
        <v>1434285409</v>
      </c>
      <c r="K2821" s="11">
        <f t="shared" si="264"/>
        <v>42169.275567129633</v>
      </c>
      <c r="L2821">
        <v>1431693409</v>
      </c>
      <c r="M2821" s="11">
        <f t="shared" si="265"/>
        <v>42139.275567129633</v>
      </c>
      <c r="N2821" t="b">
        <v>0</v>
      </c>
      <c r="O2821">
        <v>104</v>
      </c>
      <c r="P2821" t="b">
        <v>1</v>
      </c>
      <c r="Q2821" t="s">
        <v>8271</v>
      </c>
      <c r="R2821" s="10">
        <f t="shared" si="266"/>
        <v>104.80000000000001</v>
      </c>
      <c r="S2821">
        <f t="shared" si="267"/>
        <v>50.384615384615387</v>
      </c>
      <c r="T2821" t="str">
        <f t="shared" si="268"/>
        <v>theater</v>
      </c>
      <c r="U2821" t="str">
        <f t="shared" si="269"/>
        <v>plays</v>
      </c>
    </row>
    <row r="2822" spans="1:21" ht="44.25" hidden="1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tr">
        <f>Data[[#This Row],[state]]</f>
        <v>successful</v>
      </c>
      <c r="H2822" t="s">
        <v>8225</v>
      </c>
      <c r="I2822" t="s">
        <v>8247</v>
      </c>
      <c r="J2822">
        <v>1456444800</v>
      </c>
      <c r="K2822" s="11">
        <f t="shared" si="264"/>
        <v>42425.75</v>
      </c>
      <c r="L2822">
        <v>1454337589</v>
      </c>
      <c r="M2822" s="11">
        <f t="shared" si="265"/>
        <v>42401.360983796301</v>
      </c>
      <c r="N2822" t="b">
        <v>0</v>
      </c>
      <c r="O2822">
        <v>20</v>
      </c>
      <c r="P2822" t="b">
        <v>1</v>
      </c>
      <c r="Q2822" t="s">
        <v>8271</v>
      </c>
      <c r="R2822" s="10">
        <f t="shared" si="266"/>
        <v>136</v>
      </c>
      <c r="S2822">
        <f t="shared" si="267"/>
        <v>13.6</v>
      </c>
      <c r="T2822" t="str">
        <f t="shared" si="268"/>
        <v>theater</v>
      </c>
      <c r="U2822" t="str">
        <f t="shared" si="269"/>
        <v>plays</v>
      </c>
    </row>
    <row r="2823" spans="1:21" ht="59" hidden="1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tr">
        <f>Data[[#This Row],[state]]</f>
        <v>successful</v>
      </c>
      <c r="H2823" t="s">
        <v>8225</v>
      </c>
      <c r="I2823" t="s">
        <v>8247</v>
      </c>
      <c r="J2823">
        <v>1411510135</v>
      </c>
      <c r="K2823" s="11">
        <f t="shared" si="264"/>
        <v>41905.672858796301</v>
      </c>
      <c r="L2823">
        <v>1408918135</v>
      </c>
      <c r="M2823" s="11">
        <f t="shared" si="265"/>
        <v>41875.672858796301</v>
      </c>
      <c r="N2823" t="b">
        <v>0</v>
      </c>
      <c r="O2823">
        <v>35</v>
      </c>
      <c r="P2823" t="b">
        <v>1</v>
      </c>
      <c r="Q2823" t="s">
        <v>8271</v>
      </c>
      <c r="R2823" s="10">
        <f t="shared" si="266"/>
        <v>100</v>
      </c>
      <c r="S2823">
        <f t="shared" si="267"/>
        <v>28.571428571428573</v>
      </c>
      <c r="T2823" t="str">
        <f t="shared" si="268"/>
        <v>theater</v>
      </c>
      <c r="U2823" t="str">
        <f t="shared" si="269"/>
        <v>plays</v>
      </c>
    </row>
    <row r="2824" spans="1:21" ht="59" hidden="1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tr">
        <f>Data[[#This Row],[state]]</f>
        <v>successful</v>
      </c>
      <c r="H2824" t="s">
        <v>8224</v>
      </c>
      <c r="I2824" t="s">
        <v>8246</v>
      </c>
      <c r="J2824">
        <v>1427469892</v>
      </c>
      <c r="K2824" s="11">
        <f t="shared" si="264"/>
        <v>42090.392268518524</v>
      </c>
      <c r="L2824">
        <v>1424881492</v>
      </c>
      <c r="M2824" s="11">
        <f t="shared" si="265"/>
        <v>42060.433935185181</v>
      </c>
      <c r="N2824" t="b">
        <v>0</v>
      </c>
      <c r="O2824">
        <v>94</v>
      </c>
      <c r="P2824" t="b">
        <v>1</v>
      </c>
      <c r="Q2824" t="s">
        <v>8271</v>
      </c>
      <c r="R2824" s="10">
        <f t="shared" si="266"/>
        <v>100</v>
      </c>
      <c r="S2824">
        <f t="shared" si="267"/>
        <v>63.829787234042556</v>
      </c>
      <c r="T2824" t="str">
        <f t="shared" si="268"/>
        <v>theater</v>
      </c>
      <c r="U2824" t="str">
        <f t="shared" si="269"/>
        <v>plays</v>
      </c>
    </row>
    <row r="2825" spans="1:21" ht="59" hidden="1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tr">
        <f>Data[[#This Row],[state]]</f>
        <v>successful</v>
      </c>
      <c r="H2825" t="s">
        <v>8225</v>
      </c>
      <c r="I2825" t="s">
        <v>8247</v>
      </c>
      <c r="J2825">
        <v>1427842740</v>
      </c>
      <c r="K2825" s="11">
        <f t="shared" si="264"/>
        <v>42094.707638888889</v>
      </c>
      <c r="L2825">
        <v>1425428206</v>
      </c>
      <c r="M2825" s="11">
        <f t="shared" si="265"/>
        <v>42066.761643518519</v>
      </c>
      <c r="N2825" t="b">
        <v>0</v>
      </c>
      <c r="O2825">
        <v>14</v>
      </c>
      <c r="P2825" t="b">
        <v>1</v>
      </c>
      <c r="Q2825" t="s">
        <v>8271</v>
      </c>
      <c r="R2825" s="10">
        <f t="shared" si="266"/>
        <v>124</v>
      </c>
      <c r="S2825">
        <f t="shared" si="267"/>
        <v>8.8571428571428577</v>
      </c>
      <c r="T2825" t="str">
        <f t="shared" si="268"/>
        <v>theater</v>
      </c>
      <c r="U2825" t="str">
        <f t="shared" si="269"/>
        <v>plays</v>
      </c>
    </row>
    <row r="2826" spans="1:21" ht="44.25" hidden="1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tr">
        <f>Data[[#This Row],[state]]</f>
        <v>successful</v>
      </c>
      <c r="H2826" t="s">
        <v>8224</v>
      </c>
      <c r="I2826" t="s">
        <v>8246</v>
      </c>
      <c r="J2826">
        <v>1434159780</v>
      </c>
      <c r="K2826" s="11">
        <f t="shared" si="264"/>
        <v>42167.821527777778</v>
      </c>
      <c r="L2826">
        <v>1431412196</v>
      </c>
      <c r="M2826" s="11">
        <f t="shared" si="265"/>
        <v>42136.020787037036</v>
      </c>
      <c r="N2826" t="b">
        <v>0</v>
      </c>
      <c r="O2826">
        <v>15</v>
      </c>
      <c r="P2826" t="b">
        <v>1</v>
      </c>
      <c r="Q2826" t="s">
        <v>8271</v>
      </c>
      <c r="R2826" s="10">
        <f t="shared" si="266"/>
        <v>116.92307692307693</v>
      </c>
      <c r="S2826">
        <f t="shared" si="267"/>
        <v>50.666666666666664</v>
      </c>
      <c r="T2826" t="str">
        <f t="shared" si="268"/>
        <v>theater</v>
      </c>
      <c r="U2826" t="str">
        <f t="shared" si="269"/>
        <v>plays</v>
      </c>
    </row>
    <row r="2827" spans="1:21" ht="59" hidden="1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tr">
        <f>Data[[#This Row],[state]]</f>
        <v>successful</v>
      </c>
      <c r="H2827" t="s">
        <v>8225</v>
      </c>
      <c r="I2827" t="s">
        <v>8247</v>
      </c>
      <c r="J2827">
        <v>1449255686</v>
      </c>
      <c r="K2827" s="11">
        <f t="shared" si="264"/>
        <v>42342.542662037042</v>
      </c>
      <c r="L2827">
        <v>1446663686</v>
      </c>
      <c r="M2827" s="11">
        <f t="shared" si="265"/>
        <v>42312.542662037042</v>
      </c>
      <c r="N2827" t="b">
        <v>0</v>
      </c>
      <c r="O2827">
        <v>51</v>
      </c>
      <c r="P2827" t="b">
        <v>1</v>
      </c>
      <c r="Q2827" t="s">
        <v>8271</v>
      </c>
      <c r="R2827" s="10">
        <f t="shared" si="266"/>
        <v>103.33333333333334</v>
      </c>
      <c r="S2827">
        <f t="shared" si="267"/>
        <v>60.784313725490193</v>
      </c>
      <c r="T2827" t="str">
        <f t="shared" si="268"/>
        <v>theater</v>
      </c>
      <c r="U2827" t="str">
        <f t="shared" si="269"/>
        <v>plays</v>
      </c>
    </row>
    <row r="2828" spans="1:21" ht="59" hidden="1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tr">
        <f>Data[[#This Row],[state]]</f>
        <v>successful</v>
      </c>
      <c r="H2828" t="s">
        <v>8224</v>
      </c>
      <c r="I2828" t="s">
        <v>8246</v>
      </c>
      <c r="J2828">
        <v>1436511600</v>
      </c>
      <c r="K2828" s="11">
        <f t="shared" si="264"/>
        <v>42195.041666666672</v>
      </c>
      <c r="L2828">
        <v>1434415812</v>
      </c>
      <c r="M2828" s="11">
        <f t="shared" si="265"/>
        <v>42170.784861111111</v>
      </c>
      <c r="N2828" t="b">
        <v>0</v>
      </c>
      <c r="O2828">
        <v>19</v>
      </c>
      <c r="P2828" t="b">
        <v>1</v>
      </c>
      <c r="Q2828" t="s">
        <v>8271</v>
      </c>
      <c r="R2828" s="10">
        <f t="shared" si="266"/>
        <v>107.74999999999999</v>
      </c>
      <c r="S2828">
        <f t="shared" si="267"/>
        <v>113.42105263157895</v>
      </c>
      <c r="T2828" t="str">
        <f t="shared" si="268"/>
        <v>theater</v>
      </c>
      <c r="U2828" t="str">
        <f t="shared" si="269"/>
        <v>plays</v>
      </c>
    </row>
    <row r="2829" spans="1:21" ht="59" hidden="1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tr">
        <f>Data[[#This Row],[state]]</f>
        <v>successful</v>
      </c>
      <c r="H2829" t="s">
        <v>8224</v>
      </c>
      <c r="I2829" t="s">
        <v>8246</v>
      </c>
      <c r="J2829">
        <v>1464971400</v>
      </c>
      <c r="K2829" s="11">
        <f t="shared" si="264"/>
        <v>42524.4375</v>
      </c>
      <c r="L2829">
        <v>1462379066</v>
      </c>
      <c r="M2829" s="11">
        <f t="shared" si="265"/>
        <v>42494.433634259258</v>
      </c>
      <c r="N2829" t="b">
        <v>0</v>
      </c>
      <c r="O2829">
        <v>23</v>
      </c>
      <c r="P2829" t="b">
        <v>1</v>
      </c>
      <c r="Q2829" t="s">
        <v>8271</v>
      </c>
      <c r="R2829" s="10">
        <f t="shared" si="266"/>
        <v>120.24999999999999</v>
      </c>
      <c r="S2829">
        <f t="shared" si="267"/>
        <v>104.56521739130434</v>
      </c>
      <c r="T2829" t="str">
        <f t="shared" si="268"/>
        <v>theater</v>
      </c>
      <c r="U2829" t="str">
        <f t="shared" si="269"/>
        <v>plays</v>
      </c>
    </row>
    <row r="2830" spans="1:21" ht="44.25" hidden="1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tr">
        <f>Data[[#This Row],[state]]</f>
        <v>successful</v>
      </c>
      <c r="H2830" t="s">
        <v>8225</v>
      </c>
      <c r="I2830" t="s">
        <v>8247</v>
      </c>
      <c r="J2830">
        <v>1443826800</v>
      </c>
      <c r="K2830" s="11">
        <f t="shared" si="264"/>
        <v>42279.708333333328</v>
      </c>
      <c r="L2830">
        <v>1441606869</v>
      </c>
      <c r="M2830" s="11">
        <f t="shared" si="265"/>
        <v>42254.014687499999</v>
      </c>
      <c r="N2830" t="b">
        <v>0</v>
      </c>
      <c r="O2830">
        <v>97</v>
      </c>
      <c r="P2830" t="b">
        <v>1</v>
      </c>
      <c r="Q2830" t="s">
        <v>8271</v>
      </c>
      <c r="R2830" s="10">
        <f t="shared" si="266"/>
        <v>100.37894736842105</v>
      </c>
      <c r="S2830">
        <f t="shared" si="267"/>
        <v>98.30927835051547</v>
      </c>
      <c r="T2830" t="str">
        <f t="shared" si="268"/>
        <v>theater</v>
      </c>
      <c r="U2830" t="str">
        <f t="shared" si="269"/>
        <v>plays</v>
      </c>
    </row>
    <row r="2831" spans="1:21" ht="44.25" hidden="1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tr">
        <f>Data[[#This Row],[state]]</f>
        <v>successful</v>
      </c>
      <c r="H2831" t="s">
        <v>8225</v>
      </c>
      <c r="I2831" t="s">
        <v>8247</v>
      </c>
      <c r="J2831">
        <v>1464863118</v>
      </c>
      <c r="K2831" s="11">
        <f t="shared" si="264"/>
        <v>42523.184236111112</v>
      </c>
      <c r="L2831">
        <v>1462443918</v>
      </c>
      <c r="M2831" s="11">
        <f t="shared" si="265"/>
        <v>42495.184236111112</v>
      </c>
      <c r="N2831" t="b">
        <v>0</v>
      </c>
      <c r="O2831">
        <v>76</v>
      </c>
      <c r="P2831" t="b">
        <v>1</v>
      </c>
      <c r="Q2831" t="s">
        <v>8271</v>
      </c>
      <c r="R2831" s="10">
        <f t="shared" si="266"/>
        <v>106.52</v>
      </c>
      <c r="S2831">
        <f t="shared" si="267"/>
        <v>35.039473684210527</v>
      </c>
      <c r="T2831" t="str">
        <f t="shared" si="268"/>
        <v>theater</v>
      </c>
      <c r="U2831" t="str">
        <f t="shared" si="269"/>
        <v>plays</v>
      </c>
    </row>
    <row r="2832" spans="1:21" ht="29.5" hidden="1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tr">
        <f>Data[[#This Row],[state]]</f>
        <v>successful</v>
      </c>
      <c r="H2832" t="s">
        <v>8224</v>
      </c>
      <c r="I2832" t="s">
        <v>8246</v>
      </c>
      <c r="J2832">
        <v>1399867140</v>
      </c>
      <c r="K2832" s="11">
        <f t="shared" si="264"/>
        <v>41770.915972222225</v>
      </c>
      <c r="L2832">
        <v>1398802148</v>
      </c>
      <c r="M2832" s="11">
        <f t="shared" si="265"/>
        <v>41758.589675925927</v>
      </c>
      <c r="N2832" t="b">
        <v>0</v>
      </c>
      <c r="O2832">
        <v>11</v>
      </c>
      <c r="P2832" t="b">
        <v>1</v>
      </c>
      <c r="Q2832" t="s">
        <v>8271</v>
      </c>
      <c r="R2832" s="10">
        <f t="shared" si="266"/>
        <v>100</v>
      </c>
      <c r="S2832">
        <f t="shared" si="267"/>
        <v>272.72727272727275</v>
      </c>
      <c r="T2832" t="str">
        <f t="shared" si="268"/>
        <v>theater</v>
      </c>
      <c r="U2832" t="str">
        <f t="shared" si="269"/>
        <v>plays</v>
      </c>
    </row>
    <row r="2833" spans="1:21" ht="44.25" hidden="1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tr">
        <f>Data[[#This Row],[state]]</f>
        <v>successful</v>
      </c>
      <c r="H2833" t="s">
        <v>8224</v>
      </c>
      <c r="I2833" t="s">
        <v>8246</v>
      </c>
      <c r="J2833">
        <v>1437076070</v>
      </c>
      <c r="K2833" s="11">
        <f t="shared" si="264"/>
        <v>42201.574884259258</v>
      </c>
      <c r="L2833">
        <v>1434484070</v>
      </c>
      <c r="M2833" s="11">
        <f t="shared" si="265"/>
        <v>42171.574884259258</v>
      </c>
      <c r="N2833" t="b">
        <v>0</v>
      </c>
      <c r="O2833">
        <v>52</v>
      </c>
      <c r="P2833" t="b">
        <v>1</v>
      </c>
      <c r="Q2833" t="s">
        <v>8271</v>
      </c>
      <c r="R2833" s="10">
        <f t="shared" si="266"/>
        <v>110.66666666666667</v>
      </c>
      <c r="S2833">
        <f t="shared" si="267"/>
        <v>63.846153846153847</v>
      </c>
      <c r="T2833" t="str">
        <f t="shared" si="268"/>
        <v>theater</v>
      </c>
      <c r="U2833" t="str">
        <f t="shared" si="269"/>
        <v>plays</v>
      </c>
    </row>
    <row r="2834" spans="1:21" ht="44.25" hidden="1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tr">
        <f>Data[[#This Row],[state]]</f>
        <v>successful</v>
      </c>
      <c r="H2834" t="s">
        <v>8225</v>
      </c>
      <c r="I2834" t="s">
        <v>8247</v>
      </c>
      <c r="J2834">
        <v>1416780000</v>
      </c>
      <c r="K2834" s="11">
        <f t="shared" si="264"/>
        <v>41966.666666666672</v>
      </c>
      <c r="L2834">
        <v>1414342894</v>
      </c>
      <c r="M2834" s="11">
        <f t="shared" si="265"/>
        <v>41938.459421296298</v>
      </c>
      <c r="N2834" t="b">
        <v>0</v>
      </c>
      <c r="O2834">
        <v>95</v>
      </c>
      <c r="P2834" t="b">
        <v>1</v>
      </c>
      <c r="Q2834" t="s">
        <v>8271</v>
      </c>
      <c r="R2834" s="10">
        <f t="shared" si="266"/>
        <v>114.71959999999999</v>
      </c>
      <c r="S2834">
        <f t="shared" si="267"/>
        <v>30.189368421052631</v>
      </c>
      <c r="T2834" t="str">
        <f t="shared" si="268"/>
        <v>theater</v>
      </c>
      <c r="U2834" t="str">
        <f t="shared" si="269"/>
        <v>plays</v>
      </c>
    </row>
    <row r="2835" spans="1:21" hidden="1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tr">
        <f>Data[[#This Row],[state]]</f>
        <v>successful</v>
      </c>
      <c r="H2835" t="s">
        <v>8224</v>
      </c>
      <c r="I2835" t="s">
        <v>8246</v>
      </c>
      <c r="J2835">
        <v>1444528800</v>
      </c>
      <c r="K2835" s="11">
        <f t="shared" si="264"/>
        <v>42287.833333333328</v>
      </c>
      <c r="L2835">
        <v>1442804633</v>
      </c>
      <c r="M2835" s="11">
        <f t="shared" si="265"/>
        <v>42267.877696759257</v>
      </c>
      <c r="N2835" t="b">
        <v>0</v>
      </c>
      <c r="O2835">
        <v>35</v>
      </c>
      <c r="P2835" t="b">
        <v>1</v>
      </c>
      <c r="Q2835" t="s">
        <v>8271</v>
      </c>
      <c r="R2835" s="10">
        <f t="shared" si="266"/>
        <v>108.25925925925925</v>
      </c>
      <c r="S2835">
        <f t="shared" si="267"/>
        <v>83.51428571428572</v>
      </c>
      <c r="T2835" t="str">
        <f t="shared" si="268"/>
        <v>theater</v>
      </c>
      <c r="U2835" t="str">
        <f t="shared" si="269"/>
        <v>plays</v>
      </c>
    </row>
    <row r="2836" spans="1:21" ht="44.25" hidden="1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tr">
        <f>Data[[#This Row],[state]]</f>
        <v>successful</v>
      </c>
      <c r="H2836" t="s">
        <v>8225</v>
      </c>
      <c r="I2836" t="s">
        <v>8247</v>
      </c>
      <c r="J2836">
        <v>1422658930</v>
      </c>
      <c r="K2836" s="11">
        <f t="shared" si="264"/>
        <v>42034.709837962961</v>
      </c>
      <c r="L2836">
        <v>1421362930</v>
      </c>
      <c r="M2836" s="11">
        <f t="shared" si="265"/>
        <v>42019.709837962961</v>
      </c>
      <c r="N2836" t="b">
        <v>0</v>
      </c>
      <c r="O2836">
        <v>21</v>
      </c>
      <c r="P2836" t="b">
        <v>1</v>
      </c>
      <c r="Q2836" t="s">
        <v>8271</v>
      </c>
      <c r="R2836" s="10">
        <f t="shared" si="266"/>
        <v>170</v>
      </c>
      <c r="S2836">
        <f t="shared" si="267"/>
        <v>64.761904761904759</v>
      </c>
      <c r="T2836" t="str">
        <f t="shared" si="268"/>
        <v>theater</v>
      </c>
      <c r="U2836" t="str">
        <f t="shared" si="269"/>
        <v>plays</v>
      </c>
    </row>
    <row r="2837" spans="1:21" ht="44.25" hidden="1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tr">
        <f>Data[[#This Row],[state]]</f>
        <v>successful</v>
      </c>
      <c r="H2837" t="s">
        <v>8225</v>
      </c>
      <c r="I2837" t="s">
        <v>8247</v>
      </c>
      <c r="J2837">
        <v>1449273600</v>
      </c>
      <c r="K2837" s="11">
        <f t="shared" si="264"/>
        <v>42342.75</v>
      </c>
      <c r="L2837">
        <v>1446742417</v>
      </c>
      <c r="M2837" s="11">
        <f t="shared" si="265"/>
        <v>42313.453900462962</v>
      </c>
      <c r="N2837" t="b">
        <v>0</v>
      </c>
      <c r="O2837">
        <v>93</v>
      </c>
      <c r="P2837" t="b">
        <v>1</v>
      </c>
      <c r="Q2837" t="s">
        <v>8271</v>
      </c>
      <c r="R2837" s="10">
        <f t="shared" si="266"/>
        <v>187.09899999999999</v>
      </c>
      <c r="S2837">
        <f t="shared" si="267"/>
        <v>20.118172043010752</v>
      </c>
      <c r="T2837" t="str">
        <f t="shared" si="268"/>
        <v>theater</v>
      </c>
      <c r="U2837" t="str">
        <f t="shared" si="269"/>
        <v>plays</v>
      </c>
    </row>
    <row r="2838" spans="1:21" ht="59" hidden="1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tr">
        <f>Data[[#This Row],[state]]</f>
        <v>successful</v>
      </c>
      <c r="H2838" t="s">
        <v>8224</v>
      </c>
      <c r="I2838" t="s">
        <v>8246</v>
      </c>
      <c r="J2838">
        <v>1487393940</v>
      </c>
      <c r="K2838" s="11">
        <f t="shared" si="264"/>
        <v>42783.957638888889</v>
      </c>
      <c r="L2838">
        <v>1484115418</v>
      </c>
      <c r="M2838" s="11">
        <f t="shared" si="265"/>
        <v>42746.011782407411</v>
      </c>
      <c r="N2838" t="b">
        <v>0</v>
      </c>
      <c r="O2838">
        <v>11</v>
      </c>
      <c r="P2838" t="b">
        <v>1</v>
      </c>
      <c r="Q2838" t="s">
        <v>8271</v>
      </c>
      <c r="R2838" s="10">
        <f t="shared" si="266"/>
        <v>107.77777777777777</v>
      </c>
      <c r="S2838">
        <f t="shared" si="267"/>
        <v>44.090909090909093</v>
      </c>
      <c r="T2838" t="str">
        <f t="shared" si="268"/>
        <v>theater</v>
      </c>
      <c r="U2838" t="str">
        <f t="shared" si="269"/>
        <v>plays</v>
      </c>
    </row>
    <row r="2839" spans="1:21" ht="59" hidden="1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tr">
        <f>Data[[#This Row],[state]]</f>
        <v>successful</v>
      </c>
      <c r="H2839" t="s">
        <v>8229</v>
      </c>
      <c r="I2839" t="s">
        <v>8251</v>
      </c>
      <c r="J2839">
        <v>1449701284</v>
      </c>
      <c r="K2839" s="11">
        <f t="shared" si="264"/>
        <v>42347.700046296297</v>
      </c>
      <c r="L2839">
        <v>1446241684</v>
      </c>
      <c r="M2839" s="11">
        <f t="shared" si="265"/>
        <v>42307.658379629633</v>
      </c>
      <c r="N2839" t="b">
        <v>0</v>
      </c>
      <c r="O2839">
        <v>21</v>
      </c>
      <c r="P2839" t="b">
        <v>1</v>
      </c>
      <c r="Q2839" t="s">
        <v>8271</v>
      </c>
      <c r="R2839" s="10">
        <f t="shared" si="266"/>
        <v>100</v>
      </c>
      <c r="S2839">
        <f t="shared" si="267"/>
        <v>40.476190476190474</v>
      </c>
      <c r="T2839" t="str">
        <f t="shared" si="268"/>
        <v>theater</v>
      </c>
      <c r="U2839" t="str">
        <f t="shared" si="269"/>
        <v>plays</v>
      </c>
    </row>
    <row r="2840" spans="1:21" ht="44.25" hidden="1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tr">
        <f>Data[[#This Row],[state]]</f>
        <v>successful</v>
      </c>
      <c r="H2840" t="s">
        <v>8224</v>
      </c>
      <c r="I2840" t="s">
        <v>8246</v>
      </c>
      <c r="J2840">
        <v>1407967200</v>
      </c>
      <c r="K2840" s="11">
        <f t="shared" si="264"/>
        <v>41864.666666666664</v>
      </c>
      <c r="L2840">
        <v>1406039696</v>
      </c>
      <c r="M2840" s="11">
        <f t="shared" si="265"/>
        <v>41842.357592592591</v>
      </c>
      <c r="N2840" t="b">
        <v>0</v>
      </c>
      <c r="O2840">
        <v>54</v>
      </c>
      <c r="P2840" t="b">
        <v>1</v>
      </c>
      <c r="Q2840" t="s">
        <v>8271</v>
      </c>
      <c r="R2840" s="10">
        <f t="shared" si="266"/>
        <v>120.24999999999999</v>
      </c>
      <c r="S2840">
        <f t="shared" si="267"/>
        <v>44.537037037037038</v>
      </c>
      <c r="T2840" t="str">
        <f t="shared" si="268"/>
        <v>theater</v>
      </c>
      <c r="U2840" t="str">
        <f t="shared" si="269"/>
        <v>plays</v>
      </c>
    </row>
    <row r="2841" spans="1:21" ht="44.25" hidden="1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tr">
        <f>Data[[#This Row],[state]]</f>
        <v>successful</v>
      </c>
      <c r="H2841" t="s">
        <v>8224</v>
      </c>
      <c r="I2841" t="s">
        <v>8246</v>
      </c>
      <c r="J2841">
        <v>1408942740</v>
      </c>
      <c r="K2841" s="11">
        <f t="shared" si="264"/>
        <v>41875.957638888889</v>
      </c>
      <c r="L2841">
        <v>1406958354</v>
      </c>
      <c r="M2841" s="11">
        <f t="shared" si="265"/>
        <v>41852.990208333329</v>
      </c>
      <c r="N2841" t="b">
        <v>0</v>
      </c>
      <c r="O2841">
        <v>31</v>
      </c>
      <c r="P2841" t="b">
        <v>1</v>
      </c>
      <c r="Q2841" t="s">
        <v>8271</v>
      </c>
      <c r="R2841" s="10">
        <f t="shared" si="266"/>
        <v>111.42857142857143</v>
      </c>
      <c r="S2841">
        <f t="shared" si="267"/>
        <v>125.80645161290323</v>
      </c>
      <c r="T2841" t="str">
        <f t="shared" si="268"/>
        <v>theater</v>
      </c>
      <c r="U2841" t="str">
        <f t="shared" si="269"/>
        <v>plays</v>
      </c>
    </row>
    <row r="2842" spans="1:21" ht="59" hidden="1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tr">
        <f>Data[[#This Row],[state]]</f>
        <v>successful</v>
      </c>
      <c r="H2842" t="s">
        <v>8225</v>
      </c>
      <c r="I2842" t="s">
        <v>8247</v>
      </c>
      <c r="J2842">
        <v>1426698000</v>
      </c>
      <c r="K2842" s="11">
        <f t="shared" si="264"/>
        <v>42081.458333333328</v>
      </c>
      <c r="L2842">
        <v>1424825479</v>
      </c>
      <c r="M2842" s="11">
        <f t="shared" si="265"/>
        <v>42059.785636574074</v>
      </c>
      <c r="N2842" t="b">
        <v>0</v>
      </c>
      <c r="O2842">
        <v>132</v>
      </c>
      <c r="P2842" t="b">
        <v>1</v>
      </c>
      <c r="Q2842" t="s">
        <v>8271</v>
      </c>
      <c r="R2842" s="10">
        <f t="shared" si="266"/>
        <v>104</v>
      </c>
      <c r="S2842">
        <f t="shared" si="267"/>
        <v>19.696969696969695</v>
      </c>
      <c r="T2842" t="str">
        <f t="shared" si="268"/>
        <v>theater</v>
      </c>
      <c r="U2842" t="str">
        <f t="shared" si="269"/>
        <v>plays</v>
      </c>
    </row>
    <row r="2843" spans="1:21" ht="44.25" hidden="1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tr">
        <f>Data[[#This Row],[state]]</f>
        <v>failed</v>
      </c>
      <c r="H2843" t="s">
        <v>8225</v>
      </c>
      <c r="I2843" t="s">
        <v>8247</v>
      </c>
      <c r="J2843">
        <v>1450032297</v>
      </c>
      <c r="K2843" s="11">
        <f t="shared" si="264"/>
        <v>42351.531215277777</v>
      </c>
      <c r="L2843">
        <v>1444844697</v>
      </c>
      <c r="M2843" s="11">
        <f t="shared" si="265"/>
        <v>42291.489548611105</v>
      </c>
      <c r="N2843" t="b">
        <v>0</v>
      </c>
      <c r="O2843">
        <v>1</v>
      </c>
      <c r="P2843" t="b">
        <v>0</v>
      </c>
      <c r="Q2843" t="s">
        <v>8271</v>
      </c>
      <c r="R2843" s="10">
        <f t="shared" si="266"/>
        <v>1</v>
      </c>
      <c r="S2843">
        <f t="shared" si="267"/>
        <v>10</v>
      </c>
      <c r="T2843" t="str">
        <f t="shared" si="268"/>
        <v>theater</v>
      </c>
      <c r="U2843" t="str">
        <f t="shared" si="269"/>
        <v>plays</v>
      </c>
    </row>
    <row r="2844" spans="1:21" ht="44.25" hidden="1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tr">
        <f>Data[[#This Row],[state]]</f>
        <v>failed</v>
      </c>
      <c r="H2844" t="s">
        <v>8225</v>
      </c>
      <c r="I2844" t="s">
        <v>8247</v>
      </c>
      <c r="J2844">
        <v>1403348400</v>
      </c>
      <c r="K2844" s="11">
        <f t="shared" si="264"/>
        <v>41811.208333333336</v>
      </c>
      <c r="L2844">
        <v>1401058295</v>
      </c>
      <c r="M2844" s="11">
        <f t="shared" si="265"/>
        <v>41784.702488425923</v>
      </c>
      <c r="N2844" t="b">
        <v>0</v>
      </c>
      <c r="O2844">
        <v>0</v>
      </c>
      <c r="P2844" t="b">
        <v>0</v>
      </c>
      <c r="Q2844" t="s">
        <v>8271</v>
      </c>
      <c r="R2844" s="10">
        <f t="shared" si="266"/>
        <v>0</v>
      </c>
      <c r="S2844" t="e">
        <f t="shared" si="267"/>
        <v>#DIV/0!</v>
      </c>
      <c r="T2844" t="str">
        <f t="shared" si="268"/>
        <v>theater</v>
      </c>
      <c r="U2844" t="str">
        <f t="shared" si="269"/>
        <v>plays</v>
      </c>
    </row>
    <row r="2845" spans="1:21" ht="44.25" hidden="1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tr">
        <f>Data[[#This Row],[state]]</f>
        <v>failed</v>
      </c>
      <c r="H2845" t="s">
        <v>8224</v>
      </c>
      <c r="I2845" t="s">
        <v>8246</v>
      </c>
      <c r="J2845">
        <v>1465790400</v>
      </c>
      <c r="K2845" s="11">
        <f t="shared" si="264"/>
        <v>42533.916666666672</v>
      </c>
      <c r="L2845">
        <v>1462210950</v>
      </c>
      <c r="M2845" s="11">
        <f t="shared" si="265"/>
        <v>42492.487847222219</v>
      </c>
      <c r="N2845" t="b">
        <v>0</v>
      </c>
      <c r="O2845">
        <v>0</v>
      </c>
      <c r="P2845" t="b">
        <v>0</v>
      </c>
      <c r="Q2845" t="s">
        <v>8271</v>
      </c>
      <c r="R2845" s="10">
        <f t="shared" si="266"/>
        <v>0</v>
      </c>
      <c r="S2845" t="e">
        <f t="shared" si="267"/>
        <v>#DIV/0!</v>
      </c>
      <c r="T2845" t="str">
        <f t="shared" si="268"/>
        <v>theater</v>
      </c>
      <c r="U2845" t="str">
        <f t="shared" si="269"/>
        <v>plays</v>
      </c>
    </row>
    <row r="2846" spans="1:21" ht="44.25" hidden="1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tr">
        <f>Data[[#This Row],[state]]</f>
        <v>failed</v>
      </c>
      <c r="H2846" t="s">
        <v>8239</v>
      </c>
      <c r="I2846" t="s">
        <v>8249</v>
      </c>
      <c r="J2846">
        <v>1483535180</v>
      </c>
      <c r="K2846" s="11">
        <f t="shared" si="264"/>
        <v>42739.296064814815</v>
      </c>
      <c r="L2846">
        <v>1480943180</v>
      </c>
      <c r="M2846" s="11">
        <f t="shared" si="265"/>
        <v>42709.296064814815</v>
      </c>
      <c r="N2846" t="b">
        <v>0</v>
      </c>
      <c r="O2846">
        <v>1</v>
      </c>
      <c r="P2846" t="b">
        <v>0</v>
      </c>
      <c r="Q2846" t="s">
        <v>8271</v>
      </c>
      <c r="R2846" s="10">
        <f t="shared" si="266"/>
        <v>5.4545454545454541</v>
      </c>
      <c r="S2846">
        <f t="shared" si="267"/>
        <v>30</v>
      </c>
      <c r="T2846" t="str">
        <f t="shared" si="268"/>
        <v>theater</v>
      </c>
      <c r="U2846" t="str">
        <f t="shared" si="269"/>
        <v>plays</v>
      </c>
    </row>
    <row r="2847" spans="1:21" ht="44.25" hidden="1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tr">
        <f>Data[[#This Row],[state]]</f>
        <v>failed</v>
      </c>
      <c r="H2847" t="s">
        <v>8224</v>
      </c>
      <c r="I2847" t="s">
        <v>8246</v>
      </c>
      <c r="J2847">
        <v>1433723033</v>
      </c>
      <c r="K2847" s="11">
        <f t="shared" si="264"/>
        <v>42162.766585648147</v>
      </c>
      <c r="L2847">
        <v>1428539033</v>
      </c>
      <c r="M2847" s="11">
        <f t="shared" si="265"/>
        <v>42102.766585648147</v>
      </c>
      <c r="N2847" t="b">
        <v>0</v>
      </c>
      <c r="O2847">
        <v>39</v>
      </c>
      <c r="P2847" t="b">
        <v>0</v>
      </c>
      <c r="Q2847" t="s">
        <v>8271</v>
      </c>
      <c r="R2847" s="10">
        <f t="shared" si="266"/>
        <v>31.546666666666667</v>
      </c>
      <c r="S2847">
        <f t="shared" si="267"/>
        <v>60.666666666666664</v>
      </c>
      <c r="T2847" t="str">
        <f t="shared" si="268"/>
        <v>theater</v>
      </c>
      <c r="U2847" t="str">
        <f t="shared" si="269"/>
        <v>plays</v>
      </c>
    </row>
    <row r="2848" spans="1:21" ht="59" hidden="1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tr">
        <f>Data[[#This Row],[state]]</f>
        <v>failed</v>
      </c>
      <c r="H2848" t="s">
        <v>8224</v>
      </c>
      <c r="I2848" t="s">
        <v>8246</v>
      </c>
      <c r="J2848">
        <v>1432917394</v>
      </c>
      <c r="K2848" s="11">
        <f t="shared" si="264"/>
        <v>42153.442060185189</v>
      </c>
      <c r="L2848">
        <v>1429029394</v>
      </c>
      <c r="M2848" s="11">
        <f t="shared" si="265"/>
        <v>42108.442060185189</v>
      </c>
      <c r="N2848" t="b">
        <v>0</v>
      </c>
      <c r="O2848">
        <v>0</v>
      </c>
      <c r="P2848" t="b">
        <v>0</v>
      </c>
      <c r="Q2848" t="s">
        <v>8271</v>
      </c>
      <c r="R2848" s="10">
        <f t="shared" si="266"/>
        <v>0</v>
      </c>
      <c r="S2848" t="e">
        <f t="shared" si="267"/>
        <v>#DIV/0!</v>
      </c>
      <c r="T2848" t="str">
        <f t="shared" si="268"/>
        <v>theater</v>
      </c>
      <c r="U2848" t="str">
        <f t="shared" si="269"/>
        <v>plays</v>
      </c>
    </row>
    <row r="2849" spans="1:21" ht="44.25" hidden="1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tr">
        <f>Data[[#This Row],[state]]</f>
        <v>failed</v>
      </c>
      <c r="H2849" t="s">
        <v>8224</v>
      </c>
      <c r="I2849" t="s">
        <v>8246</v>
      </c>
      <c r="J2849">
        <v>1464031265</v>
      </c>
      <c r="K2849" s="11">
        <f t="shared" si="264"/>
        <v>42513.556307870371</v>
      </c>
      <c r="L2849">
        <v>1458847265</v>
      </c>
      <c r="M2849" s="11">
        <f t="shared" si="265"/>
        <v>42453.556307870371</v>
      </c>
      <c r="N2849" t="b">
        <v>0</v>
      </c>
      <c r="O2849">
        <v>0</v>
      </c>
      <c r="P2849" t="b">
        <v>0</v>
      </c>
      <c r="Q2849" t="s">
        <v>8271</v>
      </c>
      <c r="R2849" s="10">
        <f t="shared" si="266"/>
        <v>0</v>
      </c>
      <c r="S2849" t="e">
        <f t="shared" si="267"/>
        <v>#DIV/0!</v>
      </c>
      <c r="T2849" t="str">
        <f t="shared" si="268"/>
        <v>theater</v>
      </c>
      <c r="U2849" t="str">
        <f t="shared" si="269"/>
        <v>plays</v>
      </c>
    </row>
    <row r="2850" spans="1:21" ht="59" hidden="1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tr">
        <f>Data[[#This Row],[state]]</f>
        <v>failed</v>
      </c>
      <c r="H2850" t="s">
        <v>8224</v>
      </c>
      <c r="I2850" t="s">
        <v>8246</v>
      </c>
      <c r="J2850">
        <v>1432913659</v>
      </c>
      <c r="K2850" s="11">
        <f t="shared" si="264"/>
        <v>42153.398831018523</v>
      </c>
      <c r="L2850">
        <v>1430321659</v>
      </c>
      <c r="M2850" s="11">
        <f t="shared" si="265"/>
        <v>42123.398831018523</v>
      </c>
      <c r="N2850" t="b">
        <v>0</v>
      </c>
      <c r="O2850">
        <v>3</v>
      </c>
      <c r="P2850" t="b">
        <v>0</v>
      </c>
      <c r="Q2850" t="s">
        <v>8271</v>
      </c>
      <c r="R2850" s="10">
        <f t="shared" si="266"/>
        <v>0.2</v>
      </c>
      <c r="S2850">
        <f t="shared" si="267"/>
        <v>23.333333333333332</v>
      </c>
      <c r="T2850" t="str">
        <f t="shared" si="268"/>
        <v>theater</v>
      </c>
      <c r="U2850" t="str">
        <f t="shared" si="269"/>
        <v>plays</v>
      </c>
    </row>
    <row r="2851" spans="1:21" ht="44.25" hidden="1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tr">
        <f>Data[[#This Row],[state]]</f>
        <v>failed</v>
      </c>
      <c r="H2851" t="s">
        <v>8225</v>
      </c>
      <c r="I2851" t="s">
        <v>8247</v>
      </c>
      <c r="J2851">
        <v>1461406600</v>
      </c>
      <c r="K2851" s="11">
        <f t="shared" si="264"/>
        <v>42483.178240740745</v>
      </c>
      <c r="L2851">
        <v>1458814600</v>
      </c>
      <c r="M2851" s="11">
        <f t="shared" si="265"/>
        <v>42453.178240740745</v>
      </c>
      <c r="N2851" t="b">
        <v>0</v>
      </c>
      <c r="O2851">
        <v>1</v>
      </c>
      <c r="P2851" t="b">
        <v>0</v>
      </c>
      <c r="Q2851" t="s">
        <v>8271</v>
      </c>
      <c r="R2851" s="10">
        <f t="shared" si="266"/>
        <v>1</v>
      </c>
      <c r="S2851">
        <f t="shared" si="267"/>
        <v>5</v>
      </c>
      <c r="T2851" t="str">
        <f t="shared" si="268"/>
        <v>theater</v>
      </c>
      <c r="U2851" t="str">
        <f t="shared" si="269"/>
        <v>plays</v>
      </c>
    </row>
    <row r="2852" spans="1:21" ht="44.25" hidden="1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tr">
        <f>Data[[#This Row],[state]]</f>
        <v>failed</v>
      </c>
      <c r="H2852" t="s">
        <v>8224</v>
      </c>
      <c r="I2852" t="s">
        <v>8246</v>
      </c>
      <c r="J2852">
        <v>1409962211</v>
      </c>
      <c r="K2852" s="11">
        <f t="shared" si="264"/>
        <v>41887.757071759261</v>
      </c>
      <c r="L2852">
        <v>1407370211</v>
      </c>
      <c r="M2852" s="11">
        <f t="shared" si="265"/>
        <v>41857.757071759261</v>
      </c>
      <c r="N2852" t="b">
        <v>0</v>
      </c>
      <c r="O2852">
        <v>13</v>
      </c>
      <c r="P2852" t="b">
        <v>0</v>
      </c>
      <c r="Q2852" t="s">
        <v>8271</v>
      </c>
      <c r="R2852" s="10">
        <f t="shared" si="266"/>
        <v>3.8875000000000002</v>
      </c>
      <c r="S2852">
        <f t="shared" si="267"/>
        <v>23.923076923076923</v>
      </c>
      <c r="T2852" t="str">
        <f t="shared" si="268"/>
        <v>theater</v>
      </c>
      <c r="U2852" t="str">
        <f t="shared" si="269"/>
        <v>plays</v>
      </c>
    </row>
    <row r="2853" spans="1:21" ht="44.25" hidden="1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tr">
        <f>Data[[#This Row],[state]]</f>
        <v>failed</v>
      </c>
      <c r="H2853" t="s">
        <v>8241</v>
      </c>
      <c r="I2853" t="s">
        <v>8249</v>
      </c>
      <c r="J2853">
        <v>1454109420</v>
      </c>
      <c r="K2853" s="11">
        <f t="shared" si="264"/>
        <v>42398.720138888893</v>
      </c>
      <c r="L2853">
        <v>1453334629</v>
      </c>
      <c r="M2853" s="11">
        <f t="shared" si="265"/>
        <v>42389.752650462964</v>
      </c>
      <c r="N2853" t="b">
        <v>0</v>
      </c>
      <c r="O2853">
        <v>0</v>
      </c>
      <c r="P2853" t="b">
        <v>0</v>
      </c>
      <c r="Q2853" t="s">
        <v>8271</v>
      </c>
      <c r="R2853" s="10">
        <f t="shared" si="266"/>
        <v>0</v>
      </c>
      <c r="S2853" t="e">
        <f t="shared" si="267"/>
        <v>#DIV/0!</v>
      </c>
      <c r="T2853" t="str">
        <f t="shared" si="268"/>
        <v>theater</v>
      </c>
      <c r="U2853" t="str">
        <f t="shared" si="269"/>
        <v>plays</v>
      </c>
    </row>
    <row r="2854" spans="1:21" ht="44.25" hidden="1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tr">
        <f>Data[[#This Row],[state]]</f>
        <v>failed</v>
      </c>
      <c r="H2854" t="s">
        <v>8224</v>
      </c>
      <c r="I2854" t="s">
        <v>8246</v>
      </c>
      <c r="J2854">
        <v>1403312703</v>
      </c>
      <c r="K2854" s="11">
        <f t="shared" si="264"/>
        <v>41810.795173611114</v>
      </c>
      <c r="L2854">
        <v>1400720703</v>
      </c>
      <c r="M2854" s="11">
        <f t="shared" si="265"/>
        <v>41780.795173611114</v>
      </c>
      <c r="N2854" t="b">
        <v>0</v>
      </c>
      <c r="O2854">
        <v>6</v>
      </c>
      <c r="P2854" t="b">
        <v>0</v>
      </c>
      <c r="Q2854" t="s">
        <v>8271</v>
      </c>
      <c r="R2854" s="10">
        <f t="shared" si="266"/>
        <v>1.9</v>
      </c>
      <c r="S2854">
        <f t="shared" si="267"/>
        <v>15.833333333333334</v>
      </c>
      <c r="T2854" t="str">
        <f t="shared" si="268"/>
        <v>theater</v>
      </c>
      <c r="U2854" t="str">
        <f t="shared" si="269"/>
        <v>plays</v>
      </c>
    </row>
    <row r="2855" spans="1:21" ht="44.25" hidden="1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tr">
        <f>Data[[#This Row],[state]]</f>
        <v>failed</v>
      </c>
      <c r="H2855" t="s">
        <v>8229</v>
      </c>
      <c r="I2855" t="s">
        <v>8251</v>
      </c>
      <c r="J2855">
        <v>1410669297</v>
      </c>
      <c r="K2855" s="11">
        <f t="shared" si="264"/>
        <v>41895.940937499996</v>
      </c>
      <c r="L2855">
        <v>1405485297</v>
      </c>
      <c r="M2855" s="11">
        <f t="shared" si="265"/>
        <v>41835.940937499996</v>
      </c>
      <c r="N2855" t="b">
        <v>0</v>
      </c>
      <c r="O2855">
        <v>0</v>
      </c>
      <c r="P2855" t="b">
        <v>0</v>
      </c>
      <c r="Q2855" t="s">
        <v>8271</v>
      </c>
      <c r="R2855" s="10">
        <f t="shared" si="266"/>
        <v>0</v>
      </c>
      <c r="S2855" t="e">
        <f t="shared" si="267"/>
        <v>#DIV/0!</v>
      </c>
      <c r="T2855" t="str">
        <f t="shared" si="268"/>
        <v>theater</v>
      </c>
      <c r="U2855" t="str">
        <f t="shared" si="269"/>
        <v>plays</v>
      </c>
    </row>
    <row r="2856" spans="1:21" ht="44.25" hidden="1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tr">
        <f>Data[[#This Row],[state]]</f>
        <v>failed</v>
      </c>
      <c r="H2856" t="s">
        <v>8225</v>
      </c>
      <c r="I2856" t="s">
        <v>8247</v>
      </c>
      <c r="J2856">
        <v>1431018719</v>
      </c>
      <c r="K2856" s="11">
        <f t="shared" si="264"/>
        <v>42131.46665509259</v>
      </c>
      <c r="L2856">
        <v>1429290719</v>
      </c>
      <c r="M2856" s="11">
        <f t="shared" si="265"/>
        <v>42111.46665509259</v>
      </c>
      <c r="N2856" t="b">
        <v>0</v>
      </c>
      <c r="O2856">
        <v>14</v>
      </c>
      <c r="P2856" t="b">
        <v>0</v>
      </c>
      <c r="Q2856" t="s">
        <v>8271</v>
      </c>
      <c r="R2856" s="10">
        <f t="shared" si="266"/>
        <v>41.699999999999996</v>
      </c>
      <c r="S2856">
        <f t="shared" si="267"/>
        <v>29.785714285714285</v>
      </c>
      <c r="T2856" t="str">
        <f t="shared" si="268"/>
        <v>theater</v>
      </c>
      <c r="U2856" t="str">
        <f t="shared" si="269"/>
        <v>plays</v>
      </c>
    </row>
    <row r="2857" spans="1:21" ht="59" hidden="1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tr">
        <f>Data[[#This Row],[state]]</f>
        <v>failed</v>
      </c>
      <c r="H2857" t="s">
        <v>8224</v>
      </c>
      <c r="I2857" t="s">
        <v>8246</v>
      </c>
      <c r="J2857">
        <v>1454110440</v>
      </c>
      <c r="K2857" s="11">
        <f t="shared" si="264"/>
        <v>42398.731944444444</v>
      </c>
      <c r="L2857">
        <v>1451607071</v>
      </c>
      <c r="M2857" s="11">
        <f t="shared" si="265"/>
        <v>42369.757766203707</v>
      </c>
      <c r="N2857" t="b">
        <v>0</v>
      </c>
      <c r="O2857">
        <v>5</v>
      </c>
      <c r="P2857" t="b">
        <v>0</v>
      </c>
      <c r="Q2857" t="s">
        <v>8271</v>
      </c>
      <c r="R2857" s="10">
        <f t="shared" si="266"/>
        <v>50</v>
      </c>
      <c r="S2857">
        <f t="shared" si="267"/>
        <v>60</v>
      </c>
      <c r="T2857" t="str">
        <f t="shared" si="268"/>
        <v>theater</v>
      </c>
      <c r="U2857" t="str">
        <f t="shared" si="269"/>
        <v>plays</v>
      </c>
    </row>
    <row r="2858" spans="1:21" ht="44.25" hidden="1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tr">
        <f>Data[[#This Row],[state]]</f>
        <v>failed</v>
      </c>
      <c r="H2858" t="s">
        <v>8224</v>
      </c>
      <c r="I2858" t="s">
        <v>8246</v>
      </c>
      <c r="J2858">
        <v>1439069640</v>
      </c>
      <c r="K2858" s="11">
        <f t="shared" si="264"/>
        <v>42224.648611111115</v>
      </c>
      <c r="L2858">
        <v>1433897647</v>
      </c>
      <c r="M2858" s="11">
        <f t="shared" si="265"/>
        <v>42164.787581018521</v>
      </c>
      <c r="N2858" t="b">
        <v>0</v>
      </c>
      <c r="O2858">
        <v>6</v>
      </c>
      <c r="P2858" t="b">
        <v>0</v>
      </c>
      <c r="Q2858" t="s">
        <v>8271</v>
      </c>
      <c r="R2858" s="10">
        <f t="shared" si="266"/>
        <v>4.8666666666666663</v>
      </c>
      <c r="S2858">
        <f t="shared" si="267"/>
        <v>24.333333333333332</v>
      </c>
      <c r="T2858" t="str">
        <f t="shared" si="268"/>
        <v>theater</v>
      </c>
      <c r="U2858" t="str">
        <f t="shared" si="269"/>
        <v>plays</v>
      </c>
    </row>
    <row r="2859" spans="1:21" ht="59" hidden="1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tr">
        <f>Data[[#This Row],[state]]</f>
        <v>failed</v>
      </c>
      <c r="H2859" t="s">
        <v>8238</v>
      </c>
      <c r="I2859" t="s">
        <v>8256</v>
      </c>
      <c r="J2859">
        <v>1487613600</v>
      </c>
      <c r="K2859" s="11">
        <f t="shared" si="264"/>
        <v>42786.5</v>
      </c>
      <c r="L2859">
        <v>1482444295</v>
      </c>
      <c r="M2859" s="11">
        <f t="shared" si="265"/>
        <v>42726.670081018514</v>
      </c>
      <c r="N2859" t="b">
        <v>0</v>
      </c>
      <c r="O2859">
        <v>15</v>
      </c>
      <c r="P2859" t="b">
        <v>0</v>
      </c>
      <c r="Q2859" t="s">
        <v>8271</v>
      </c>
      <c r="R2859" s="10">
        <f t="shared" si="266"/>
        <v>19.736842105263158</v>
      </c>
      <c r="S2859">
        <f t="shared" si="267"/>
        <v>500</v>
      </c>
      <c r="T2859" t="str">
        <f t="shared" si="268"/>
        <v>theater</v>
      </c>
      <c r="U2859" t="str">
        <f t="shared" si="269"/>
        <v>plays</v>
      </c>
    </row>
    <row r="2860" spans="1:21" ht="44.25" hidden="1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tr">
        <f>Data[[#This Row],[state]]</f>
        <v>failed</v>
      </c>
      <c r="H2860" t="s">
        <v>8233</v>
      </c>
      <c r="I2860" t="s">
        <v>8249</v>
      </c>
      <c r="J2860">
        <v>1417778880</v>
      </c>
      <c r="K2860" s="11">
        <f t="shared" si="264"/>
        <v>41978.227777777778</v>
      </c>
      <c r="L2860">
        <v>1415711095</v>
      </c>
      <c r="M2860" s="11">
        <f t="shared" si="265"/>
        <v>41954.295081018514</v>
      </c>
      <c r="N2860" t="b">
        <v>0</v>
      </c>
      <c r="O2860">
        <v>0</v>
      </c>
      <c r="P2860" t="b">
        <v>0</v>
      </c>
      <c r="Q2860" t="s">
        <v>8271</v>
      </c>
      <c r="R2860" s="10">
        <f t="shared" si="266"/>
        <v>0</v>
      </c>
      <c r="S2860" t="e">
        <f t="shared" si="267"/>
        <v>#DIV/0!</v>
      </c>
      <c r="T2860" t="str">
        <f t="shared" si="268"/>
        <v>theater</v>
      </c>
      <c r="U2860" t="str">
        <f t="shared" si="269"/>
        <v>plays</v>
      </c>
    </row>
    <row r="2861" spans="1:21" ht="44.25" hidden="1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tr">
        <f>Data[[#This Row],[state]]</f>
        <v>failed</v>
      </c>
      <c r="H2861" t="s">
        <v>8226</v>
      </c>
      <c r="I2861" t="s">
        <v>8248</v>
      </c>
      <c r="J2861">
        <v>1444984904</v>
      </c>
      <c r="K2861" s="11">
        <f t="shared" si="264"/>
        <v>42293.112314814818</v>
      </c>
      <c r="L2861">
        <v>1439800904</v>
      </c>
      <c r="M2861" s="11">
        <f t="shared" si="265"/>
        <v>42233.112314814818</v>
      </c>
      <c r="N2861" t="b">
        <v>0</v>
      </c>
      <c r="O2861">
        <v>1</v>
      </c>
      <c r="P2861" t="b">
        <v>0</v>
      </c>
      <c r="Q2861" t="s">
        <v>8271</v>
      </c>
      <c r="R2861" s="10">
        <f t="shared" si="266"/>
        <v>1.7500000000000002</v>
      </c>
      <c r="S2861">
        <f t="shared" si="267"/>
        <v>35</v>
      </c>
      <c r="T2861" t="str">
        <f t="shared" si="268"/>
        <v>theater</v>
      </c>
      <c r="U2861" t="str">
        <f t="shared" si="269"/>
        <v>plays</v>
      </c>
    </row>
    <row r="2862" spans="1:21" ht="59" hidden="1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tr">
        <f>Data[[#This Row],[state]]</f>
        <v>failed</v>
      </c>
      <c r="H2862" t="s">
        <v>8224</v>
      </c>
      <c r="I2862" t="s">
        <v>8246</v>
      </c>
      <c r="J2862">
        <v>1466363576</v>
      </c>
      <c r="K2862" s="11">
        <f t="shared" si="264"/>
        <v>42540.550648148142</v>
      </c>
      <c r="L2862">
        <v>1461179576</v>
      </c>
      <c r="M2862" s="11">
        <f t="shared" si="265"/>
        <v>42480.550648148142</v>
      </c>
      <c r="N2862" t="b">
        <v>0</v>
      </c>
      <c r="O2862">
        <v>9</v>
      </c>
      <c r="P2862" t="b">
        <v>0</v>
      </c>
      <c r="Q2862" t="s">
        <v>8271</v>
      </c>
      <c r="R2862" s="10">
        <f t="shared" si="266"/>
        <v>6.65</v>
      </c>
      <c r="S2862">
        <f t="shared" si="267"/>
        <v>29.555555555555557</v>
      </c>
      <c r="T2862" t="str">
        <f t="shared" si="268"/>
        <v>theater</v>
      </c>
      <c r="U2862" t="str">
        <f t="shared" si="269"/>
        <v>plays</v>
      </c>
    </row>
    <row r="2863" spans="1:21" ht="44.25" hidden="1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tr">
        <f>Data[[#This Row],[state]]</f>
        <v>failed</v>
      </c>
      <c r="H2863" t="s">
        <v>8226</v>
      </c>
      <c r="I2863" t="s">
        <v>8248</v>
      </c>
      <c r="J2863">
        <v>1443103848</v>
      </c>
      <c r="K2863" s="11">
        <f t="shared" si="264"/>
        <v>42271.340833333335</v>
      </c>
      <c r="L2863">
        <v>1441894248</v>
      </c>
      <c r="M2863" s="11">
        <f t="shared" si="265"/>
        <v>42257.340833333335</v>
      </c>
      <c r="N2863" t="b">
        <v>0</v>
      </c>
      <c r="O2863">
        <v>3</v>
      </c>
      <c r="P2863" t="b">
        <v>0</v>
      </c>
      <c r="Q2863" t="s">
        <v>8271</v>
      </c>
      <c r="R2863" s="10">
        <f t="shared" si="266"/>
        <v>32</v>
      </c>
      <c r="S2863">
        <f t="shared" si="267"/>
        <v>26.666666666666668</v>
      </c>
      <c r="T2863" t="str">
        <f t="shared" si="268"/>
        <v>theater</v>
      </c>
      <c r="U2863" t="str">
        <f t="shared" si="269"/>
        <v>plays</v>
      </c>
    </row>
    <row r="2864" spans="1:21" ht="44.25" hidden="1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tr">
        <f>Data[[#This Row],[state]]</f>
        <v>failed</v>
      </c>
      <c r="H2864" t="s">
        <v>8224</v>
      </c>
      <c r="I2864" t="s">
        <v>8246</v>
      </c>
      <c r="J2864">
        <v>1403636229</v>
      </c>
      <c r="K2864" s="11">
        <f t="shared" si="264"/>
        <v>41814.539687500001</v>
      </c>
      <c r="L2864">
        <v>1401044229</v>
      </c>
      <c r="M2864" s="11">
        <f t="shared" si="265"/>
        <v>41784.539687500001</v>
      </c>
      <c r="N2864" t="b">
        <v>0</v>
      </c>
      <c r="O2864">
        <v>3</v>
      </c>
      <c r="P2864" t="b">
        <v>0</v>
      </c>
      <c r="Q2864" t="s">
        <v>8271</v>
      </c>
      <c r="R2864" s="10">
        <f t="shared" si="266"/>
        <v>0.43307086614173229</v>
      </c>
      <c r="S2864">
        <f t="shared" si="267"/>
        <v>18.333333333333332</v>
      </c>
      <c r="T2864" t="str">
        <f t="shared" si="268"/>
        <v>theater</v>
      </c>
      <c r="U2864" t="str">
        <f t="shared" si="269"/>
        <v>plays</v>
      </c>
    </row>
    <row r="2865" spans="1:21" ht="44.25" hidden="1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tr">
        <f>Data[[#This Row],[state]]</f>
        <v>failed</v>
      </c>
      <c r="H2865" t="s">
        <v>8224</v>
      </c>
      <c r="I2865" t="s">
        <v>8246</v>
      </c>
      <c r="J2865">
        <v>1410279123</v>
      </c>
      <c r="K2865" s="11">
        <f t="shared" si="264"/>
        <v>41891.425034722226</v>
      </c>
      <c r="L2865">
        <v>1405095123</v>
      </c>
      <c r="M2865" s="11">
        <f t="shared" si="265"/>
        <v>41831.425034722226</v>
      </c>
      <c r="N2865" t="b">
        <v>0</v>
      </c>
      <c r="O2865">
        <v>1</v>
      </c>
      <c r="P2865" t="b">
        <v>0</v>
      </c>
      <c r="Q2865" t="s">
        <v>8271</v>
      </c>
      <c r="R2865" s="10">
        <f t="shared" si="266"/>
        <v>0.04</v>
      </c>
      <c r="S2865">
        <f t="shared" si="267"/>
        <v>20</v>
      </c>
      <c r="T2865" t="str">
        <f t="shared" si="268"/>
        <v>theater</v>
      </c>
      <c r="U2865" t="str">
        <f t="shared" si="269"/>
        <v>plays</v>
      </c>
    </row>
    <row r="2866" spans="1:21" hidden="1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tr">
        <f>Data[[#This Row],[state]]</f>
        <v>failed</v>
      </c>
      <c r="H2866" t="s">
        <v>8225</v>
      </c>
      <c r="I2866" t="s">
        <v>8247</v>
      </c>
      <c r="J2866">
        <v>1437139080</v>
      </c>
      <c r="K2866" s="11">
        <f t="shared" si="264"/>
        <v>42202.304166666669</v>
      </c>
      <c r="L2866">
        <v>1434552207</v>
      </c>
      <c r="M2866" s="11">
        <f t="shared" si="265"/>
        <v>42172.363506944443</v>
      </c>
      <c r="N2866" t="b">
        <v>0</v>
      </c>
      <c r="O2866">
        <v>3</v>
      </c>
      <c r="P2866" t="b">
        <v>0</v>
      </c>
      <c r="Q2866" t="s">
        <v>8271</v>
      </c>
      <c r="R2866" s="10">
        <f t="shared" si="266"/>
        <v>1.6</v>
      </c>
      <c r="S2866">
        <f t="shared" si="267"/>
        <v>13.333333333333334</v>
      </c>
      <c r="T2866" t="str">
        <f t="shared" si="268"/>
        <v>theater</v>
      </c>
      <c r="U2866" t="str">
        <f t="shared" si="269"/>
        <v>plays</v>
      </c>
    </row>
    <row r="2867" spans="1:21" ht="44.25" hidden="1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tr">
        <f>Data[[#This Row],[state]]</f>
        <v>failed</v>
      </c>
      <c r="H2867" t="s">
        <v>8224</v>
      </c>
      <c r="I2867" t="s">
        <v>8246</v>
      </c>
      <c r="J2867">
        <v>1420512259</v>
      </c>
      <c r="K2867" s="11">
        <f t="shared" si="264"/>
        <v>42009.864108796297</v>
      </c>
      <c r="L2867">
        <v>1415328259</v>
      </c>
      <c r="M2867" s="11">
        <f t="shared" si="265"/>
        <v>41949.864108796297</v>
      </c>
      <c r="N2867" t="b">
        <v>0</v>
      </c>
      <c r="O2867">
        <v>0</v>
      </c>
      <c r="P2867" t="b">
        <v>0</v>
      </c>
      <c r="Q2867" t="s">
        <v>8271</v>
      </c>
      <c r="R2867" s="10">
        <f t="shared" si="266"/>
        <v>0</v>
      </c>
      <c r="S2867" t="e">
        <f t="shared" si="267"/>
        <v>#DIV/0!</v>
      </c>
      <c r="T2867" t="str">
        <f t="shared" si="268"/>
        <v>theater</v>
      </c>
      <c r="U2867" t="str">
        <f t="shared" si="269"/>
        <v>plays</v>
      </c>
    </row>
    <row r="2868" spans="1:21" ht="44.25" hidden="1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tr">
        <f>Data[[#This Row],[state]]</f>
        <v>failed</v>
      </c>
      <c r="H2868" t="s">
        <v>8224</v>
      </c>
      <c r="I2868" t="s">
        <v>8246</v>
      </c>
      <c r="J2868">
        <v>1476482400</v>
      </c>
      <c r="K2868" s="11">
        <f t="shared" si="264"/>
        <v>42657.666666666672</v>
      </c>
      <c r="L2868">
        <v>1473893721</v>
      </c>
      <c r="M2868" s="11">
        <f t="shared" si="265"/>
        <v>42627.705104166671</v>
      </c>
      <c r="N2868" t="b">
        <v>0</v>
      </c>
      <c r="O2868">
        <v>2</v>
      </c>
      <c r="P2868" t="b">
        <v>0</v>
      </c>
      <c r="Q2868" t="s">
        <v>8271</v>
      </c>
      <c r="R2868" s="10">
        <f t="shared" si="266"/>
        <v>0.89999999999999991</v>
      </c>
      <c r="S2868">
        <f t="shared" si="267"/>
        <v>22.5</v>
      </c>
      <c r="T2868" t="str">
        <f t="shared" si="268"/>
        <v>theater</v>
      </c>
      <c r="U2868" t="str">
        <f t="shared" si="269"/>
        <v>plays</v>
      </c>
    </row>
    <row r="2869" spans="1:21" ht="59" hidden="1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tr">
        <f>Data[[#This Row],[state]]</f>
        <v>failed</v>
      </c>
      <c r="H2869" t="s">
        <v>8224</v>
      </c>
      <c r="I2869" t="s">
        <v>8246</v>
      </c>
      <c r="J2869">
        <v>1467604800</v>
      </c>
      <c r="K2869" s="11">
        <f t="shared" si="264"/>
        <v>42554.916666666672</v>
      </c>
      <c r="L2869">
        <v>1465533672</v>
      </c>
      <c r="M2869" s="11">
        <f t="shared" si="265"/>
        <v>42530.945277777777</v>
      </c>
      <c r="N2869" t="b">
        <v>0</v>
      </c>
      <c r="O2869">
        <v>10</v>
      </c>
      <c r="P2869" t="b">
        <v>0</v>
      </c>
      <c r="Q2869" t="s">
        <v>8271</v>
      </c>
      <c r="R2869" s="10">
        <f t="shared" si="266"/>
        <v>20.16</v>
      </c>
      <c r="S2869">
        <f t="shared" si="267"/>
        <v>50.4</v>
      </c>
      <c r="T2869" t="str">
        <f t="shared" si="268"/>
        <v>theater</v>
      </c>
      <c r="U2869" t="str">
        <f t="shared" si="269"/>
        <v>plays</v>
      </c>
    </row>
    <row r="2870" spans="1:21" ht="59" hidden="1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tr">
        <f>Data[[#This Row],[state]]</f>
        <v>failed</v>
      </c>
      <c r="H2870" t="s">
        <v>8224</v>
      </c>
      <c r="I2870" t="s">
        <v>8246</v>
      </c>
      <c r="J2870">
        <v>1475697054</v>
      </c>
      <c r="K2870" s="11">
        <f t="shared" si="264"/>
        <v>42648.577013888891</v>
      </c>
      <c r="L2870">
        <v>1473105054</v>
      </c>
      <c r="M2870" s="11">
        <f t="shared" si="265"/>
        <v>42618.577013888891</v>
      </c>
      <c r="N2870" t="b">
        <v>0</v>
      </c>
      <c r="O2870">
        <v>60</v>
      </c>
      <c r="P2870" t="b">
        <v>0</v>
      </c>
      <c r="Q2870" t="s">
        <v>8271</v>
      </c>
      <c r="R2870" s="10">
        <f t="shared" si="266"/>
        <v>42.011733333333332</v>
      </c>
      <c r="S2870">
        <f t="shared" si="267"/>
        <v>105.02933333333334</v>
      </c>
      <c r="T2870" t="str">
        <f t="shared" si="268"/>
        <v>theater</v>
      </c>
      <c r="U2870" t="str">
        <f t="shared" si="269"/>
        <v>plays</v>
      </c>
    </row>
    <row r="2871" spans="1:21" ht="59" hidden="1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tr">
        <f>Data[[#This Row],[state]]</f>
        <v>failed</v>
      </c>
      <c r="H2871" t="s">
        <v>8224</v>
      </c>
      <c r="I2871" t="s">
        <v>8246</v>
      </c>
      <c r="J2871">
        <v>1468937681</v>
      </c>
      <c r="K2871" s="11">
        <f t="shared" si="264"/>
        <v>42570.343530092592</v>
      </c>
      <c r="L2871">
        <v>1466345681</v>
      </c>
      <c r="M2871" s="11">
        <f t="shared" si="265"/>
        <v>42540.343530092592</v>
      </c>
      <c r="N2871" t="b">
        <v>0</v>
      </c>
      <c r="O2871">
        <v>5</v>
      </c>
      <c r="P2871" t="b">
        <v>0</v>
      </c>
      <c r="Q2871" t="s">
        <v>8271</v>
      </c>
      <c r="R2871" s="10">
        <f t="shared" si="266"/>
        <v>0.88500000000000001</v>
      </c>
      <c r="S2871">
        <f t="shared" si="267"/>
        <v>35.4</v>
      </c>
      <c r="T2871" t="str">
        <f t="shared" si="268"/>
        <v>theater</v>
      </c>
      <c r="U2871" t="str">
        <f t="shared" si="269"/>
        <v>plays</v>
      </c>
    </row>
    <row r="2872" spans="1:21" ht="59" hidden="1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tr">
        <f>Data[[#This Row],[state]]</f>
        <v>failed</v>
      </c>
      <c r="H2872" t="s">
        <v>8224</v>
      </c>
      <c r="I2872" t="s">
        <v>8246</v>
      </c>
      <c r="J2872">
        <v>1400301165</v>
      </c>
      <c r="K2872" s="11">
        <f t="shared" si="264"/>
        <v>41775.939409722225</v>
      </c>
      <c r="L2872">
        <v>1397709165</v>
      </c>
      <c r="M2872" s="11">
        <f t="shared" si="265"/>
        <v>41745.939409722225</v>
      </c>
      <c r="N2872" t="b">
        <v>0</v>
      </c>
      <c r="O2872">
        <v>9</v>
      </c>
      <c r="P2872" t="b">
        <v>0</v>
      </c>
      <c r="Q2872" t="s">
        <v>8271</v>
      </c>
      <c r="R2872" s="10">
        <f t="shared" si="266"/>
        <v>15</v>
      </c>
      <c r="S2872">
        <f t="shared" si="267"/>
        <v>83.333333333333329</v>
      </c>
      <c r="T2872" t="str">
        <f t="shared" si="268"/>
        <v>theater</v>
      </c>
      <c r="U2872" t="str">
        <f t="shared" si="269"/>
        <v>plays</v>
      </c>
    </row>
    <row r="2873" spans="1:21" ht="44.25" hidden="1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tr">
        <f>Data[[#This Row],[state]]</f>
        <v>failed</v>
      </c>
      <c r="H2873" t="s">
        <v>8224</v>
      </c>
      <c r="I2873" t="s">
        <v>8246</v>
      </c>
      <c r="J2873">
        <v>1419183813</v>
      </c>
      <c r="K2873" s="11">
        <f t="shared" si="264"/>
        <v>41994.488576388889</v>
      </c>
      <c r="L2873">
        <v>1417455813</v>
      </c>
      <c r="M2873" s="11">
        <f t="shared" si="265"/>
        <v>41974.488576388889</v>
      </c>
      <c r="N2873" t="b">
        <v>0</v>
      </c>
      <c r="O2873">
        <v>13</v>
      </c>
      <c r="P2873" t="b">
        <v>0</v>
      </c>
      <c r="Q2873" t="s">
        <v>8271</v>
      </c>
      <c r="R2873" s="10">
        <f t="shared" si="266"/>
        <v>4.67</v>
      </c>
      <c r="S2873">
        <f t="shared" si="267"/>
        <v>35.92307692307692</v>
      </c>
      <c r="T2873" t="str">
        <f t="shared" si="268"/>
        <v>theater</v>
      </c>
      <c r="U2873" t="str">
        <f t="shared" si="269"/>
        <v>plays</v>
      </c>
    </row>
    <row r="2874" spans="1:21" ht="44.25" hidden="1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tr">
        <f>Data[[#This Row],[state]]</f>
        <v>failed</v>
      </c>
      <c r="H2874" t="s">
        <v>8224</v>
      </c>
      <c r="I2874" t="s">
        <v>8246</v>
      </c>
      <c r="J2874">
        <v>1434768438</v>
      </c>
      <c r="K2874" s="11">
        <f t="shared" si="264"/>
        <v>42174.86618055556</v>
      </c>
      <c r="L2874">
        <v>1429584438</v>
      </c>
      <c r="M2874" s="11">
        <f t="shared" si="265"/>
        <v>42114.86618055556</v>
      </c>
      <c r="N2874" t="b">
        <v>0</v>
      </c>
      <c r="O2874">
        <v>0</v>
      </c>
      <c r="P2874" t="b">
        <v>0</v>
      </c>
      <c r="Q2874" t="s">
        <v>8271</v>
      </c>
      <c r="R2874" s="10">
        <f t="shared" si="266"/>
        <v>0</v>
      </c>
      <c r="S2874" t="e">
        <f t="shared" si="267"/>
        <v>#DIV/0!</v>
      </c>
      <c r="T2874" t="str">
        <f t="shared" si="268"/>
        <v>theater</v>
      </c>
      <c r="U2874" t="str">
        <f t="shared" si="269"/>
        <v>plays</v>
      </c>
    </row>
    <row r="2875" spans="1:21" ht="59" hidden="1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tr">
        <f>Data[[#This Row],[state]]</f>
        <v>failed</v>
      </c>
      <c r="H2875" t="s">
        <v>8224</v>
      </c>
      <c r="I2875" t="s">
        <v>8246</v>
      </c>
      <c r="J2875">
        <v>1422473831</v>
      </c>
      <c r="K2875" s="11">
        <f t="shared" si="264"/>
        <v>42032.567488425921</v>
      </c>
      <c r="L2875">
        <v>1419881831</v>
      </c>
      <c r="M2875" s="11">
        <f t="shared" si="265"/>
        <v>42002.567488425921</v>
      </c>
      <c r="N2875" t="b">
        <v>0</v>
      </c>
      <c r="O2875">
        <v>8</v>
      </c>
      <c r="P2875" t="b">
        <v>0</v>
      </c>
      <c r="Q2875" t="s">
        <v>8271</v>
      </c>
      <c r="R2875" s="10">
        <f t="shared" si="266"/>
        <v>38.119999999999997</v>
      </c>
      <c r="S2875">
        <f t="shared" si="267"/>
        <v>119.125</v>
      </c>
      <c r="T2875" t="str">
        <f t="shared" si="268"/>
        <v>theater</v>
      </c>
      <c r="U2875" t="str">
        <f t="shared" si="269"/>
        <v>plays</v>
      </c>
    </row>
    <row r="2876" spans="1:21" ht="44.25" hidden="1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tr">
        <f>Data[[#This Row],[state]]</f>
        <v>failed</v>
      </c>
      <c r="H2876" t="s">
        <v>8224</v>
      </c>
      <c r="I2876" t="s">
        <v>8246</v>
      </c>
      <c r="J2876">
        <v>1484684186</v>
      </c>
      <c r="K2876" s="11">
        <f t="shared" si="264"/>
        <v>42752.59474537037</v>
      </c>
      <c r="L2876">
        <v>1482092186</v>
      </c>
      <c r="M2876" s="11">
        <f t="shared" si="265"/>
        <v>42722.59474537037</v>
      </c>
      <c r="N2876" t="b">
        <v>0</v>
      </c>
      <c r="O2876">
        <v>3</v>
      </c>
      <c r="P2876" t="b">
        <v>0</v>
      </c>
      <c r="Q2876" t="s">
        <v>8271</v>
      </c>
      <c r="R2876" s="10">
        <f t="shared" si="266"/>
        <v>5.42</v>
      </c>
      <c r="S2876">
        <f t="shared" si="267"/>
        <v>90.333333333333329</v>
      </c>
      <c r="T2876" t="str">
        <f t="shared" si="268"/>
        <v>theater</v>
      </c>
      <c r="U2876" t="str">
        <f t="shared" si="269"/>
        <v>plays</v>
      </c>
    </row>
    <row r="2877" spans="1:21" ht="44.25" hidden="1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tr">
        <f>Data[[#This Row],[state]]</f>
        <v>failed</v>
      </c>
      <c r="H2877" t="s">
        <v>8224</v>
      </c>
      <c r="I2877" t="s">
        <v>8246</v>
      </c>
      <c r="J2877">
        <v>1462417493</v>
      </c>
      <c r="K2877" s="11">
        <f t="shared" si="264"/>
        <v>42494.878391203703</v>
      </c>
      <c r="L2877">
        <v>1459825493</v>
      </c>
      <c r="M2877" s="11">
        <f t="shared" si="265"/>
        <v>42464.878391203703</v>
      </c>
      <c r="N2877" t="b">
        <v>0</v>
      </c>
      <c r="O2877">
        <v>3</v>
      </c>
      <c r="P2877" t="b">
        <v>0</v>
      </c>
      <c r="Q2877" t="s">
        <v>8271</v>
      </c>
      <c r="R2877" s="10">
        <f t="shared" si="266"/>
        <v>3.4999999999999996E-2</v>
      </c>
      <c r="S2877">
        <f t="shared" si="267"/>
        <v>2.3333333333333335</v>
      </c>
      <c r="T2877" t="str">
        <f t="shared" si="268"/>
        <v>theater</v>
      </c>
      <c r="U2877" t="str">
        <f t="shared" si="269"/>
        <v>plays</v>
      </c>
    </row>
    <row r="2878" spans="1:21" ht="44.25" hidden="1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tr">
        <f>Data[[#This Row],[state]]</f>
        <v>failed</v>
      </c>
      <c r="H2878" t="s">
        <v>8224</v>
      </c>
      <c r="I2878" t="s">
        <v>8246</v>
      </c>
      <c r="J2878">
        <v>1437069079</v>
      </c>
      <c r="K2878" s="11">
        <f t="shared" si="264"/>
        <v>42201.493969907402</v>
      </c>
      <c r="L2878">
        <v>1434477079</v>
      </c>
      <c r="M2878" s="11">
        <f t="shared" si="265"/>
        <v>42171.493969907402</v>
      </c>
      <c r="N2878" t="b">
        <v>0</v>
      </c>
      <c r="O2878">
        <v>0</v>
      </c>
      <c r="P2878" t="b">
        <v>0</v>
      </c>
      <c r="Q2878" t="s">
        <v>8271</v>
      </c>
      <c r="R2878" s="10">
        <f t="shared" si="266"/>
        <v>0</v>
      </c>
      <c r="S2878" t="e">
        <f t="shared" si="267"/>
        <v>#DIV/0!</v>
      </c>
      <c r="T2878" t="str">
        <f t="shared" si="268"/>
        <v>theater</v>
      </c>
      <c r="U2878" t="str">
        <f t="shared" si="269"/>
        <v>plays</v>
      </c>
    </row>
    <row r="2879" spans="1:21" ht="44.25" hidden="1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tr">
        <f>Data[[#This Row],[state]]</f>
        <v>failed</v>
      </c>
      <c r="H2879" t="s">
        <v>8224</v>
      </c>
      <c r="I2879" t="s">
        <v>8246</v>
      </c>
      <c r="J2879">
        <v>1480525200</v>
      </c>
      <c r="K2879" s="11">
        <f t="shared" si="264"/>
        <v>42704.458333333328</v>
      </c>
      <c r="L2879">
        <v>1477781724</v>
      </c>
      <c r="M2879" s="11">
        <f t="shared" si="265"/>
        <v>42672.705138888887</v>
      </c>
      <c r="N2879" t="b">
        <v>0</v>
      </c>
      <c r="O2879">
        <v>6</v>
      </c>
      <c r="P2879" t="b">
        <v>0</v>
      </c>
      <c r="Q2879" t="s">
        <v>8271</v>
      </c>
      <c r="R2879" s="10">
        <f t="shared" si="266"/>
        <v>10.833333333333334</v>
      </c>
      <c r="S2879">
        <f t="shared" si="267"/>
        <v>108.33333333333333</v>
      </c>
      <c r="T2879" t="str">
        <f t="shared" si="268"/>
        <v>theater</v>
      </c>
      <c r="U2879" t="str">
        <f t="shared" si="269"/>
        <v>plays</v>
      </c>
    </row>
    <row r="2880" spans="1:21" ht="44.25" hidden="1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tr">
        <f>Data[[#This Row],[state]]</f>
        <v>failed</v>
      </c>
      <c r="H2880" t="s">
        <v>8225</v>
      </c>
      <c r="I2880" t="s">
        <v>8247</v>
      </c>
      <c r="J2880">
        <v>1435934795</v>
      </c>
      <c r="K2880" s="11">
        <f t="shared" si="264"/>
        <v>42188.365682870368</v>
      </c>
      <c r="L2880">
        <v>1430750795</v>
      </c>
      <c r="M2880" s="11">
        <f t="shared" si="265"/>
        <v>42128.365682870368</v>
      </c>
      <c r="N2880" t="b">
        <v>0</v>
      </c>
      <c r="O2880">
        <v>4</v>
      </c>
      <c r="P2880" t="b">
        <v>0</v>
      </c>
      <c r="Q2880" t="s">
        <v>8271</v>
      </c>
      <c r="R2880" s="10">
        <f t="shared" si="266"/>
        <v>2.1</v>
      </c>
      <c r="S2880">
        <f t="shared" si="267"/>
        <v>15.75</v>
      </c>
      <c r="T2880" t="str">
        <f t="shared" si="268"/>
        <v>theater</v>
      </c>
      <c r="U2880" t="str">
        <f t="shared" si="269"/>
        <v>plays</v>
      </c>
    </row>
    <row r="2881" spans="1:21" ht="44.25" hidden="1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tr">
        <f>Data[[#This Row],[state]]</f>
        <v>failed</v>
      </c>
      <c r="H2881" t="s">
        <v>8224</v>
      </c>
      <c r="I2881" t="s">
        <v>8246</v>
      </c>
      <c r="J2881">
        <v>1453310661</v>
      </c>
      <c r="K2881" s="11">
        <f t="shared" si="264"/>
        <v>42389.475243055553</v>
      </c>
      <c r="L2881">
        <v>1450718661</v>
      </c>
      <c r="M2881" s="11">
        <f t="shared" si="265"/>
        <v>42359.475243055553</v>
      </c>
      <c r="N2881" t="b">
        <v>0</v>
      </c>
      <c r="O2881">
        <v>1</v>
      </c>
      <c r="P2881" t="b">
        <v>0</v>
      </c>
      <c r="Q2881" t="s">
        <v>8271</v>
      </c>
      <c r="R2881" s="10">
        <f t="shared" si="266"/>
        <v>0.2589285714285714</v>
      </c>
      <c r="S2881">
        <f t="shared" si="267"/>
        <v>29</v>
      </c>
      <c r="T2881" t="str">
        <f t="shared" si="268"/>
        <v>theater</v>
      </c>
      <c r="U2881" t="str">
        <f t="shared" si="269"/>
        <v>plays</v>
      </c>
    </row>
    <row r="2882" spans="1:21" ht="44.25" hidden="1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tr">
        <f>Data[[#This Row],[state]]</f>
        <v>failed</v>
      </c>
      <c r="H2882" t="s">
        <v>8224</v>
      </c>
      <c r="I2882" t="s">
        <v>8246</v>
      </c>
      <c r="J2882">
        <v>1440090300</v>
      </c>
      <c r="K2882" s="11">
        <f t="shared" ref="K2882:K2945" si="270">(((J2882/60)/60)/24)+DATE(1970,1,1)+(-6/24)</f>
        <v>42236.461805555555</v>
      </c>
      <c r="L2882">
        <v>1436305452</v>
      </c>
      <c r="M2882" s="11">
        <f t="shared" ref="M2882:M2945" si="271">(((L2882/60)/60)/24)+DATE(1970,1,1)+(-6/24)</f>
        <v>42192.655694444446</v>
      </c>
      <c r="N2882" t="b">
        <v>0</v>
      </c>
      <c r="O2882">
        <v>29</v>
      </c>
      <c r="P2882" t="b">
        <v>0</v>
      </c>
      <c r="Q2882" t="s">
        <v>8271</v>
      </c>
      <c r="R2882" s="10">
        <f t="shared" ref="R2882:R2945" si="272">(E2882/D2882)*100</f>
        <v>23.333333333333332</v>
      </c>
      <c r="S2882">
        <f t="shared" si="267"/>
        <v>96.551724137931032</v>
      </c>
      <c r="T2882" t="str">
        <f t="shared" si="268"/>
        <v>theater</v>
      </c>
      <c r="U2882" t="str">
        <f t="shared" si="269"/>
        <v>plays</v>
      </c>
    </row>
    <row r="2883" spans="1:21" ht="44.25" hidden="1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tr">
        <f>Data[[#This Row],[state]]</f>
        <v>failed</v>
      </c>
      <c r="H2883" t="s">
        <v>8224</v>
      </c>
      <c r="I2883" t="s">
        <v>8246</v>
      </c>
      <c r="J2883">
        <v>1417620036</v>
      </c>
      <c r="K2883" s="11">
        <f t="shared" si="270"/>
        <v>41976.389305555553</v>
      </c>
      <c r="L2883">
        <v>1412432436</v>
      </c>
      <c r="M2883" s="11">
        <f t="shared" si="271"/>
        <v>41916.347638888888</v>
      </c>
      <c r="N2883" t="b">
        <v>0</v>
      </c>
      <c r="O2883">
        <v>0</v>
      </c>
      <c r="P2883" t="b">
        <v>0</v>
      </c>
      <c r="Q2883" t="s">
        <v>8271</v>
      </c>
      <c r="R2883" s="10">
        <f t="shared" si="272"/>
        <v>0</v>
      </c>
      <c r="S2883" t="e">
        <f t="shared" ref="S2883:S2946" si="273">E2883/O2883</f>
        <v>#DIV/0!</v>
      </c>
      <c r="T2883" t="str">
        <f t="shared" ref="T2883:T2946" si="274">LEFT(Q2883,FIND("/",Q2883)-1)</f>
        <v>theater</v>
      </c>
      <c r="U2883" t="str">
        <f t="shared" ref="U2883:U2946" si="275">RIGHT(Q2883,LEN(Q2883)-FIND("/",Q2883))</f>
        <v>plays</v>
      </c>
    </row>
    <row r="2884" spans="1:21" ht="44.25" hidden="1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tr">
        <f>Data[[#This Row],[state]]</f>
        <v>failed</v>
      </c>
      <c r="H2884" t="s">
        <v>8224</v>
      </c>
      <c r="I2884" t="s">
        <v>8246</v>
      </c>
      <c r="J2884">
        <v>1462112318</v>
      </c>
      <c r="K2884" s="11">
        <f t="shared" si="270"/>
        <v>42491.346273148149</v>
      </c>
      <c r="L2884">
        <v>1459520318</v>
      </c>
      <c r="M2884" s="11">
        <f t="shared" si="271"/>
        <v>42461.346273148149</v>
      </c>
      <c r="N2884" t="b">
        <v>0</v>
      </c>
      <c r="O2884">
        <v>4</v>
      </c>
      <c r="P2884" t="b">
        <v>0</v>
      </c>
      <c r="Q2884" t="s">
        <v>8271</v>
      </c>
      <c r="R2884" s="10">
        <f t="shared" si="272"/>
        <v>33.6</v>
      </c>
      <c r="S2884">
        <f t="shared" si="273"/>
        <v>63</v>
      </c>
      <c r="T2884" t="str">
        <f t="shared" si="274"/>
        <v>theater</v>
      </c>
      <c r="U2884" t="str">
        <f t="shared" si="275"/>
        <v>plays</v>
      </c>
    </row>
    <row r="2885" spans="1:21" ht="59" hidden="1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tr">
        <f>Data[[#This Row],[state]]</f>
        <v>failed</v>
      </c>
      <c r="H2885" t="s">
        <v>8224</v>
      </c>
      <c r="I2885" t="s">
        <v>8246</v>
      </c>
      <c r="J2885">
        <v>1454734740</v>
      </c>
      <c r="K2885" s="11">
        <f t="shared" si="270"/>
        <v>42405.957638888889</v>
      </c>
      <c r="L2885">
        <v>1451684437</v>
      </c>
      <c r="M2885" s="11">
        <f t="shared" si="271"/>
        <v>42370.65320601852</v>
      </c>
      <c r="N2885" t="b">
        <v>0</v>
      </c>
      <c r="O2885">
        <v>5</v>
      </c>
      <c r="P2885" t="b">
        <v>0</v>
      </c>
      <c r="Q2885" t="s">
        <v>8271</v>
      </c>
      <c r="R2885" s="10">
        <f t="shared" si="272"/>
        <v>19.079999999999998</v>
      </c>
      <c r="S2885">
        <f t="shared" si="273"/>
        <v>381.6</v>
      </c>
      <c r="T2885" t="str">
        <f t="shared" si="274"/>
        <v>theater</v>
      </c>
      <c r="U2885" t="str">
        <f t="shared" si="275"/>
        <v>plays</v>
      </c>
    </row>
    <row r="2886" spans="1:21" ht="29.5" hidden="1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tr">
        <f>Data[[#This Row],[state]]</f>
        <v>failed</v>
      </c>
      <c r="H2886" t="s">
        <v>8224</v>
      </c>
      <c r="I2886" t="s">
        <v>8246</v>
      </c>
      <c r="J2886">
        <v>1417800435</v>
      </c>
      <c r="K2886" s="11">
        <f t="shared" si="270"/>
        <v>41978.477256944447</v>
      </c>
      <c r="L2886">
        <v>1415208435</v>
      </c>
      <c r="M2886" s="11">
        <f t="shared" si="271"/>
        <v>41948.477256944447</v>
      </c>
      <c r="N2886" t="b">
        <v>0</v>
      </c>
      <c r="O2886">
        <v>4</v>
      </c>
      <c r="P2886" t="b">
        <v>0</v>
      </c>
      <c r="Q2886" t="s">
        <v>8271</v>
      </c>
      <c r="R2886" s="10">
        <f t="shared" si="272"/>
        <v>0.41111111111111115</v>
      </c>
      <c r="S2886">
        <f t="shared" si="273"/>
        <v>46.25</v>
      </c>
      <c r="T2886" t="str">
        <f t="shared" si="274"/>
        <v>theater</v>
      </c>
      <c r="U2886" t="str">
        <f t="shared" si="275"/>
        <v>plays</v>
      </c>
    </row>
    <row r="2887" spans="1:21" ht="29.5" hidden="1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tr">
        <f>Data[[#This Row],[state]]</f>
        <v>failed</v>
      </c>
      <c r="H2887" t="s">
        <v>8224</v>
      </c>
      <c r="I2887" t="s">
        <v>8246</v>
      </c>
      <c r="J2887">
        <v>1426294201</v>
      </c>
      <c r="K2887" s="11">
        <f t="shared" si="270"/>
        <v>42076.784733796296</v>
      </c>
      <c r="L2887">
        <v>1423705801</v>
      </c>
      <c r="M2887" s="11">
        <f t="shared" si="271"/>
        <v>42046.82640046296</v>
      </c>
      <c r="N2887" t="b">
        <v>0</v>
      </c>
      <c r="O2887">
        <v>5</v>
      </c>
      <c r="P2887" t="b">
        <v>0</v>
      </c>
      <c r="Q2887" t="s">
        <v>8271</v>
      </c>
      <c r="R2887" s="10">
        <f t="shared" si="272"/>
        <v>32.5</v>
      </c>
      <c r="S2887">
        <f t="shared" si="273"/>
        <v>26</v>
      </c>
      <c r="T2887" t="str">
        <f t="shared" si="274"/>
        <v>theater</v>
      </c>
      <c r="U2887" t="str">
        <f t="shared" si="275"/>
        <v>plays</v>
      </c>
    </row>
    <row r="2888" spans="1:21" ht="44.25" hidden="1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tr">
        <f>Data[[#This Row],[state]]</f>
        <v>failed</v>
      </c>
      <c r="H2888" t="s">
        <v>8224</v>
      </c>
      <c r="I2888" t="s">
        <v>8246</v>
      </c>
      <c r="J2888">
        <v>1442635140</v>
      </c>
      <c r="K2888" s="11">
        <f t="shared" si="270"/>
        <v>42265.915972222225</v>
      </c>
      <c r="L2888">
        <v>1442243484</v>
      </c>
      <c r="M2888" s="11">
        <f t="shared" si="271"/>
        <v>42261.382916666669</v>
      </c>
      <c r="N2888" t="b">
        <v>0</v>
      </c>
      <c r="O2888">
        <v>1</v>
      </c>
      <c r="P2888" t="b">
        <v>0</v>
      </c>
      <c r="Q2888" t="s">
        <v>8271</v>
      </c>
      <c r="R2888" s="10">
        <f t="shared" si="272"/>
        <v>5</v>
      </c>
      <c r="S2888">
        <f t="shared" si="273"/>
        <v>10</v>
      </c>
      <c r="T2888" t="str">
        <f t="shared" si="274"/>
        <v>theater</v>
      </c>
      <c r="U2888" t="str">
        <f t="shared" si="275"/>
        <v>plays</v>
      </c>
    </row>
    <row r="2889" spans="1:21" ht="44.25" hidden="1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tr">
        <f>Data[[#This Row],[state]]</f>
        <v>failed</v>
      </c>
      <c r="H2889" t="s">
        <v>8224</v>
      </c>
      <c r="I2889" t="s">
        <v>8246</v>
      </c>
      <c r="J2889">
        <v>1420971324</v>
      </c>
      <c r="K2889" s="11">
        <f t="shared" si="270"/>
        <v>42015.177361111113</v>
      </c>
      <c r="L2889">
        <v>1418379324</v>
      </c>
      <c r="M2889" s="11">
        <f t="shared" si="271"/>
        <v>41985.177361111113</v>
      </c>
      <c r="N2889" t="b">
        <v>0</v>
      </c>
      <c r="O2889">
        <v>1</v>
      </c>
      <c r="P2889" t="b">
        <v>0</v>
      </c>
      <c r="Q2889" t="s">
        <v>8271</v>
      </c>
      <c r="R2889" s="10">
        <f t="shared" si="272"/>
        <v>0.16666666666666669</v>
      </c>
      <c r="S2889">
        <f t="shared" si="273"/>
        <v>5</v>
      </c>
      <c r="T2889" t="str">
        <f t="shared" si="274"/>
        <v>theater</v>
      </c>
      <c r="U2889" t="str">
        <f t="shared" si="275"/>
        <v>plays</v>
      </c>
    </row>
    <row r="2890" spans="1:21" ht="44.25" hidden="1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tr">
        <f>Data[[#This Row],[state]]</f>
        <v>failed</v>
      </c>
      <c r="H2890" t="s">
        <v>8224</v>
      </c>
      <c r="I2890" t="s">
        <v>8246</v>
      </c>
      <c r="J2890">
        <v>1413608340</v>
      </c>
      <c r="K2890" s="11">
        <f t="shared" si="270"/>
        <v>41929.957638888889</v>
      </c>
      <c r="L2890">
        <v>1412945440</v>
      </c>
      <c r="M2890" s="11">
        <f t="shared" si="271"/>
        <v>41922.285185185188</v>
      </c>
      <c r="N2890" t="b">
        <v>0</v>
      </c>
      <c r="O2890">
        <v>0</v>
      </c>
      <c r="P2890" t="b">
        <v>0</v>
      </c>
      <c r="Q2890" t="s">
        <v>8271</v>
      </c>
      <c r="R2890" s="10">
        <f t="shared" si="272"/>
        <v>0</v>
      </c>
      <c r="S2890" t="e">
        <f t="shared" si="273"/>
        <v>#DIV/0!</v>
      </c>
      <c r="T2890" t="str">
        <f t="shared" si="274"/>
        <v>theater</v>
      </c>
      <c r="U2890" t="str">
        <f t="shared" si="275"/>
        <v>plays</v>
      </c>
    </row>
    <row r="2891" spans="1:21" ht="44.25" hidden="1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tr">
        <f>Data[[#This Row],[state]]</f>
        <v>failed</v>
      </c>
      <c r="H2891" t="s">
        <v>8224</v>
      </c>
      <c r="I2891" t="s">
        <v>8246</v>
      </c>
      <c r="J2891">
        <v>1409344985</v>
      </c>
      <c r="K2891" s="11">
        <f t="shared" si="270"/>
        <v>41880.613252314812</v>
      </c>
      <c r="L2891">
        <v>1406752985</v>
      </c>
      <c r="M2891" s="11">
        <f t="shared" si="271"/>
        <v>41850.613252314812</v>
      </c>
      <c r="N2891" t="b">
        <v>0</v>
      </c>
      <c r="O2891">
        <v>14</v>
      </c>
      <c r="P2891" t="b">
        <v>0</v>
      </c>
      <c r="Q2891" t="s">
        <v>8271</v>
      </c>
      <c r="R2891" s="10">
        <f t="shared" si="272"/>
        <v>38.066666666666663</v>
      </c>
      <c r="S2891">
        <f t="shared" si="273"/>
        <v>81.571428571428569</v>
      </c>
      <c r="T2891" t="str">
        <f t="shared" si="274"/>
        <v>theater</v>
      </c>
      <c r="U2891" t="str">
        <f t="shared" si="275"/>
        <v>plays</v>
      </c>
    </row>
    <row r="2892" spans="1:21" ht="44.25" hidden="1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tr">
        <f>Data[[#This Row],[state]]</f>
        <v>failed</v>
      </c>
      <c r="H2892" t="s">
        <v>8224</v>
      </c>
      <c r="I2892" t="s">
        <v>8246</v>
      </c>
      <c r="J2892">
        <v>1407553200</v>
      </c>
      <c r="K2892" s="11">
        <f t="shared" si="270"/>
        <v>41859.875</v>
      </c>
      <c r="L2892">
        <v>1405100992</v>
      </c>
      <c r="M2892" s="11">
        <f t="shared" si="271"/>
        <v>41831.492962962962</v>
      </c>
      <c r="N2892" t="b">
        <v>0</v>
      </c>
      <c r="O2892">
        <v>3</v>
      </c>
      <c r="P2892" t="b">
        <v>0</v>
      </c>
      <c r="Q2892" t="s">
        <v>8271</v>
      </c>
      <c r="R2892" s="10">
        <f t="shared" si="272"/>
        <v>1.05</v>
      </c>
      <c r="S2892">
        <f t="shared" si="273"/>
        <v>7</v>
      </c>
      <c r="T2892" t="str">
        <f t="shared" si="274"/>
        <v>theater</v>
      </c>
      <c r="U2892" t="str">
        <f t="shared" si="275"/>
        <v>plays</v>
      </c>
    </row>
    <row r="2893" spans="1:21" ht="44.25" hidden="1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tr">
        <f>Data[[#This Row],[state]]</f>
        <v>failed</v>
      </c>
      <c r="H2893" t="s">
        <v>8224</v>
      </c>
      <c r="I2893" t="s">
        <v>8246</v>
      </c>
      <c r="J2893">
        <v>1460751128</v>
      </c>
      <c r="K2893" s="11">
        <f t="shared" si="270"/>
        <v>42475.59175925926</v>
      </c>
      <c r="L2893">
        <v>1455570728</v>
      </c>
      <c r="M2893" s="11">
        <f t="shared" si="271"/>
        <v>42415.633425925931</v>
      </c>
      <c r="N2893" t="b">
        <v>0</v>
      </c>
      <c r="O2893">
        <v>10</v>
      </c>
      <c r="P2893" t="b">
        <v>0</v>
      </c>
      <c r="Q2893" t="s">
        <v>8271</v>
      </c>
      <c r="R2893" s="10">
        <f t="shared" si="272"/>
        <v>2.73</v>
      </c>
      <c r="S2893">
        <f t="shared" si="273"/>
        <v>27.3</v>
      </c>
      <c r="T2893" t="str">
        <f t="shared" si="274"/>
        <v>theater</v>
      </c>
      <c r="U2893" t="str">
        <f t="shared" si="275"/>
        <v>plays</v>
      </c>
    </row>
    <row r="2894" spans="1:21" ht="44.25" hidden="1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tr">
        <f>Data[[#This Row],[state]]</f>
        <v>failed</v>
      </c>
      <c r="H2894" t="s">
        <v>8224</v>
      </c>
      <c r="I2894" t="s">
        <v>8246</v>
      </c>
      <c r="J2894">
        <v>1409000400</v>
      </c>
      <c r="K2894" s="11">
        <f t="shared" si="270"/>
        <v>41876.625</v>
      </c>
      <c r="L2894">
        <v>1408381704</v>
      </c>
      <c r="M2894" s="11">
        <f t="shared" si="271"/>
        <v>41869.464166666665</v>
      </c>
      <c r="N2894" t="b">
        <v>0</v>
      </c>
      <c r="O2894">
        <v>17</v>
      </c>
      <c r="P2894" t="b">
        <v>0</v>
      </c>
      <c r="Q2894" t="s">
        <v>8271</v>
      </c>
      <c r="R2894" s="10">
        <f t="shared" si="272"/>
        <v>9.0909090909090917</v>
      </c>
      <c r="S2894">
        <f t="shared" si="273"/>
        <v>29.411764705882351</v>
      </c>
      <c r="T2894" t="str">
        <f t="shared" si="274"/>
        <v>theater</v>
      </c>
      <c r="U2894" t="str">
        <f t="shared" si="275"/>
        <v>plays</v>
      </c>
    </row>
    <row r="2895" spans="1:21" hidden="1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tr">
        <f>Data[[#This Row],[state]]</f>
        <v>failed</v>
      </c>
      <c r="H2895" t="s">
        <v>8224</v>
      </c>
      <c r="I2895" t="s">
        <v>8246</v>
      </c>
      <c r="J2895">
        <v>1420768800</v>
      </c>
      <c r="K2895" s="11">
        <f t="shared" si="270"/>
        <v>42012.833333333328</v>
      </c>
      <c r="L2895">
        <v>1415644395</v>
      </c>
      <c r="M2895" s="11">
        <f t="shared" si="271"/>
        <v>41953.523090277777</v>
      </c>
      <c r="N2895" t="b">
        <v>0</v>
      </c>
      <c r="O2895">
        <v>2</v>
      </c>
      <c r="P2895" t="b">
        <v>0</v>
      </c>
      <c r="Q2895" t="s">
        <v>8271</v>
      </c>
      <c r="R2895" s="10">
        <f t="shared" si="272"/>
        <v>0.5</v>
      </c>
      <c r="S2895">
        <f t="shared" si="273"/>
        <v>12.5</v>
      </c>
      <c r="T2895" t="str">
        <f t="shared" si="274"/>
        <v>theater</v>
      </c>
      <c r="U2895" t="str">
        <f t="shared" si="275"/>
        <v>plays</v>
      </c>
    </row>
    <row r="2896" spans="1:21" ht="29.5" hidden="1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tr">
        <f>Data[[#This Row],[state]]</f>
        <v>failed</v>
      </c>
      <c r="H2896" t="s">
        <v>8224</v>
      </c>
      <c r="I2896" t="s">
        <v>8246</v>
      </c>
      <c r="J2896">
        <v>1428100815</v>
      </c>
      <c r="K2896" s="11">
        <f t="shared" si="270"/>
        <v>42097.694618055553</v>
      </c>
      <c r="L2896">
        <v>1422920415</v>
      </c>
      <c r="M2896" s="11">
        <f t="shared" si="271"/>
        <v>42037.736284722225</v>
      </c>
      <c r="N2896" t="b">
        <v>0</v>
      </c>
      <c r="O2896">
        <v>0</v>
      </c>
      <c r="P2896" t="b">
        <v>0</v>
      </c>
      <c r="Q2896" t="s">
        <v>8271</v>
      </c>
      <c r="R2896" s="10">
        <f t="shared" si="272"/>
        <v>0</v>
      </c>
      <c r="S2896" t="e">
        <f t="shared" si="273"/>
        <v>#DIV/0!</v>
      </c>
      <c r="T2896" t="str">
        <f t="shared" si="274"/>
        <v>theater</v>
      </c>
      <c r="U2896" t="str">
        <f t="shared" si="275"/>
        <v>plays</v>
      </c>
    </row>
    <row r="2897" spans="1:21" ht="44.25" hidden="1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tr">
        <f>Data[[#This Row],[state]]</f>
        <v>failed</v>
      </c>
      <c r="H2897" t="s">
        <v>8224</v>
      </c>
      <c r="I2897" t="s">
        <v>8246</v>
      </c>
      <c r="J2897">
        <v>1403470800</v>
      </c>
      <c r="K2897" s="11">
        <f t="shared" si="270"/>
        <v>41812.625</v>
      </c>
      <c r="L2897">
        <v>1403356792</v>
      </c>
      <c r="M2897" s="11">
        <f t="shared" si="271"/>
        <v>41811.305462962962</v>
      </c>
      <c r="N2897" t="b">
        <v>0</v>
      </c>
      <c r="O2897">
        <v>4</v>
      </c>
      <c r="P2897" t="b">
        <v>0</v>
      </c>
      <c r="Q2897" t="s">
        <v>8271</v>
      </c>
      <c r="R2897" s="10">
        <f t="shared" si="272"/>
        <v>4.5999999999999996</v>
      </c>
      <c r="S2897">
        <f t="shared" si="273"/>
        <v>5.75</v>
      </c>
      <c r="T2897" t="str">
        <f t="shared" si="274"/>
        <v>theater</v>
      </c>
      <c r="U2897" t="str">
        <f t="shared" si="275"/>
        <v>plays</v>
      </c>
    </row>
    <row r="2898" spans="1:21" ht="44.25" hidden="1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tr">
        <f>Data[[#This Row],[state]]</f>
        <v>failed</v>
      </c>
      <c r="H2898" t="s">
        <v>8224</v>
      </c>
      <c r="I2898" t="s">
        <v>8246</v>
      </c>
      <c r="J2898">
        <v>1481522400</v>
      </c>
      <c r="K2898" s="11">
        <f t="shared" si="270"/>
        <v>42716</v>
      </c>
      <c r="L2898">
        <v>1480283321</v>
      </c>
      <c r="M2898" s="11">
        <f t="shared" si="271"/>
        <v>42701.658807870372</v>
      </c>
      <c r="N2898" t="b">
        <v>0</v>
      </c>
      <c r="O2898">
        <v>12</v>
      </c>
      <c r="P2898" t="b">
        <v>0</v>
      </c>
      <c r="Q2898" t="s">
        <v>8271</v>
      </c>
      <c r="R2898" s="10">
        <f t="shared" si="272"/>
        <v>20.833333333333336</v>
      </c>
      <c r="S2898">
        <f t="shared" si="273"/>
        <v>52.083333333333336</v>
      </c>
      <c r="T2898" t="str">
        <f t="shared" si="274"/>
        <v>theater</v>
      </c>
      <c r="U2898" t="str">
        <f t="shared" si="275"/>
        <v>plays</v>
      </c>
    </row>
    <row r="2899" spans="1:21" ht="44.25" hidden="1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tr">
        <f>Data[[#This Row],[state]]</f>
        <v>failed</v>
      </c>
      <c r="H2899" t="s">
        <v>8224</v>
      </c>
      <c r="I2899" t="s">
        <v>8246</v>
      </c>
      <c r="J2899">
        <v>1444577345</v>
      </c>
      <c r="K2899" s="11">
        <f t="shared" si="270"/>
        <v>42288.395196759258</v>
      </c>
      <c r="L2899">
        <v>1441985458</v>
      </c>
      <c r="M2899" s="11">
        <f t="shared" si="271"/>
        <v>42258.396504629629</v>
      </c>
      <c r="N2899" t="b">
        <v>0</v>
      </c>
      <c r="O2899">
        <v>3</v>
      </c>
      <c r="P2899" t="b">
        <v>0</v>
      </c>
      <c r="Q2899" t="s">
        <v>8271</v>
      </c>
      <c r="R2899" s="10">
        <f t="shared" si="272"/>
        <v>4.583333333333333</v>
      </c>
      <c r="S2899">
        <f t="shared" si="273"/>
        <v>183.33333333333334</v>
      </c>
      <c r="T2899" t="str">
        <f t="shared" si="274"/>
        <v>theater</v>
      </c>
      <c r="U2899" t="str">
        <f t="shared" si="275"/>
        <v>plays</v>
      </c>
    </row>
    <row r="2900" spans="1:21" ht="44.25" hidden="1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tr">
        <f>Data[[#This Row],[state]]</f>
        <v>failed</v>
      </c>
      <c r="H2900" t="s">
        <v>8224</v>
      </c>
      <c r="I2900" t="s">
        <v>8246</v>
      </c>
      <c r="J2900">
        <v>1446307053</v>
      </c>
      <c r="K2900" s="11">
        <f t="shared" si="270"/>
        <v>42308.414965277778</v>
      </c>
      <c r="L2900">
        <v>1443715053</v>
      </c>
      <c r="M2900" s="11">
        <f t="shared" si="271"/>
        <v>42278.414965277778</v>
      </c>
      <c r="N2900" t="b">
        <v>0</v>
      </c>
      <c r="O2900">
        <v>12</v>
      </c>
      <c r="P2900" t="b">
        <v>0</v>
      </c>
      <c r="Q2900" t="s">
        <v>8271</v>
      </c>
      <c r="R2900" s="10">
        <f t="shared" si="272"/>
        <v>4.2133333333333338</v>
      </c>
      <c r="S2900">
        <f t="shared" si="273"/>
        <v>26.333333333333332</v>
      </c>
      <c r="T2900" t="str">
        <f t="shared" si="274"/>
        <v>theater</v>
      </c>
      <c r="U2900" t="str">
        <f t="shared" si="275"/>
        <v>plays</v>
      </c>
    </row>
    <row r="2901" spans="1:21" ht="44.25" hidden="1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tr">
        <f>Data[[#This Row],[state]]</f>
        <v>failed</v>
      </c>
      <c r="H2901" t="s">
        <v>8224</v>
      </c>
      <c r="I2901" t="s">
        <v>8246</v>
      </c>
      <c r="J2901">
        <v>1469325158</v>
      </c>
      <c r="K2901" s="11">
        <f t="shared" si="270"/>
        <v>42574.828217592592</v>
      </c>
      <c r="L2901">
        <v>1464141158</v>
      </c>
      <c r="M2901" s="11">
        <f t="shared" si="271"/>
        <v>42514.828217592592</v>
      </c>
      <c r="N2901" t="b">
        <v>0</v>
      </c>
      <c r="O2901">
        <v>0</v>
      </c>
      <c r="P2901" t="b">
        <v>0</v>
      </c>
      <c r="Q2901" t="s">
        <v>8271</v>
      </c>
      <c r="R2901" s="10">
        <f t="shared" si="272"/>
        <v>0</v>
      </c>
      <c r="S2901" t="e">
        <f t="shared" si="273"/>
        <v>#DIV/0!</v>
      </c>
      <c r="T2901" t="str">
        <f t="shared" si="274"/>
        <v>theater</v>
      </c>
      <c r="U2901" t="str">
        <f t="shared" si="275"/>
        <v>plays</v>
      </c>
    </row>
    <row r="2902" spans="1:21" ht="59" hidden="1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tr">
        <f>Data[[#This Row],[state]]</f>
        <v>failed</v>
      </c>
      <c r="H2902" t="s">
        <v>8224</v>
      </c>
      <c r="I2902" t="s">
        <v>8246</v>
      </c>
      <c r="J2902">
        <v>1407562632</v>
      </c>
      <c r="K2902" s="11">
        <f t="shared" si="270"/>
        <v>41859.984166666669</v>
      </c>
      <c r="L2902">
        <v>1404970632</v>
      </c>
      <c r="M2902" s="11">
        <f t="shared" si="271"/>
        <v>41829.984166666669</v>
      </c>
      <c r="N2902" t="b">
        <v>0</v>
      </c>
      <c r="O2902">
        <v>7</v>
      </c>
      <c r="P2902" t="b">
        <v>0</v>
      </c>
      <c r="Q2902" t="s">
        <v>8271</v>
      </c>
      <c r="R2902" s="10">
        <f t="shared" si="272"/>
        <v>61.909090909090914</v>
      </c>
      <c r="S2902">
        <f t="shared" si="273"/>
        <v>486.42857142857144</v>
      </c>
      <c r="T2902" t="str">
        <f t="shared" si="274"/>
        <v>theater</v>
      </c>
      <c r="U2902" t="str">
        <f t="shared" si="275"/>
        <v>plays</v>
      </c>
    </row>
    <row r="2903" spans="1:21" ht="44.25" hidden="1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tr">
        <f>Data[[#This Row],[state]]</f>
        <v>failed</v>
      </c>
      <c r="H2903" t="s">
        <v>8224</v>
      </c>
      <c r="I2903" t="s">
        <v>8246</v>
      </c>
      <c r="J2903">
        <v>1423345339</v>
      </c>
      <c r="K2903" s="11">
        <f t="shared" si="270"/>
        <v>42042.654386574075</v>
      </c>
      <c r="L2903">
        <v>1418161339</v>
      </c>
      <c r="M2903" s="11">
        <f t="shared" si="271"/>
        <v>41982.654386574075</v>
      </c>
      <c r="N2903" t="b">
        <v>0</v>
      </c>
      <c r="O2903">
        <v>2</v>
      </c>
      <c r="P2903" t="b">
        <v>0</v>
      </c>
      <c r="Q2903" t="s">
        <v>8271</v>
      </c>
      <c r="R2903" s="10">
        <f t="shared" si="272"/>
        <v>0.8</v>
      </c>
      <c r="S2903">
        <f t="shared" si="273"/>
        <v>3</v>
      </c>
      <c r="T2903" t="str">
        <f t="shared" si="274"/>
        <v>theater</v>
      </c>
      <c r="U2903" t="str">
        <f t="shared" si="275"/>
        <v>plays</v>
      </c>
    </row>
    <row r="2904" spans="1:21" ht="44.25" hidden="1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tr">
        <f>Data[[#This Row],[state]]</f>
        <v>failed</v>
      </c>
      <c r="H2904" t="s">
        <v>8224</v>
      </c>
      <c r="I2904" t="s">
        <v>8246</v>
      </c>
      <c r="J2904">
        <v>1440412396</v>
      </c>
      <c r="K2904" s="11">
        <f t="shared" si="270"/>
        <v>42240.189768518518</v>
      </c>
      <c r="L2904">
        <v>1437820396</v>
      </c>
      <c r="M2904" s="11">
        <f t="shared" si="271"/>
        <v>42210.189768518518</v>
      </c>
      <c r="N2904" t="b">
        <v>0</v>
      </c>
      <c r="O2904">
        <v>1</v>
      </c>
      <c r="P2904" t="b">
        <v>0</v>
      </c>
      <c r="Q2904" t="s">
        <v>8271</v>
      </c>
      <c r="R2904" s="10">
        <f t="shared" si="272"/>
        <v>1.6666666666666666E-2</v>
      </c>
      <c r="S2904">
        <f t="shared" si="273"/>
        <v>25</v>
      </c>
      <c r="T2904" t="str">
        <f t="shared" si="274"/>
        <v>theater</v>
      </c>
      <c r="U2904" t="str">
        <f t="shared" si="275"/>
        <v>plays</v>
      </c>
    </row>
    <row r="2905" spans="1:21" ht="44.25" hidden="1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tr">
        <f>Data[[#This Row],[state]]</f>
        <v>failed</v>
      </c>
      <c r="H2905" t="s">
        <v>8224</v>
      </c>
      <c r="I2905" t="s">
        <v>8246</v>
      </c>
      <c r="J2905">
        <v>1441771218</v>
      </c>
      <c r="K2905" s="11">
        <f t="shared" si="270"/>
        <v>42255.916874999995</v>
      </c>
      <c r="L2905">
        <v>1436587218</v>
      </c>
      <c r="M2905" s="11">
        <f t="shared" si="271"/>
        <v>42195.916874999995</v>
      </c>
      <c r="N2905" t="b">
        <v>0</v>
      </c>
      <c r="O2905">
        <v>4</v>
      </c>
      <c r="P2905" t="b">
        <v>0</v>
      </c>
      <c r="Q2905" t="s">
        <v>8271</v>
      </c>
      <c r="R2905" s="10">
        <f t="shared" si="272"/>
        <v>0.77999999999999992</v>
      </c>
      <c r="S2905">
        <f t="shared" si="273"/>
        <v>9.75</v>
      </c>
      <c r="T2905" t="str">
        <f t="shared" si="274"/>
        <v>theater</v>
      </c>
      <c r="U2905" t="str">
        <f t="shared" si="275"/>
        <v>plays</v>
      </c>
    </row>
    <row r="2906" spans="1:21" ht="44.25" hidden="1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tr">
        <f>Data[[#This Row],[state]]</f>
        <v>failed</v>
      </c>
      <c r="H2906" t="s">
        <v>8225</v>
      </c>
      <c r="I2906" t="s">
        <v>8247</v>
      </c>
      <c r="J2906">
        <v>1415534400</v>
      </c>
      <c r="K2906" s="11">
        <f t="shared" si="270"/>
        <v>41952.25</v>
      </c>
      <c r="L2906">
        <v>1414538031</v>
      </c>
      <c r="M2906" s="11">
        <f t="shared" si="271"/>
        <v>41940.717951388891</v>
      </c>
      <c r="N2906" t="b">
        <v>0</v>
      </c>
      <c r="O2906">
        <v>4</v>
      </c>
      <c r="P2906" t="b">
        <v>0</v>
      </c>
      <c r="Q2906" t="s">
        <v>8271</v>
      </c>
      <c r="R2906" s="10">
        <f t="shared" si="272"/>
        <v>5</v>
      </c>
      <c r="S2906">
        <f t="shared" si="273"/>
        <v>18.75</v>
      </c>
      <c r="T2906" t="str">
        <f t="shared" si="274"/>
        <v>theater</v>
      </c>
      <c r="U2906" t="str">
        <f t="shared" si="275"/>
        <v>plays</v>
      </c>
    </row>
    <row r="2907" spans="1:21" ht="44.25" hidden="1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tr">
        <f>Data[[#This Row],[state]]</f>
        <v>failed</v>
      </c>
      <c r="H2907" t="s">
        <v>8224</v>
      </c>
      <c r="I2907" t="s">
        <v>8246</v>
      </c>
      <c r="J2907">
        <v>1473211313</v>
      </c>
      <c r="K2907" s="11">
        <f t="shared" si="270"/>
        <v>42619.806863425925</v>
      </c>
      <c r="L2907">
        <v>1472001713</v>
      </c>
      <c r="M2907" s="11">
        <f t="shared" si="271"/>
        <v>42605.806863425925</v>
      </c>
      <c r="N2907" t="b">
        <v>0</v>
      </c>
      <c r="O2907">
        <v>17</v>
      </c>
      <c r="P2907" t="b">
        <v>0</v>
      </c>
      <c r="Q2907" t="s">
        <v>8271</v>
      </c>
      <c r="R2907" s="10">
        <f t="shared" si="272"/>
        <v>17.771428571428572</v>
      </c>
      <c r="S2907">
        <f t="shared" si="273"/>
        <v>36.588235294117645</v>
      </c>
      <c r="T2907" t="str">
        <f t="shared" si="274"/>
        <v>theater</v>
      </c>
      <c r="U2907" t="str">
        <f t="shared" si="275"/>
        <v>plays</v>
      </c>
    </row>
    <row r="2908" spans="1:21" ht="59" hidden="1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tr">
        <f>Data[[#This Row],[state]]</f>
        <v>failed</v>
      </c>
      <c r="H2908" t="s">
        <v>8224</v>
      </c>
      <c r="I2908" t="s">
        <v>8246</v>
      </c>
      <c r="J2908">
        <v>1438390800</v>
      </c>
      <c r="K2908" s="11">
        <f t="shared" si="270"/>
        <v>42216.791666666672</v>
      </c>
      <c r="L2908">
        <v>1436888066</v>
      </c>
      <c r="M2908" s="11">
        <f t="shared" si="271"/>
        <v>42199.398912037039</v>
      </c>
      <c r="N2908" t="b">
        <v>0</v>
      </c>
      <c r="O2908">
        <v>7</v>
      </c>
      <c r="P2908" t="b">
        <v>0</v>
      </c>
      <c r="Q2908" t="s">
        <v>8271</v>
      </c>
      <c r="R2908" s="10">
        <f t="shared" si="272"/>
        <v>9.4166666666666661</v>
      </c>
      <c r="S2908">
        <f t="shared" si="273"/>
        <v>80.714285714285708</v>
      </c>
      <c r="T2908" t="str">
        <f t="shared" si="274"/>
        <v>theater</v>
      </c>
      <c r="U2908" t="str">
        <f t="shared" si="275"/>
        <v>plays</v>
      </c>
    </row>
    <row r="2909" spans="1:21" ht="44.25" hidden="1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tr">
        <f>Data[[#This Row],[state]]</f>
        <v>failed</v>
      </c>
      <c r="H2909" t="s">
        <v>8224</v>
      </c>
      <c r="I2909" t="s">
        <v>8246</v>
      </c>
      <c r="J2909">
        <v>1463259837</v>
      </c>
      <c r="K2909" s="11">
        <f t="shared" si="270"/>
        <v>42504.627743055549</v>
      </c>
      <c r="L2909">
        <v>1458075837</v>
      </c>
      <c r="M2909" s="11">
        <f t="shared" si="271"/>
        <v>42444.627743055549</v>
      </c>
      <c r="N2909" t="b">
        <v>0</v>
      </c>
      <c r="O2909">
        <v>2</v>
      </c>
      <c r="P2909" t="b">
        <v>0</v>
      </c>
      <c r="Q2909" t="s">
        <v>8271</v>
      </c>
      <c r="R2909" s="10">
        <f t="shared" si="272"/>
        <v>0.08</v>
      </c>
      <c r="S2909">
        <f t="shared" si="273"/>
        <v>1</v>
      </c>
      <c r="T2909" t="str">
        <f t="shared" si="274"/>
        <v>theater</v>
      </c>
      <c r="U2909" t="str">
        <f t="shared" si="275"/>
        <v>plays</v>
      </c>
    </row>
    <row r="2910" spans="1:21" ht="59" hidden="1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tr">
        <f>Data[[#This Row],[state]]</f>
        <v>failed</v>
      </c>
      <c r="H2910" t="s">
        <v>8224</v>
      </c>
      <c r="I2910" t="s">
        <v>8246</v>
      </c>
      <c r="J2910">
        <v>1465407219</v>
      </c>
      <c r="K2910" s="11">
        <f t="shared" si="270"/>
        <v>42529.481701388882</v>
      </c>
      <c r="L2910">
        <v>1462815219</v>
      </c>
      <c r="M2910" s="11">
        <f t="shared" si="271"/>
        <v>42499.481701388882</v>
      </c>
      <c r="N2910" t="b">
        <v>0</v>
      </c>
      <c r="O2910">
        <v>5</v>
      </c>
      <c r="P2910" t="b">
        <v>0</v>
      </c>
      <c r="Q2910" t="s">
        <v>8271</v>
      </c>
      <c r="R2910" s="10">
        <f t="shared" si="272"/>
        <v>2.75</v>
      </c>
      <c r="S2910">
        <f t="shared" si="273"/>
        <v>52.8</v>
      </c>
      <c r="T2910" t="str">
        <f t="shared" si="274"/>
        <v>theater</v>
      </c>
      <c r="U2910" t="str">
        <f t="shared" si="275"/>
        <v>plays</v>
      </c>
    </row>
    <row r="2911" spans="1:21" ht="59" hidden="1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tr">
        <f>Data[[#This Row],[state]]</f>
        <v>failed</v>
      </c>
      <c r="H2911" t="s">
        <v>8224</v>
      </c>
      <c r="I2911" t="s">
        <v>8246</v>
      </c>
      <c r="J2911">
        <v>1416944760</v>
      </c>
      <c r="K2911" s="11">
        <f t="shared" si="270"/>
        <v>41968.573611111111</v>
      </c>
      <c r="L2911">
        <v>1413527001</v>
      </c>
      <c r="M2911" s="11">
        <f t="shared" si="271"/>
        <v>41929.016215277778</v>
      </c>
      <c r="N2911" t="b">
        <v>0</v>
      </c>
      <c r="O2911">
        <v>1</v>
      </c>
      <c r="P2911" t="b">
        <v>0</v>
      </c>
      <c r="Q2911" t="s">
        <v>8271</v>
      </c>
      <c r="R2911" s="10">
        <f t="shared" si="272"/>
        <v>1.1111111111111112E-2</v>
      </c>
      <c r="S2911">
        <f t="shared" si="273"/>
        <v>20</v>
      </c>
      <c r="T2911" t="str">
        <f t="shared" si="274"/>
        <v>theater</v>
      </c>
      <c r="U2911" t="str">
        <f t="shared" si="275"/>
        <v>plays</v>
      </c>
    </row>
    <row r="2912" spans="1:21" ht="44.25" hidden="1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tr">
        <f>Data[[#This Row],[state]]</f>
        <v>failed</v>
      </c>
      <c r="H2912" t="s">
        <v>8225</v>
      </c>
      <c r="I2912" t="s">
        <v>8247</v>
      </c>
      <c r="J2912">
        <v>1434139887</v>
      </c>
      <c r="K2912" s="11">
        <f t="shared" si="270"/>
        <v>42167.591284722221</v>
      </c>
      <c r="L2912">
        <v>1428955887</v>
      </c>
      <c r="M2912" s="11">
        <f t="shared" si="271"/>
        <v>42107.591284722221</v>
      </c>
      <c r="N2912" t="b">
        <v>0</v>
      </c>
      <c r="O2912">
        <v>1</v>
      </c>
      <c r="P2912" t="b">
        <v>0</v>
      </c>
      <c r="Q2912" t="s">
        <v>8271</v>
      </c>
      <c r="R2912" s="10">
        <f t="shared" si="272"/>
        <v>3.3333333333333335E-3</v>
      </c>
      <c r="S2912">
        <f t="shared" si="273"/>
        <v>1</v>
      </c>
      <c r="T2912" t="str">
        <f t="shared" si="274"/>
        <v>theater</v>
      </c>
      <c r="U2912" t="str">
        <f t="shared" si="275"/>
        <v>plays</v>
      </c>
    </row>
    <row r="2913" spans="1:21" ht="59" hidden="1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tr">
        <f>Data[[#This Row],[state]]</f>
        <v>failed</v>
      </c>
      <c r="H2913" t="s">
        <v>8224</v>
      </c>
      <c r="I2913" t="s">
        <v>8246</v>
      </c>
      <c r="J2913">
        <v>1435429626</v>
      </c>
      <c r="K2913" s="11">
        <f t="shared" si="270"/>
        <v>42182.518819444449</v>
      </c>
      <c r="L2913">
        <v>1431973626</v>
      </c>
      <c r="M2913" s="11">
        <f t="shared" si="271"/>
        <v>42142.518819444449</v>
      </c>
      <c r="N2913" t="b">
        <v>0</v>
      </c>
      <c r="O2913">
        <v>14</v>
      </c>
      <c r="P2913" t="b">
        <v>0</v>
      </c>
      <c r="Q2913" t="s">
        <v>8271</v>
      </c>
      <c r="R2913" s="10">
        <f t="shared" si="272"/>
        <v>36.5</v>
      </c>
      <c r="S2913">
        <f t="shared" si="273"/>
        <v>46.928571428571431</v>
      </c>
      <c r="T2913" t="str">
        <f t="shared" si="274"/>
        <v>theater</v>
      </c>
      <c r="U2913" t="str">
        <f t="shared" si="275"/>
        <v>plays</v>
      </c>
    </row>
    <row r="2914" spans="1:21" ht="44.25" hidden="1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tr">
        <f>Data[[#This Row],[state]]</f>
        <v>failed</v>
      </c>
      <c r="H2914" t="s">
        <v>8224</v>
      </c>
      <c r="I2914" t="s">
        <v>8246</v>
      </c>
      <c r="J2914">
        <v>1452827374</v>
      </c>
      <c r="K2914" s="11">
        <f t="shared" si="270"/>
        <v>42383.881643518514</v>
      </c>
      <c r="L2914">
        <v>1450235374</v>
      </c>
      <c r="M2914" s="11">
        <f t="shared" si="271"/>
        <v>42353.881643518514</v>
      </c>
      <c r="N2914" t="b">
        <v>0</v>
      </c>
      <c r="O2914">
        <v>26</v>
      </c>
      <c r="P2914" t="b">
        <v>0</v>
      </c>
      <c r="Q2914" t="s">
        <v>8271</v>
      </c>
      <c r="R2914" s="10">
        <f t="shared" si="272"/>
        <v>14.058171745152354</v>
      </c>
      <c r="S2914">
        <f t="shared" si="273"/>
        <v>78.07692307692308</v>
      </c>
      <c r="T2914" t="str">
        <f t="shared" si="274"/>
        <v>theater</v>
      </c>
      <c r="U2914" t="str">
        <f t="shared" si="275"/>
        <v>plays</v>
      </c>
    </row>
    <row r="2915" spans="1:21" ht="44.25" hidden="1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tr">
        <f>Data[[#This Row],[state]]</f>
        <v>failed</v>
      </c>
      <c r="H2915" t="s">
        <v>8224</v>
      </c>
      <c r="I2915" t="s">
        <v>8246</v>
      </c>
      <c r="J2915">
        <v>1410041339</v>
      </c>
      <c r="K2915" s="11">
        <f t="shared" si="270"/>
        <v>41888.672905092593</v>
      </c>
      <c r="L2915">
        <v>1404857339</v>
      </c>
      <c r="M2915" s="11">
        <f t="shared" si="271"/>
        <v>41828.672905092593</v>
      </c>
      <c r="N2915" t="b">
        <v>0</v>
      </c>
      <c r="O2915">
        <v>2</v>
      </c>
      <c r="P2915" t="b">
        <v>0</v>
      </c>
      <c r="Q2915" t="s">
        <v>8271</v>
      </c>
      <c r="R2915" s="10">
        <f t="shared" si="272"/>
        <v>0.02</v>
      </c>
      <c r="S2915">
        <f t="shared" si="273"/>
        <v>1</v>
      </c>
      <c r="T2915" t="str">
        <f t="shared" si="274"/>
        <v>theater</v>
      </c>
      <c r="U2915" t="str">
        <f t="shared" si="275"/>
        <v>plays</v>
      </c>
    </row>
    <row r="2916" spans="1:21" ht="29.5" hidden="1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tr">
        <f>Data[[#This Row],[state]]</f>
        <v>failed</v>
      </c>
      <c r="H2916" t="s">
        <v>8225</v>
      </c>
      <c r="I2916" t="s">
        <v>8247</v>
      </c>
      <c r="J2916">
        <v>1426365994</v>
      </c>
      <c r="K2916" s="11">
        <f t="shared" si="270"/>
        <v>42077.615671296298</v>
      </c>
      <c r="L2916">
        <v>1421185594</v>
      </c>
      <c r="M2916" s="11">
        <f t="shared" si="271"/>
        <v>42017.657337962963</v>
      </c>
      <c r="N2916" t="b">
        <v>0</v>
      </c>
      <c r="O2916">
        <v>1</v>
      </c>
      <c r="P2916" t="b">
        <v>0</v>
      </c>
      <c r="Q2916" t="s">
        <v>8271</v>
      </c>
      <c r="R2916" s="10">
        <f t="shared" si="272"/>
        <v>4.0000000000000001E-3</v>
      </c>
      <c r="S2916">
        <f t="shared" si="273"/>
        <v>1</v>
      </c>
      <c r="T2916" t="str">
        <f t="shared" si="274"/>
        <v>theater</v>
      </c>
      <c r="U2916" t="str">
        <f t="shared" si="275"/>
        <v>plays</v>
      </c>
    </row>
    <row r="2917" spans="1:21" ht="44.25" hidden="1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tr">
        <f>Data[[#This Row],[state]]</f>
        <v>failed</v>
      </c>
      <c r="H2917" t="s">
        <v>8225</v>
      </c>
      <c r="I2917" t="s">
        <v>8247</v>
      </c>
      <c r="J2917">
        <v>1458117190</v>
      </c>
      <c r="K2917" s="11">
        <f t="shared" si="270"/>
        <v>42445.106365740736</v>
      </c>
      <c r="L2917">
        <v>1455528790</v>
      </c>
      <c r="M2917" s="11">
        <f t="shared" si="271"/>
        <v>42415.148032407407</v>
      </c>
      <c r="N2917" t="b">
        <v>0</v>
      </c>
      <c r="O2917">
        <v>3</v>
      </c>
      <c r="P2917" t="b">
        <v>0</v>
      </c>
      <c r="Q2917" t="s">
        <v>8271</v>
      </c>
      <c r="R2917" s="10">
        <f t="shared" si="272"/>
        <v>61.1</v>
      </c>
      <c r="S2917">
        <f t="shared" si="273"/>
        <v>203.66666666666666</v>
      </c>
      <c r="T2917" t="str">
        <f t="shared" si="274"/>
        <v>theater</v>
      </c>
      <c r="U2917" t="str">
        <f t="shared" si="275"/>
        <v>plays</v>
      </c>
    </row>
    <row r="2918" spans="1:21" ht="44.25" hidden="1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tr">
        <f>Data[[#This Row],[state]]</f>
        <v>failed</v>
      </c>
      <c r="H2918" t="s">
        <v>8225</v>
      </c>
      <c r="I2918" t="s">
        <v>8247</v>
      </c>
      <c r="J2918">
        <v>1400498789</v>
      </c>
      <c r="K2918" s="11">
        <f t="shared" si="270"/>
        <v>41778.226724537039</v>
      </c>
      <c r="L2918">
        <v>1398511589</v>
      </c>
      <c r="M2918" s="11">
        <f t="shared" si="271"/>
        <v>41755.226724537039</v>
      </c>
      <c r="N2918" t="b">
        <v>0</v>
      </c>
      <c r="O2918">
        <v>7</v>
      </c>
      <c r="P2918" t="b">
        <v>0</v>
      </c>
      <c r="Q2918" t="s">
        <v>8271</v>
      </c>
      <c r="R2918" s="10">
        <f t="shared" si="272"/>
        <v>7.8378378378378386</v>
      </c>
      <c r="S2918">
        <f t="shared" si="273"/>
        <v>20.714285714285715</v>
      </c>
      <c r="T2918" t="str">
        <f t="shared" si="274"/>
        <v>theater</v>
      </c>
      <c r="U2918" t="str">
        <f t="shared" si="275"/>
        <v>plays</v>
      </c>
    </row>
    <row r="2919" spans="1:21" ht="44.25" hidden="1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tr">
        <f>Data[[#This Row],[state]]</f>
        <v>failed</v>
      </c>
      <c r="H2919" t="s">
        <v>8224</v>
      </c>
      <c r="I2919" t="s">
        <v>8246</v>
      </c>
      <c r="J2919">
        <v>1442381847</v>
      </c>
      <c r="K2919" s="11">
        <f t="shared" si="270"/>
        <v>42262.984340277777</v>
      </c>
      <c r="L2919">
        <v>1440826647</v>
      </c>
      <c r="M2919" s="11">
        <f t="shared" si="271"/>
        <v>42244.984340277777</v>
      </c>
      <c r="N2919" t="b">
        <v>0</v>
      </c>
      <c r="O2919">
        <v>9</v>
      </c>
      <c r="P2919" t="b">
        <v>0</v>
      </c>
      <c r="Q2919" t="s">
        <v>8271</v>
      </c>
      <c r="R2919" s="10">
        <f t="shared" si="272"/>
        <v>21.85</v>
      </c>
      <c r="S2919">
        <f t="shared" si="273"/>
        <v>48.555555555555557</v>
      </c>
      <c r="T2919" t="str">
        <f t="shared" si="274"/>
        <v>theater</v>
      </c>
      <c r="U2919" t="str">
        <f t="shared" si="275"/>
        <v>plays</v>
      </c>
    </row>
    <row r="2920" spans="1:21" ht="44.25" hidden="1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tr">
        <f>Data[[#This Row],[state]]</f>
        <v>failed</v>
      </c>
      <c r="H2920" t="s">
        <v>8224</v>
      </c>
      <c r="I2920" t="s">
        <v>8246</v>
      </c>
      <c r="J2920">
        <v>1446131207</v>
      </c>
      <c r="K2920" s="11">
        <f t="shared" si="270"/>
        <v>42306.379710648151</v>
      </c>
      <c r="L2920">
        <v>1443712007</v>
      </c>
      <c r="M2920" s="11">
        <f t="shared" si="271"/>
        <v>42278.379710648151</v>
      </c>
      <c r="N2920" t="b">
        <v>0</v>
      </c>
      <c r="O2920">
        <v>20</v>
      </c>
      <c r="P2920" t="b">
        <v>0</v>
      </c>
      <c r="Q2920" t="s">
        <v>8271</v>
      </c>
      <c r="R2920" s="10">
        <f t="shared" si="272"/>
        <v>27.24</v>
      </c>
      <c r="S2920">
        <f t="shared" si="273"/>
        <v>68.099999999999994</v>
      </c>
      <c r="T2920" t="str">
        <f t="shared" si="274"/>
        <v>theater</v>
      </c>
      <c r="U2920" t="str">
        <f t="shared" si="275"/>
        <v>plays</v>
      </c>
    </row>
    <row r="2921" spans="1:21" ht="44.25" hidden="1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tr">
        <f>Data[[#This Row],[state]]</f>
        <v>failed</v>
      </c>
      <c r="H2921" t="s">
        <v>8224</v>
      </c>
      <c r="I2921" t="s">
        <v>8246</v>
      </c>
      <c r="J2921">
        <v>1407250329</v>
      </c>
      <c r="K2921" s="11">
        <f t="shared" si="270"/>
        <v>41856.36954861111</v>
      </c>
      <c r="L2921">
        <v>1404658329</v>
      </c>
      <c r="M2921" s="11">
        <f t="shared" si="271"/>
        <v>41826.36954861111</v>
      </c>
      <c r="N2921" t="b">
        <v>0</v>
      </c>
      <c r="O2921">
        <v>6</v>
      </c>
      <c r="P2921" t="b">
        <v>0</v>
      </c>
      <c r="Q2921" t="s">
        <v>8271</v>
      </c>
      <c r="R2921" s="10">
        <f t="shared" si="272"/>
        <v>8.5</v>
      </c>
      <c r="S2921">
        <f t="shared" si="273"/>
        <v>8.5</v>
      </c>
      <c r="T2921" t="str">
        <f t="shared" si="274"/>
        <v>theater</v>
      </c>
      <c r="U2921" t="str">
        <f t="shared" si="275"/>
        <v>plays</v>
      </c>
    </row>
    <row r="2922" spans="1:21" ht="44.25" hidden="1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tr">
        <f>Data[[#This Row],[state]]</f>
        <v>failed</v>
      </c>
      <c r="H2922" t="s">
        <v>8229</v>
      </c>
      <c r="I2922" t="s">
        <v>8251</v>
      </c>
      <c r="J2922">
        <v>1427306470</v>
      </c>
      <c r="K2922" s="11">
        <f t="shared" si="270"/>
        <v>42088.500810185185</v>
      </c>
      <c r="L2922">
        <v>1424718070</v>
      </c>
      <c r="M2922" s="11">
        <f t="shared" si="271"/>
        <v>42058.542476851857</v>
      </c>
      <c r="N2922" t="b">
        <v>0</v>
      </c>
      <c r="O2922">
        <v>13</v>
      </c>
      <c r="P2922" t="b">
        <v>0</v>
      </c>
      <c r="Q2922" t="s">
        <v>8271</v>
      </c>
      <c r="R2922" s="10">
        <f t="shared" si="272"/>
        <v>26.840000000000003</v>
      </c>
      <c r="S2922">
        <f t="shared" si="273"/>
        <v>51.615384615384613</v>
      </c>
      <c r="T2922" t="str">
        <f t="shared" si="274"/>
        <v>theater</v>
      </c>
      <c r="U2922" t="str">
        <f t="shared" si="275"/>
        <v>plays</v>
      </c>
    </row>
    <row r="2923" spans="1:21" ht="29.5" hidden="1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tr">
        <f>Data[[#This Row],[state]]</f>
        <v>successful</v>
      </c>
      <c r="H2923" t="s">
        <v>8224</v>
      </c>
      <c r="I2923" t="s">
        <v>8246</v>
      </c>
      <c r="J2923">
        <v>1411679804</v>
      </c>
      <c r="K2923" s="11">
        <f t="shared" si="270"/>
        <v>41907.636620370373</v>
      </c>
      <c r="L2923">
        <v>1409087804</v>
      </c>
      <c r="M2923" s="11">
        <f t="shared" si="271"/>
        <v>41877.636620370373</v>
      </c>
      <c r="N2923" t="b">
        <v>0</v>
      </c>
      <c r="O2923">
        <v>3</v>
      </c>
      <c r="P2923" t="b">
        <v>1</v>
      </c>
      <c r="Q2923" t="s">
        <v>8305</v>
      </c>
      <c r="R2923" s="10">
        <f t="shared" si="272"/>
        <v>129</v>
      </c>
      <c r="S2923">
        <f t="shared" si="273"/>
        <v>43</v>
      </c>
      <c r="T2923" t="str">
        <f t="shared" si="274"/>
        <v>theater</v>
      </c>
      <c r="U2923" t="str">
        <f t="shared" si="275"/>
        <v>musical</v>
      </c>
    </row>
    <row r="2924" spans="1:21" ht="44.25" hidden="1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tr">
        <f>Data[[#This Row],[state]]</f>
        <v>successful</v>
      </c>
      <c r="H2924" t="s">
        <v>8225</v>
      </c>
      <c r="I2924" t="s">
        <v>8247</v>
      </c>
      <c r="J2924">
        <v>1431982727</v>
      </c>
      <c r="K2924" s="11">
        <f t="shared" si="270"/>
        <v>42142.624155092592</v>
      </c>
      <c r="L2924">
        <v>1428094727</v>
      </c>
      <c r="M2924" s="11">
        <f t="shared" si="271"/>
        <v>42097.624155092592</v>
      </c>
      <c r="N2924" t="b">
        <v>0</v>
      </c>
      <c r="O2924">
        <v>6</v>
      </c>
      <c r="P2924" t="b">
        <v>1</v>
      </c>
      <c r="Q2924" t="s">
        <v>8305</v>
      </c>
      <c r="R2924" s="10">
        <f t="shared" si="272"/>
        <v>100</v>
      </c>
      <c r="S2924">
        <f t="shared" si="273"/>
        <v>83.333333333333329</v>
      </c>
      <c r="T2924" t="str">
        <f t="shared" si="274"/>
        <v>theater</v>
      </c>
      <c r="U2924" t="str">
        <f t="shared" si="275"/>
        <v>musical</v>
      </c>
    </row>
    <row r="2925" spans="1:21" ht="44.25" hidden="1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tr">
        <f>Data[[#This Row],[state]]</f>
        <v>successful</v>
      </c>
      <c r="H2925" t="s">
        <v>8224</v>
      </c>
      <c r="I2925" t="s">
        <v>8246</v>
      </c>
      <c r="J2925">
        <v>1422068400</v>
      </c>
      <c r="K2925" s="11">
        <f t="shared" si="270"/>
        <v>42027.875</v>
      </c>
      <c r="L2925">
        <v>1420774779</v>
      </c>
      <c r="M2925" s="11">
        <f t="shared" si="271"/>
        <v>42012.90253472222</v>
      </c>
      <c r="N2925" t="b">
        <v>0</v>
      </c>
      <c r="O2925">
        <v>10</v>
      </c>
      <c r="P2925" t="b">
        <v>1</v>
      </c>
      <c r="Q2925" t="s">
        <v>8305</v>
      </c>
      <c r="R2925" s="10">
        <f t="shared" si="272"/>
        <v>100</v>
      </c>
      <c r="S2925">
        <f t="shared" si="273"/>
        <v>30</v>
      </c>
      <c r="T2925" t="str">
        <f t="shared" si="274"/>
        <v>theater</v>
      </c>
      <c r="U2925" t="str">
        <f t="shared" si="275"/>
        <v>musical</v>
      </c>
    </row>
    <row r="2926" spans="1:21" ht="44.25" hidden="1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tr">
        <f>Data[[#This Row],[state]]</f>
        <v>successful</v>
      </c>
      <c r="H2926" t="s">
        <v>8224</v>
      </c>
      <c r="I2926" t="s">
        <v>8246</v>
      </c>
      <c r="J2926">
        <v>1431143940</v>
      </c>
      <c r="K2926" s="11">
        <f t="shared" si="270"/>
        <v>42132.915972222225</v>
      </c>
      <c r="L2926">
        <v>1428585710</v>
      </c>
      <c r="M2926" s="11">
        <f t="shared" si="271"/>
        <v>42103.306828703702</v>
      </c>
      <c r="N2926" t="b">
        <v>0</v>
      </c>
      <c r="O2926">
        <v>147</v>
      </c>
      <c r="P2926" t="b">
        <v>1</v>
      </c>
      <c r="Q2926" t="s">
        <v>8305</v>
      </c>
      <c r="R2926" s="10">
        <f t="shared" si="272"/>
        <v>103.2</v>
      </c>
      <c r="S2926">
        <f t="shared" si="273"/>
        <v>175.51020408163265</v>
      </c>
      <c r="T2926" t="str">
        <f t="shared" si="274"/>
        <v>theater</v>
      </c>
      <c r="U2926" t="str">
        <f t="shared" si="275"/>
        <v>musical</v>
      </c>
    </row>
    <row r="2927" spans="1:21" ht="44.25" hidden="1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tr">
        <f>Data[[#This Row],[state]]</f>
        <v>successful</v>
      </c>
      <c r="H2927" t="s">
        <v>8224</v>
      </c>
      <c r="I2927" t="s">
        <v>8246</v>
      </c>
      <c r="J2927">
        <v>1410444068</v>
      </c>
      <c r="K2927" s="11">
        <f t="shared" si="270"/>
        <v>41893.334120370368</v>
      </c>
      <c r="L2927">
        <v>1407852068</v>
      </c>
      <c r="M2927" s="11">
        <f t="shared" si="271"/>
        <v>41863.334120370368</v>
      </c>
      <c r="N2927" t="b">
        <v>0</v>
      </c>
      <c r="O2927">
        <v>199</v>
      </c>
      <c r="P2927" t="b">
        <v>1</v>
      </c>
      <c r="Q2927" t="s">
        <v>8305</v>
      </c>
      <c r="R2927" s="10">
        <f t="shared" si="272"/>
        <v>102.44597777777777</v>
      </c>
      <c r="S2927">
        <f t="shared" si="273"/>
        <v>231.66175879396985</v>
      </c>
      <c r="T2927" t="str">
        <f t="shared" si="274"/>
        <v>theater</v>
      </c>
      <c r="U2927" t="str">
        <f t="shared" si="275"/>
        <v>musical</v>
      </c>
    </row>
    <row r="2928" spans="1:21" ht="44.25" hidden="1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tr">
        <f>Data[[#This Row],[state]]</f>
        <v>successful</v>
      </c>
      <c r="H2928" t="s">
        <v>8224</v>
      </c>
      <c r="I2928" t="s">
        <v>8246</v>
      </c>
      <c r="J2928">
        <v>1424715779</v>
      </c>
      <c r="K2928" s="11">
        <f t="shared" si="270"/>
        <v>42058.515960648147</v>
      </c>
      <c r="L2928">
        <v>1423506179</v>
      </c>
      <c r="M2928" s="11">
        <f t="shared" si="271"/>
        <v>42044.515960648147</v>
      </c>
      <c r="N2928" t="b">
        <v>0</v>
      </c>
      <c r="O2928">
        <v>50</v>
      </c>
      <c r="P2928" t="b">
        <v>1</v>
      </c>
      <c r="Q2928" t="s">
        <v>8305</v>
      </c>
      <c r="R2928" s="10">
        <f t="shared" si="272"/>
        <v>125</v>
      </c>
      <c r="S2928">
        <f t="shared" si="273"/>
        <v>75</v>
      </c>
      <c r="T2928" t="str">
        <f t="shared" si="274"/>
        <v>theater</v>
      </c>
      <c r="U2928" t="str">
        <f t="shared" si="275"/>
        <v>musical</v>
      </c>
    </row>
    <row r="2929" spans="1:21" ht="44.25" hidden="1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tr">
        <f>Data[[#This Row],[state]]</f>
        <v>successful</v>
      </c>
      <c r="H2929" t="s">
        <v>8224</v>
      </c>
      <c r="I2929" t="s">
        <v>8246</v>
      </c>
      <c r="J2929">
        <v>1405400400</v>
      </c>
      <c r="K2929" s="11">
        <f t="shared" si="270"/>
        <v>41834.958333333336</v>
      </c>
      <c r="L2929">
        <v>1402934629</v>
      </c>
      <c r="M2929" s="11">
        <f t="shared" si="271"/>
        <v>41806.419317129628</v>
      </c>
      <c r="N2929" t="b">
        <v>0</v>
      </c>
      <c r="O2929">
        <v>21</v>
      </c>
      <c r="P2929" t="b">
        <v>1</v>
      </c>
      <c r="Q2929" t="s">
        <v>8305</v>
      </c>
      <c r="R2929" s="10">
        <f t="shared" si="272"/>
        <v>130.83333333333334</v>
      </c>
      <c r="S2929">
        <f t="shared" si="273"/>
        <v>112.14285714285714</v>
      </c>
      <c r="T2929" t="str">
        <f t="shared" si="274"/>
        <v>theater</v>
      </c>
      <c r="U2929" t="str">
        <f t="shared" si="275"/>
        <v>musical</v>
      </c>
    </row>
    <row r="2930" spans="1:21" ht="29.5" hidden="1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tr">
        <f>Data[[#This Row],[state]]</f>
        <v>successful</v>
      </c>
      <c r="H2930" t="s">
        <v>8224</v>
      </c>
      <c r="I2930" t="s">
        <v>8246</v>
      </c>
      <c r="J2930">
        <v>1457135846</v>
      </c>
      <c r="K2930" s="11">
        <f t="shared" si="270"/>
        <v>42433.748217592598</v>
      </c>
      <c r="L2930">
        <v>1454543846</v>
      </c>
      <c r="M2930" s="11">
        <f t="shared" si="271"/>
        <v>42403.748217592598</v>
      </c>
      <c r="N2930" t="b">
        <v>0</v>
      </c>
      <c r="O2930">
        <v>24</v>
      </c>
      <c r="P2930" t="b">
        <v>1</v>
      </c>
      <c r="Q2930" t="s">
        <v>8305</v>
      </c>
      <c r="R2930" s="10">
        <f t="shared" si="272"/>
        <v>100</v>
      </c>
      <c r="S2930">
        <f t="shared" si="273"/>
        <v>41.666666666666664</v>
      </c>
      <c r="T2930" t="str">
        <f t="shared" si="274"/>
        <v>theater</v>
      </c>
      <c r="U2930" t="str">
        <f t="shared" si="275"/>
        <v>musical</v>
      </c>
    </row>
    <row r="2931" spans="1:21" ht="44.25" hidden="1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tr">
        <f>Data[[#This Row],[state]]</f>
        <v>successful</v>
      </c>
      <c r="H2931" t="s">
        <v>8224</v>
      </c>
      <c r="I2931" t="s">
        <v>8246</v>
      </c>
      <c r="J2931">
        <v>1401024758</v>
      </c>
      <c r="K2931" s="11">
        <f t="shared" si="270"/>
        <v>41784.314328703702</v>
      </c>
      <c r="L2931">
        <v>1398432758</v>
      </c>
      <c r="M2931" s="11">
        <f t="shared" si="271"/>
        <v>41754.314328703702</v>
      </c>
      <c r="N2931" t="b">
        <v>0</v>
      </c>
      <c r="O2931">
        <v>32</v>
      </c>
      <c r="P2931" t="b">
        <v>1</v>
      </c>
      <c r="Q2931" t="s">
        <v>8305</v>
      </c>
      <c r="R2931" s="10">
        <f t="shared" si="272"/>
        <v>102.06937499999999</v>
      </c>
      <c r="S2931">
        <f t="shared" si="273"/>
        <v>255.17343750000001</v>
      </c>
      <c r="T2931" t="str">
        <f t="shared" si="274"/>
        <v>theater</v>
      </c>
      <c r="U2931" t="str">
        <f t="shared" si="275"/>
        <v>musical</v>
      </c>
    </row>
    <row r="2932" spans="1:21" ht="44.25" hidden="1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tr">
        <f>Data[[#This Row],[state]]</f>
        <v>successful</v>
      </c>
      <c r="H2932" t="s">
        <v>8225</v>
      </c>
      <c r="I2932" t="s">
        <v>8247</v>
      </c>
      <c r="J2932">
        <v>1431007264</v>
      </c>
      <c r="K2932" s="11">
        <f t="shared" si="270"/>
        <v>42131.334074074075</v>
      </c>
      <c r="L2932">
        <v>1428415264</v>
      </c>
      <c r="M2932" s="11">
        <f t="shared" si="271"/>
        <v>42101.334074074075</v>
      </c>
      <c r="N2932" t="b">
        <v>0</v>
      </c>
      <c r="O2932">
        <v>62</v>
      </c>
      <c r="P2932" t="b">
        <v>1</v>
      </c>
      <c r="Q2932" t="s">
        <v>8305</v>
      </c>
      <c r="R2932" s="10">
        <f t="shared" si="272"/>
        <v>100.92000000000002</v>
      </c>
      <c r="S2932">
        <f t="shared" si="273"/>
        <v>162.7741935483871</v>
      </c>
      <c r="T2932" t="str">
        <f t="shared" si="274"/>
        <v>theater</v>
      </c>
      <c r="U2932" t="str">
        <f t="shared" si="275"/>
        <v>musical</v>
      </c>
    </row>
    <row r="2933" spans="1:21" ht="59" hidden="1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tr">
        <f>Data[[#This Row],[state]]</f>
        <v>successful</v>
      </c>
      <c r="H2933" t="s">
        <v>8229</v>
      </c>
      <c r="I2933" t="s">
        <v>8251</v>
      </c>
      <c r="J2933">
        <v>1410761280</v>
      </c>
      <c r="K2933" s="11">
        <f t="shared" si="270"/>
        <v>41897.005555555559</v>
      </c>
      <c r="L2933">
        <v>1408604363</v>
      </c>
      <c r="M2933" s="11">
        <f t="shared" si="271"/>
        <v>41872.041238425925</v>
      </c>
      <c r="N2933" t="b">
        <v>0</v>
      </c>
      <c r="O2933">
        <v>9</v>
      </c>
      <c r="P2933" t="b">
        <v>1</v>
      </c>
      <c r="Q2933" t="s">
        <v>8305</v>
      </c>
      <c r="R2933" s="10">
        <f t="shared" si="272"/>
        <v>106</v>
      </c>
      <c r="S2933">
        <f t="shared" si="273"/>
        <v>88.333333333333329</v>
      </c>
      <c r="T2933" t="str">
        <f t="shared" si="274"/>
        <v>theater</v>
      </c>
      <c r="U2933" t="str">
        <f t="shared" si="275"/>
        <v>musical</v>
      </c>
    </row>
    <row r="2934" spans="1:21" ht="44.25" hidden="1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tr">
        <f>Data[[#This Row],[state]]</f>
        <v>successful</v>
      </c>
      <c r="H2934" t="s">
        <v>8226</v>
      </c>
      <c r="I2934" t="s">
        <v>8248</v>
      </c>
      <c r="J2934">
        <v>1424516400</v>
      </c>
      <c r="K2934" s="11">
        <f t="shared" si="270"/>
        <v>42056.208333333328</v>
      </c>
      <c r="L2934">
        <v>1421812637</v>
      </c>
      <c r="M2934" s="11">
        <f t="shared" si="271"/>
        <v>42024.914780092593</v>
      </c>
      <c r="N2934" t="b">
        <v>0</v>
      </c>
      <c r="O2934">
        <v>38</v>
      </c>
      <c r="P2934" t="b">
        <v>1</v>
      </c>
      <c r="Q2934" t="s">
        <v>8305</v>
      </c>
      <c r="R2934" s="10">
        <f t="shared" si="272"/>
        <v>105.0967741935484</v>
      </c>
      <c r="S2934">
        <f t="shared" si="273"/>
        <v>85.736842105263165</v>
      </c>
      <c r="T2934" t="str">
        <f t="shared" si="274"/>
        <v>theater</v>
      </c>
      <c r="U2934" t="str">
        <f t="shared" si="275"/>
        <v>musical</v>
      </c>
    </row>
    <row r="2935" spans="1:21" ht="44.25" hidden="1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tr">
        <f>Data[[#This Row],[state]]</f>
        <v>successful</v>
      </c>
      <c r="H2935" t="s">
        <v>8224</v>
      </c>
      <c r="I2935" t="s">
        <v>8246</v>
      </c>
      <c r="J2935">
        <v>1465081053</v>
      </c>
      <c r="K2935" s="11">
        <f t="shared" si="270"/>
        <v>42525.706631944442</v>
      </c>
      <c r="L2935">
        <v>1462489053</v>
      </c>
      <c r="M2935" s="11">
        <f t="shared" si="271"/>
        <v>42495.706631944442</v>
      </c>
      <c r="N2935" t="b">
        <v>0</v>
      </c>
      <c r="O2935">
        <v>54</v>
      </c>
      <c r="P2935" t="b">
        <v>1</v>
      </c>
      <c r="Q2935" t="s">
        <v>8305</v>
      </c>
      <c r="R2935" s="10">
        <f t="shared" si="272"/>
        <v>102.76</v>
      </c>
      <c r="S2935">
        <f t="shared" si="273"/>
        <v>47.574074074074076</v>
      </c>
      <c r="T2935" t="str">
        <f t="shared" si="274"/>
        <v>theater</v>
      </c>
      <c r="U2935" t="str">
        <f t="shared" si="275"/>
        <v>musical</v>
      </c>
    </row>
    <row r="2936" spans="1:21" ht="44.25" hidden="1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tr">
        <f>Data[[#This Row],[state]]</f>
        <v>successful</v>
      </c>
      <c r="H2936" t="s">
        <v>8229</v>
      </c>
      <c r="I2936" t="s">
        <v>8251</v>
      </c>
      <c r="J2936">
        <v>1402845364</v>
      </c>
      <c r="K2936" s="11">
        <f t="shared" si="270"/>
        <v>41805.386157407411</v>
      </c>
      <c r="L2936">
        <v>1400253364</v>
      </c>
      <c r="M2936" s="11">
        <f t="shared" si="271"/>
        <v>41775.386157407411</v>
      </c>
      <c r="N2936" t="b">
        <v>0</v>
      </c>
      <c r="O2936">
        <v>37</v>
      </c>
      <c r="P2936" t="b">
        <v>1</v>
      </c>
      <c r="Q2936" t="s">
        <v>8305</v>
      </c>
      <c r="R2936" s="10">
        <f t="shared" si="272"/>
        <v>108</v>
      </c>
      <c r="S2936">
        <f t="shared" si="273"/>
        <v>72.972972972972968</v>
      </c>
      <c r="T2936" t="str">
        <f t="shared" si="274"/>
        <v>theater</v>
      </c>
      <c r="U2936" t="str">
        <f t="shared" si="275"/>
        <v>musical</v>
      </c>
    </row>
    <row r="2937" spans="1:21" ht="44.25" hidden="1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tr">
        <f>Data[[#This Row],[state]]</f>
        <v>successful</v>
      </c>
      <c r="H2937" t="s">
        <v>8224</v>
      </c>
      <c r="I2937" t="s">
        <v>8246</v>
      </c>
      <c r="J2937">
        <v>1472490000</v>
      </c>
      <c r="K2937" s="11">
        <f t="shared" si="270"/>
        <v>42611.458333333328</v>
      </c>
      <c r="L2937">
        <v>1467468008</v>
      </c>
      <c r="M2937" s="11">
        <f t="shared" si="271"/>
        <v>42553.333425925928</v>
      </c>
      <c r="N2937" t="b">
        <v>0</v>
      </c>
      <c r="O2937">
        <v>39</v>
      </c>
      <c r="P2937" t="b">
        <v>1</v>
      </c>
      <c r="Q2937" t="s">
        <v>8305</v>
      </c>
      <c r="R2937" s="10">
        <f t="shared" si="272"/>
        <v>100.88571428571429</v>
      </c>
      <c r="S2937">
        <f t="shared" si="273"/>
        <v>90.538461538461533</v>
      </c>
      <c r="T2937" t="str">
        <f t="shared" si="274"/>
        <v>theater</v>
      </c>
      <c r="U2937" t="str">
        <f t="shared" si="275"/>
        <v>musical</v>
      </c>
    </row>
    <row r="2938" spans="1:21" ht="44.25" hidden="1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tr">
        <f>Data[[#This Row],[state]]</f>
        <v>successful</v>
      </c>
      <c r="H2938" t="s">
        <v>8224</v>
      </c>
      <c r="I2938" t="s">
        <v>8246</v>
      </c>
      <c r="J2938">
        <v>1413176340</v>
      </c>
      <c r="K2938" s="11">
        <f t="shared" si="270"/>
        <v>41924.957638888889</v>
      </c>
      <c r="L2938">
        <v>1412091423</v>
      </c>
      <c r="M2938" s="11">
        <f t="shared" si="271"/>
        <v>41912.400729166664</v>
      </c>
      <c r="N2938" t="b">
        <v>0</v>
      </c>
      <c r="O2938">
        <v>34</v>
      </c>
      <c r="P2938" t="b">
        <v>1</v>
      </c>
      <c r="Q2938" t="s">
        <v>8305</v>
      </c>
      <c r="R2938" s="10">
        <f t="shared" si="272"/>
        <v>128</v>
      </c>
      <c r="S2938">
        <f t="shared" si="273"/>
        <v>37.647058823529413</v>
      </c>
      <c r="T2938" t="str">
        <f t="shared" si="274"/>
        <v>theater</v>
      </c>
      <c r="U2938" t="str">
        <f t="shared" si="275"/>
        <v>musical</v>
      </c>
    </row>
    <row r="2939" spans="1:21" ht="29.5" hidden="1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tr">
        <f>Data[[#This Row],[state]]</f>
        <v>successful</v>
      </c>
      <c r="H2939" t="s">
        <v>8225</v>
      </c>
      <c r="I2939" t="s">
        <v>8247</v>
      </c>
      <c r="J2939">
        <v>1405249113</v>
      </c>
      <c r="K2939" s="11">
        <f t="shared" si="270"/>
        <v>41833.207326388889</v>
      </c>
      <c r="L2939">
        <v>1402657113</v>
      </c>
      <c r="M2939" s="11">
        <f t="shared" si="271"/>
        <v>41803.207326388889</v>
      </c>
      <c r="N2939" t="b">
        <v>0</v>
      </c>
      <c r="O2939">
        <v>55</v>
      </c>
      <c r="P2939" t="b">
        <v>1</v>
      </c>
      <c r="Q2939" t="s">
        <v>8305</v>
      </c>
      <c r="R2939" s="10">
        <f t="shared" si="272"/>
        <v>133.33333333333331</v>
      </c>
      <c r="S2939">
        <f t="shared" si="273"/>
        <v>36.363636363636367</v>
      </c>
      <c r="T2939" t="str">
        <f t="shared" si="274"/>
        <v>theater</v>
      </c>
      <c r="U2939" t="str">
        <f t="shared" si="275"/>
        <v>musical</v>
      </c>
    </row>
    <row r="2940" spans="1:21" ht="44.25" hidden="1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tr">
        <f>Data[[#This Row],[state]]</f>
        <v>successful</v>
      </c>
      <c r="H2940" t="s">
        <v>8224</v>
      </c>
      <c r="I2940" t="s">
        <v>8246</v>
      </c>
      <c r="J2940">
        <v>1422636814</v>
      </c>
      <c r="K2940" s="11">
        <f t="shared" si="270"/>
        <v>42034.453865740739</v>
      </c>
      <c r="L2940">
        <v>1420044814</v>
      </c>
      <c r="M2940" s="11">
        <f t="shared" si="271"/>
        <v>42004.453865740739</v>
      </c>
      <c r="N2940" t="b">
        <v>0</v>
      </c>
      <c r="O2940">
        <v>32</v>
      </c>
      <c r="P2940" t="b">
        <v>1</v>
      </c>
      <c r="Q2940" t="s">
        <v>8305</v>
      </c>
      <c r="R2940" s="10">
        <f t="shared" si="272"/>
        <v>101.375</v>
      </c>
      <c r="S2940">
        <f t="shared" si="273"/>
        <v>126.71875</v>
      </c>
      <c r="T2940" t="str">
        <f t="shared" si="274"/>
        <v>theater</v>
      </c>
      <c r="U2940" t="str">
        <f t="shared" si="275"/>
        <v>musical</v>
      </c>
    </row>
    <row r="2941" spans="1:21" ht="44.25" hidden="1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tr">
        <f>Data[[#This Row],[state]]</f>
        <v>successful</v>
      </c>
      <c r="H2941" t="s">
        <v>8224</v>
      </c>
      <c r="I2941" t="s">
        <v>8246</v>
      </c>
      <c r="J2941">
        <v>1409187600</v>
      </c>
      <c r="K2941" s="11">
        <f t="shared" si="270"/>
        <v>41878.791666666664</v>
      </c>
      <c r="L2941">
        <v>1406316312</v>
      </c>
      <c r="M2941" s="11">
        <f t="shared" si="271"/>
        <v>41845.559166666666</v>
      </c>
      <c r="N2941" t="b">
        <v>0</v>
      </c>
      <c r="O2941">
        <v>25</v>
      </c>
      <c r="P2941" t="b">
        <v>1</v>
      </c>
      <c r="Q2941" t="s">
        <v>8305</v>
      </c>
      <c r="R2941" s="10">
        <f t="shared" si="272"/>
        <v>102.875</v>
      </c>
      <c r="S2941">
        <f t="shared" si="273"/>
        <v>329.2</v>
      </c>
      <c r="T2941" t="str">
        <f t="shared" si="274"/>
        <v>theater</v>
      </c>
      <c r="U2941" t="str">
        <f t="shared" si="275"/>
        <v>musical</v>
      </c>
    </row>
    <row r="2942" spans="1:21" ht="44.25" hidden="1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tr">
        <f>Data[[#This Row],[state]]</f>
        <v>successful</v>
      </c>
      <c r="H2942" t="s">
        <v>8224</v>
      </c>
      <c r="I2942" t="s">
        <v>8246</v>
      </c>
      <c r="J2942">
        <v>1421606018</v>
      </c>
      <c r="K2942" s="11">
        <f t="shared" si="270"/>
        <v>42022.523356481484</v>
      </c>
      <c r="L2942">
        <v>1418150018</v>
      </c>
      <c r="M2942" s="11">
        <f t="shared" si="271"/>
        <v>41982.523356481484</v>
      </c>
      <c r="N2942" t="b">
        <v>0</v>
      </c>
      <c r="O2942">
        <v>33</v>
      </c>
      <c r="P2942" t="b">
        <v>1</v>
      </c>
      <c r="Q2942" t="s">
        <v>8305</v>
      </c>
      <c r="R2942" s="10">
        <f t="shared" si="272"/>
        <v>107.24000000000001</v>
      </c>
      <c r="S2942">
        <f t="shared" si="273"/>
        <v>81.242424242424249</v>
      </c>
      <c r="T2942" t="str">
        <f t="shared" si="274"/>
        <v>theater</v>
      </c>
      <c r="U2942" t="str">
        <f t="shared" si="275"/>
        <v>musical</v>
      </c>
    </row>
    <row r="2943" spans="1:21" ht="44.25" hidden="1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tr">
        <f>Data[[#This Row],[state]]</f>
        <v>failed</v>
      </c>
      <c r="H2943" t="s">
        <v>8224</v>
      </c>
      <c r="I2943" t="s">
        <v>8246</v>
      </c>
      <c r="J2943">
        <v>1425250955</v>
      </c>
      <c r="K2943" s="11">
        <f t="shared" si="270"/>
        <v>42064.710127314815</v>
      </c>
      <c r="L2943">
        <v>1422658955</v>
      </c>
      <c r="M2943" s="11">
        <f t="shared" si="271"/>
        <v>42034.710127314815</v>
      </c>
      <c r="N2943" t="b">
        <v>0</v>
      </c>
      <c r="O2943">
        <v>1</v>
      </c>
      <c r="P2943" t="b">
        <v>0</v>
      </c>
      <c r="Q2943" t="s">
        <v>8303</v>
      </c>
      <c r="R2943" s="10">
        <f t="shared" si="272"/>
        <v>4.0000000000000001E-3</v>
      </c>
      <c r="S2943">
        <f t="shared" si="273"/>
        <v>1</v>
      </c>
      <c r="T2943" t="str">
        <f t="shared" si="274"/>
        <v>theater</v>
      </c>
      <c r="U2943" t="str">
        <f t="shared" si="275"/>
        <v>spaces</v>
      </c>
    </row>
    <row r="2944" spans="1:21" ht="44.25" hidden="1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tr">
        <f>Data[[#This Row],[state]]</f>
        <v>failed</v>
      </c>
      <c r="H2944" t="s">
        <v>8229</v>
      </c>
      <c r="I2944" t="s">
        <v>8251</v>
      </c>
      <c r="J2944">
        <v>1450297080</v>
      </c>
      <c r="K2944" s="11">
        <f t="shared" si="270"/>
        <v>42354.595833333333</v>
      </c>
      <c r="L2944">
        <v>1448565459</v>
      </c>
      <c r="M2944" s="11">
        <f t="shared" si="271"/>
        <v>42334.553923611107</v>
      </c>
      <c r="N2944" t="b">
        <v>0</v>
      </c>
      <c r="O2944">
        <v>202</v>
      </c>
      <c r="P2944" t="b">
        <v>0</v>
      </c>
      <c r="Q2944" t="s">
        <v>8303</v>
      </c>
      <c r="R2944" s="10">
        <f t="shared" si="272"/>
        <v>20.424999999999997</v>
      </c>
      <c r="S2944">
        <f t="shared" si="273"/>
        <v>202.22772277227722</v>
      </c>
      <c r="T2944" t="str">
        <f t="shared" si="274"/>
        <v>theater</v>
      </c>
      <c r="U2944" t="str">
        <f t="shared" si="275"/>
        <v>spaces</v>
      </c>
    </row>
    <row r="2945" spans="1:21" ht="44.25" hidden="1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tr">
        <f>Data[[#This Row],[state]]</f>
        <v>failed</v>
      </c>
      <c r="H2945" t="s">
        <v>8224</v>
      </c>
      <c r="I2945" t="s">
        <v>8246</v>
      </c>
      <c r="J2945">
        <v>1428894380</v>
      </c>
      <c r="K2945" s="11">
        <f t="shared" si="270"/>
        <v>42106.879398148143</v>
      </c>
      <c r="L2945">
        <v>1426302380</v>
      </c>
      <c r="M2945" s="11">
        <f t="shared" si="271"/>
        <v>42076.879398148143</v>
      </c>
      <c r="N2945" t="b">
        <v>0</v>
      </c>
      <c r="O2945">
        <v>0</v>
      </c>
      <c r="P2945" t="b">
        <v>0</v>
      </c>
      <c r="Q2945" t="s">
        <v>8303</v>
      </c>
      <c r="R2945" s="10">
        <f t="shared" si="272"/>
        <v>0</v>
      </c>
      <c r="S2945" t="e">
        <f t="shared" si="273"/>
        <v>#DIV/0!</v>
      </c>
      <c r="T2945" t="str">
        <f t="shared" si="274"/>
        <v>theater</v>
      </c>
      <c r="U2945" t="str">
        <f t="shared" si="275"/>
        <v>spaces</v>
      </c>
    </row>
    <row r="2946" spans="1:21" ht="44.25" hidden="1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tr">
        <f>Data[[#This Row],[state]]</f>
        <v>failed</v>
      </c>
      <c r="H2946" t="s">
        <v>8224</v>
      </c>
      <c r="I2946" t="s">
        <v>8246</v>
      </c>
      <c r="J2946">
        <v>1433714198</v>
      </c>
      <c r="K2946" s="11">
        <f t="shared" ref="K2946:K3009" si="276">(((J2946/60)/60)/24)+DATE(1970,1,1)+(-6/24)</f>
        <v>42162.6643287037</v>
      </c>
      <c r="L2946">
        <v>1431122198</v>
      </c>
      <c r="M2946" s="11">
        <f t="shared" ref="M2946:M3009" si="277">(((L2946/60)/60)/24)+DATE(1970,1,1)+(-6/24)</f>
        <v>42132.6643287037</v>
      </c>
      <c r="N2946" t="b">
        <v>0</v>
      </c>
      <c r="O2946">
        <v>1</v>
      </c>
      <c r="P2946" t="b">
        <v>0</v>
      </c>
      <c r="Q2946" t="s">
        <v>8303</v>
      </c>
      <c r="R2946" s="10">
        <f t="shared" ref="R2946:R3009" si="278">(E2946/D2946)*100</f>
        <v>1</v>
      </c>
      <c r="S2946">
        <f t="shared" si="273"/>
        <v>100</v>
      </c>
      <c r="T2946" t="str">
        <f t="shared" si="274"/>
        <v>theater</v>
      </c>
      <c r="U2946" t="str">
        <f t="shared" si="275"/>
        <v>spaces</v>
      </c>
    </row>
    <row r="2947" spans="1:21" ht="59" hidden="1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tr">
        <f>Data[[#This Row],[state]]</f>
        <v>failed</v>
      </c>
      <c r="H2947" t="s">
        <v>8224</v>
      </c>
      <c r="I2947" t="s">
        <v>8246</v>
      </c>
      <c r="J2947">
        <v>1432437660</v>
      </c>
      <c r="K2947" s="11">
        <f t="shared" si="276"/>
        <v>42147.889583333337</v>
      </c>
      <c r="L2947">
        <v>1429845660</v>
      </c>
      <c r="M2947" s="11">
        <f t="shared" si="277"/>
        <v>42117.889583333337</v>
      </c>
      <c r="N2947" t="b">
        <v>0</v>
      </c>
      <c r="O2947">
        <v>0</v>
      </c>
      <c r="P2947" t="b">
        <v>0</v>
      </c>
      <c r="Q2947" t="s">
        <v>8303</v>
      </c>
      <c r="R2947" s="10">
        <f t="shared" si="278"/>
        <v>0</v>
      </c>
      <c r="S2947" t="e">
        <f t="shared" ref="S2947:S3010" si="279">E2947/O2947</f>
        <v>#DIV/0!</v>
      </c>
      <c r="T2947" t="str">
        <f t="shared" ref="T2947:T3010" si="280">LEFT(Q2947,FIND("/",Q2947)-1)</f>
        <v>theater</v>
      </c>
      <c r="U2947" t="str">
        <f t="shared" ref="U2947:U3010" si="281">RIGHT(Q2947,LEN(Q2947)-FIND("/",Q2947))</f>
        <v>spaces</v>
      </c>
    </row>
    <row r="2948" spans="1:21" ht="44.25" hidden="1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tr">
        <f>Data[[#This Row],[state]]</f>
        <v>failed</v>
      </c>
      <c r="H2948" t="s">
        <v>8225</v>
      </c>
      <c r="I2948" t="s">
        <v>8247</v>
      </c>
      <c r="J2948">
        <v>1471265092</v>
      </c>
      <c r="K2948" s="11">
        <f t="shared" si="276"/>
        <v>42597.281157407408</v>
      </c>
      <c r="L2948">
        <v>1468673092</v>
      </c>
      <c r="M2948" s="11">
        <f t="shared" si="277"/>
        <v>42567.281157407408</v>
      </c>
      <c r="N2948" t="b">
        <v>0</v>
      </c>
      <c r="O2948">
        <v>2</v>
      </c>
      <c r="P2948" t="b">
        <v>0</v>
      </c>
      <c r="Q2948" t="s">
        <v>8303</v>
      </c>
      <c r="R2948" s="10">
        <f t="shared" si="278"/>
        <v>0.1</v>
      </c>
      <c r="S2948">
        <f t="shared" si="279"/>
        <v>1</v>
      </c>
      <c r="T2948" t="str">
        <f t="shared" si="280"/>
        <v>theater</v>
      </c>
      <c r="U2948" t="str">
        <f t="shared" si="281"/>
        <v>spaces</v>
      </c>
    </row>
    <row r="2949" spans="1:21" ht="59" hidden="1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tr">
        <f>Data[[#This Row],[state]]</f>
        <v>failed</v>
      </c>
      <c r="H2949" t="s">
        <v>8224</v>
      </c>
      <c r="I2949" t="s">
        <v>8246</v>
      </c>
      <c r="J2949">
        <v>1480007460</v>
      </c>
      <c r="K2949" s="11">
        <f t="shared" si="276"/>
        <v>42698.465972222228</v>
      </c>
      <c r="L2949">
        <v>1475760567</v>
      </c>
      <c r="M2949" s="11">
        <f t="shared" si="277"/>
        <v>42649.312118055561</v>
      </c>
      <c r="N2949" t="b">
        <v>0</v>
      </c>
      <c r="O2949">
        <v>13</v>
      </c>
      <c r="P2949" t="b">
        <v>0</v>
      </c>
      <c r="Q2949" t="s">
        <v>8303</v>
      </c>
      <c r="R2949" s="10">
        <f t="shared" si="278"/>
        <v>4.2880000000000003</v>
      </c>
      <c r="S2949">
        <f t="shared" si="279"/>
        <v>82.461538461538467</v>
      </c>
      <c r="T2949" t="str">
        <f t="shared" si="280"/>
        <v>theater</v>
      </c>
      <c r="U2949" t="str">
        <f t="shared" si="281"/>
        <v>spaces</v>
      </c>
    </row>
    <row r="2950" spans="1:21" ht="59" hidden="1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tr">
        <f>Data[[#This Row],[state]]</f>
        <v>failed</v>
      </c>
      <c r="H2950" t="s">
        <v>8224</v>
      </c>
      <c r="I2950" t="s">
        <v>8246</v>
      </c>
      <c r="J2950">
        <v>1433259293</v>
      </c>
      <c r="K2950" s="11">
        <f t="shared" si="276"/>
        <v>42157.399224537032</v>
      </c>
      <c r="L2950">
        <v>1428075293</v>
      </c>
      <c r="M2950" s="11">
        <f t="shared" si="277"/>
        <v>42097.399224537032</v>
      </c>
      <c r="N2950" t="b">
        <v>0</v>
      </c>
      <c r="O2950">
        <v>9</v>
      </c>
      <c r="P2950" t="b">
        <v>0</v>
      </c>
      <c r="Q2950" t="s">
        <v>8303</v>
      </c>
      <c r="R2950" s="10">
        <f t="shared" si="278"/>
        <v>4.8000000000000004E-3</v>
      </c>
      <c r="S2950">
        <f t="shared" si="279"/>
        <v>2.6666666666666665</v>
      </c>
      <c r="T2950" t="str">
        <f t="shared" si="280"/>
        <v>theater</v>
      </c>
      <c r="U2950" t="str">
        <f t="shared" si="281"/>
        <v>spaces</v>
      </c>
    </row>
    <row r="2951" spans="1:21" ht="44.25" hidden="1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tr">
        <f>Data[[#This Row],[state]]</f>
        <v>failed</v>
      </c>
      <c r="H2951" t="s">
        <v>8224</v>
      </c>
      <c r="I2951" t="s">
        <v>8246</v>
      </c>
      <c r="J2951">
        <v>1447965917</v>
      </c>
      <c r="K2951" s="11">
        <f t="shared" si="276"/>
        <v>42327.614780092597</v>
      </c>
      <c r="L2951">
        <v>1445370317</v>
      </c>
      <c r="M2951" s="11">
        <f t="shared" si="277"/>
        <v>42297.573113425926</v>
      </c>
      <c r="N2951" t="b">
        <v>0</v>
      </c>
      <c r="O2951">
        <v>2</v>
      </c>
      <c r="P2951" t="b">
        <v>0</v>
      </c>
      <c r="Q2951" t="s">
        <v>8303</v>
      </c>
      <c r="R2951" s="10">
        <f t="shared" si="278"/>
        <v>2.5</v>
      </c>
      <c r="S2951">
        <f t="shared" si="279"/>
        <v>12.5</v>
      </c>
      <c r="T2951" t="str">
        <f t="shared" si="280"/>
        <v>theater</v>
      </c>
      <c r="U2951" t="str">
        <f t="shared" si="281"/>
        <v>spaces</v>
      </c>
    </row>
    <row r="2952" spans="1:21" ht="44.25" hidden="1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tr">
        <f>Data[[#This Row],[state]]</f>
        <v>failed</v>
      </c>
      <c r="H2952" t="s">
        <v>8224</v>
      </c>
      <c r="I2952" t="s">
        <v>8246</v>
      </c>
      <c r="J2952">
        <v>1453538752</v>
      </c>
      <c r="K2952" s="11">
        <f t="shared" si="276"/>
        <v>42392.11518518519</v>
      </c>
      <c r="L2952">
        <v>1450946752</v>
      </c>
      <c r="M2952" s="11">
        <f t="shared" si="277"/>
        <v>42362.11518518519</v>
      </c>
      <c r="N2952" t="b">
        <v>0</v>
      </c>
      <c r="O2952">
        <v>0</v>
      </c>
      <c r="P2952" t="b">
        <v>0</v>
      </c>
      <c r="Q2952" t="s">
        <v>8303</v>
      </c>
      <c r="R2952" s="10">
        <f t="shared" si="278"/>
        <v>0</v>
      </c>
      <c r="S2952" t="e">
        <f t="shared" si="279"/>
        <v>#DIV/0!</v>
      </c>
      <c r="T2952" t="str">
        <f t="shared" si="280"/>
        <v>theater</v>
      </c>
      <c r="U2952" t="str">
        <f t="shared" si="281"/>
        <v>spaces</v>
      </c>
    </row>
    <row r="2953" spans="1:21" ht="59" hidden="1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tr">
        <f>Data[[#This Row],[state]]</f>
        <v>canceled</v>
      </c>
      <c r="H2953" t="s">
        <v>8224</v>
      </c>
      <c r="I2953" t="s">
        <v>8246</v>
      </c>
      <c r="J2953">
        <v>1412536573</v>
      </c>
      <c r="K2953" s="11">
        <f t="shared" si="276"/>
        <v>41917.552928240737</v>
      </c>
      <c r="L2953">
        <v>1408648573</v>
      </c>
      <c r="M2953" s="11">
        <f t="shared" si="277"/>
        <v>41872.552928240737</v>
      </c>
      <c r="N2953" t="b">
        <v>0</v>
      </c>
      <c r="O2953">
        <v>58</v>
      </c>
      <c r="P2953" t="b">
        <v>0</v>
      </c>
      <c r="Q2953" t="s">
        <v>8303</v>
      </c>
      <c r="R2953" s="10">
        <f t="shared" si="278"/>
        <v>2.1919999999999997</v>
      </c>
      <c r="S2953">
        <f t="shared" si="279"/>
        <v>18.896551724137932</v>
      </c>
      <c r="T2953" t="str">
        <f t="shared" si="280"/>
        <v>theater</v>
      </c>
      <c r="U2953" t="str">
        <f t="shared" si="281"/>
        <v>spaces</v>
      </c>
    </row>
    <row r="2954" spans="1:21" ht="44.25" hidden="1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tr">
        <f>Data[[#This Row],[state]]</f>
        <v>canceled</v>
      </c>
      <c r="H2954" t="s">
        <v>8224</v>
      </c>
      <c r="I2954" t="s">
        <v>8246</v>
      </c>
      <c r="J2954">
        <v>1476676800</v>
      </c>
      <c r="K2954" s="11">
        <f t="shared" si="276"/>
        <v>42659.916666666672</v>
      </c>
      <c r="L2954">
        <v>1473957239</v>
      </c>
      <c r="M2954" s="11">
        <f t="shared" si="277"/>
        <v>42628.440266203703</v>
      </c>
      <c r="N2954" t="b">
        <v>0</v>
      </c>
      <c r="O2954">
        <v>8</v>
      </c>
      <c r="P2954" t="b">
        <v>0</v>
      </c>
      <c r="Q2954" t="s">
        <v>8303</v>
      </c>
      <c r="R2954" s="10">
        <f t="shared" si="278"/>
        <v>8.0250000000000004</v>
      </c>
      <c r="S2954">
        <f t="shared" si="279"/>
        <v>200.625</v>
      </c>
      <c r="T2954" t="str">
        <f t="shared" si="280"/>
        <v>theater</v>
      </c>
      <c r="U2954" t="str">
        <f t="shared" si="281"/>
        <v>spaces</v>
      </c>
    </row>
    <row r="2955" spans="1:21" ht="44.25" hidden="1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tr">
        <f>Data[[#This Row],[state]]</f>
        <v>canceled</v>
      </c>
      <c r="H2955" t="s">
        <v>8224</v>
      </c>
      <c r="I2955" t="s">
        <v>8246</v>
      </c>
      <c r="J2955">
        <v>1444330821</v>
      </c>
      <c r="K2955" s="11">
        <f t="shared" si="276"/>
        <v>42285.541909722218</v>
      </c>
      <c r="L2955">
        <v>1441738821</v>
      </c>
      <c r="M2955" s="11">
        <f t="shared" si="277"/>
        <v>42255.541909722218</v>
      </c>
      <c r="N2955" t="b">
        <v>0</v>
      </c>
      <c r="O2955">
        <v>3</v>
      </c>
      <c r="P2955" t="b">
        <v>0</v>
      </c>
      <c r="Q2955" t="s">
        <v>8303</v>
      </c>
      <c r="R2955" s="10">
        <f t="shared" si="278"/>
        <v>0.15125</v>
      </c>
      <c r="S2955">
        <f t="shared" si="279"/>
        <v>201.66666666666666</v>
      </c>
      <c r="T2955" t="str">
        <f t="shared" si="280"/>
        <v>theater</v>
      </c>
      <c r="U2955" t="str">
        <f t="shared" si="281"/>
        <v>spaces</v>
      </c>
    </row>
    <row r="2956" spans="1:21" ht="44.25" hidden="1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tr">
        <f>Data[[#This Row],[state]]</f>
        <v>canceled</v>
      </c>
      <c r="H2956" t="s">
        <v>8224</v>
      </c>
      <c r="I2956" t="s">
        <v>8246</v>
      </c>
      <c r="J2956">
        <v>1489669203</v>
      </c>
      <c r="K2956" s="11">
        <f t="shared" si="276"/>
        <v>42810.291701388895</v>
      </c>
      <c r="L2956">
        <v>1487944803</v>
      </c>
      <c r="M2956" s="11">
        <f t="shared" si="277"/>
        <v>42790.333368055552</v>
      </c>
      <c r="N2956" t="b">
        <v>0</v>
      </c>
      <c r="O2956">
        <v>0</v>
      </c>
      <c r="P2956" t="b">
        <v>0</v>
      </c>
      <c r="Q2956" t="s">
        <v>8303</v>
      </c>
      <c r="R2956" s="10">
        <f t="shared" si="278"/>
        <v>0</v>
      </c>
      <c r="S2956" t="e">
        <f t="shared" si="279"/>
        <v>#DIV/0!</v>
      </c>
      <c r="T2956" t="str">
        <f t="shared" si="280"/>
        <v>theater</v>
      </c>
      <c r="U2956" t="str">
        <f t="shared" si="281"/>
        <v>spaces</v>
      </c>
    </row>
    <row r="2957" spans="1:21" ht="29.5" hidden="1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tr">
        <f>Data[[#This Row],[state]]</f>
        <v>canceled</v>
      </c>
      <c r="H2957" t="s">
        <v>8224</v>
      </c>
      <c r="I2957" t="s">
        <v>8246</v>
      </c>
      <c r="J2957">
        <v>1434476849</v>
      </c>
      <c r="K2957" s="11">
        <f t="shared" si="276"/>
        <v>42171.491307870368</v>
      </c>
      <c r="L2957">
        <v>1431884849</v>
      </c>
      <c r="M2957" s="11">
        <f t="shared" si="277"/>
        <v>42141.491307870368</v>
      </c>
      <c r="N2957" t="b">
        <v>0</v>
      </c>
      <c r="O2957">
        <v>11</v>
      </c>
      <c r="P2957" t="b">
        <v>0</v>
      </c>
      <c r="Q2957" t="s">
        <v>8303</v>
      </c>
      <c r="R2957" s="10">
        <f t="shared" si="278"/>
        <v>59.583333333333336</v>
      </c>
      <c r="S2957">
        <f t="shared" si="279"/>
        <v>65</v>
      </c>
      <c r="T2957" t="str">
        <f t="shared" si="280"/>
        <v>theater</v>
      </c>
      <c r="U2957" t="str">
        <f t="shared" si="281"/>
        <v>spaces</v>
      </c>
    </row>
    <row r="2958" spans="1:21" ht="44.25" hidden="1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tr">
        <f>Data[[#This Row],[state]]</f>
        <v>canceled</v>
      </c>
      <c r="H2958" t="s">
        <v>8224</v>
      </c>
      <c r="I2958" t="s">
        <v>8246</v>
      </c>
      <c r="J2958">
        <v>1462402850</v>
      </c>
      <c r="K2958" s="11">
        <f t="shared" si="276"/>
        <v>42494.708912037036</v>
      </c>
      <c r="L2958">
        <v>1459810850</v>
      </c>
      <c r="M2958" s="11">
        <f t="shared" si="277"/>
        <v>42464.708912037036</v>
      </c>
      <c r="N2958" t="b">
        <v>0</v>
      </c>
      <c r="O2958">
        <v>20</v>
      </c>
      <c r="P2958" t="b">
        <v>0</v>
      </c>
      <c r="Q2958" t="s">
        <v>8303</v>
      </c>
      <c r="R2958" s="10">
        <f t="shared" si="278"/>
        <v>16.734177215189874</v>
      </c>
      <c r="S2958">
        <f t="shared" si="279"/>
        <v>66.099999999999994</v>
      </c>
      <c r="T2958" t="str">
        <f t="shared" si="280"/>
        <v>theater</v>
      </c>
      <c r="U2958" t="str">
        <f t="shared" si="281"/>
        <v>spaces</v>
      </c>
    </row>
    <row r="2959" spans="1:21" ht="44.25" hidden="1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tr">
        <f>Data[[#This Row],[state]]</f>
        <v>canceled</v>
      </c>
      <c r="H2959" t="s">
        <v>8224</v>
      </c>
      <c r="I2959" t="s">
        <v>8246</v>
      </c>
      <c r="J2959">
        <v>1427498172</v>
      </c>
      <c r="K2959" s="11">
        <f t="shared" si="276"/>
        <v>42090.719583333332</v>
      </c>
      <c r="L2959">
        <v>1422317772</v>
      </c>
      <c r="M2959" s="11">
        <f t="shared" si="277"/>
        <v>42030.761249999996</v>
      </c>
      <c r="N2959" t="b">
        <v>0</v>
      </c>
      <c r="O2959">
        <v>3</v>
      </c>
      <c r="P2959" t="b">
        <v>0</v>
      </c>
      <c r="Q2959" t="s">
        <v>8303</v>
      </c>
      <c r="R2959" s="10">
        <f t="shared" si="278"/>
        <v>1.8666666666666669</v>
      </c>
      <c r="S2959">
        <f t="shared" si="279"/>
        <v>93.333333333333329</v>
      </c>
      <c r="T2959" t="str">
        <f t="shared" si="280"/>
        <v>theater</v>
      </c>
      <c r="U2959" t="str">
        <f t="shared" si="281"/>
        <v>spaces</v>
      </c>
    </row>
    <row r="2960" spans="1:21" ht="44.25" hidden="1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tr">
        <f>Data[[#This Row],[state]]</f>
        <v>canceled</v>
      </c>
      <c r="H2960" t="s">
        <v>8224</v>
      </c>
      <c r="I2960" t="s">
        <v>8246</v>
      </c>
      <c r="J2960">
        <v>1462729317</v>
      </c>
      <c r="K2960" s="11">
        <f t="shared" si="276"/>
        <v>42498.48746527778</v>
      </c>
      <c r="L2960">
        <v>1457548917</v>
      </c>
      <c r="M2960" s="11">
        <f t="shared" si="277"/>
        <v>42438.529131944444</v>
      </c>
      <c r="N2960" t="b">
        <v>0</v>
      </c>
      <c r="O2960">
        <v>0</v>
      </c>
      <c r="P2960" t="b">
        <v>0</v>
      </c>
      <c r="Q2960" t="s">
        <v>8303</v>
      </c>
      <c r="R2960" s="10">
        <f t="shared" si="278"/>
        <v>0</v>
      </c>
      <c r="S2960" t="e">
        <f t="shared" si="279"/>
        <v>#DIV/0!</v>
      </c>
      <c r="T2960" t="str">
        <f t="shared" si="280"/>
        <v>theater</v>
      </c>
      <c r="U2960" t="str">
        <f t="shared" si="281"/>
        <v>spaces</v>
      </c>
    </row>
    <row r="2961" spans="1:21" ht="44.25" hidden="1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tr">
        <f>Data[[#This Row],[state]]</f>
        <v>canceled</v>
      </c>
      <c r="H2961" t="s">
        <v>8225</v>
      </c>
      <c r="I2961" t="s">
        <v>8247</v>
      </c>
      <c r="J2961">
        <v>1465258325</v>
      </c>
      <c r="K2961" s="11">
        <f t="shared" si="276"/>
        <v>42527.758391203708</v>
      </c>
      <c r="L2961">
        <v>1462666325</v>
      </c>
      <c r="M2961" s="11">
        <f t="shared" si="277"/>
        <v>42497.758391203708</v>
      </c>
      <c r="N2961" t="b">
        <v>0</v>
      </c>
      <c r="O2961">
        <v>0</v>
      </c>
      <c r="P2961" t="b">
        <v>0</v>
      </c>
      <c r="Q2961" t="s">
        <v>8303</v>
      </c>
      <c r="R2961" s="10">
        <f t="shared" si="278"/>
        <v>0</v>
      </c>
      <c r="S2961" t="e">
        <f t="shared" si="279"/>
        <v>#DIV/0!</v>
      </c>
      <c r="T2961" t="str">
        <f t="shared" si="280"/>
        <v>theater</v>
      </c>
      <c r="U2961" t="str">
        <f t="shared" si="281"/>
        <v>spaces</v>
      </c>
    </row>
    <row r="2962" spans="1:21" ht="44.25" hidden="1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tr">
        <f>Data[[#This Row],[state]]</f>
        <v>canceled</v>
      </c>
      <c r="H2962" t="s">
        <v>8224</v>
      </c>
      <c r="I2962" t="s">
        <v>8246</v>
      </c>
      <c r="J2962">
        <v>1410459023</v>
      </c>
      <c r="K2962" s="11">
        <f t="shared" si="276"/>
        <v>41893.507210648146</v>
      </c>
      <c r="L2962">
        <v>1407867023</v>
      </c>
      <c r="M2962" s="11">
        <f t="shared" si="277"/>
        <v>41863.507210648146</v>
      </c>
      <c r="N2962" t="b">
        <v>0</v>
      </c>
      <c r="O2962">
        <v>0</v>
      </c>
      <c r="P2962" t="b">
        <v>0</v>
      </c>
      <c r="Q2962" t="s">
        <v>8303</v>
      </c>
      <c r="R2962" s="10">
        <f t="shared" si="278"/>
        <v>0</v>
      </c>
      <c r="S2962" t="e">
        <f t="shared" si="279"/>
        <v>#DIV/0!</v>
      </c>
      <c r="T2962" t="str">
        <f t="shared" si="280"/>
        <v>theater</v>
      </c>
      <c r="U2962" t="str">
        <f t="shared" si="281"/>
        <v>spaces</v>
      </c>
    </row>
    <row r="2963" spans="1:21" ht="44.25" hidden="1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tr">
        <f>Data[[#This Row],[state]]</f>
        <v>successful</v>
      </c>
      <c r="H2963" t="s">
        <v>8224</v>
      </c>
      <c r="I2963" t="s">
        <v>8246</v>
      </c>
      <c r="J2963">
        <v>1427342400</v>
      </c>
      <c r="K2963" s="11">
        <f t="shared" si="276"/>
        <v>42088.916666666672</v>
      </c>
      <c r="L2963">
        <v>1424927159</v>
      </c>
      <c r="M2963" s="11">
        <f t="shared" si="277"/>
        <v>42060.962488425925</v>
      </c>
      <c r="N2963" t="b">
        <v>0</v>
      </c>
      <c r="O2963">
        <v>108</v>
      </c>
      <c r="P2963" t="b">
        <v>1</v>
      </c>
      <c r="Q2963" t="s">
        <v>8271</v>
      </c>
      <c r="R2963" s="10">
        <f t="shared" si="278"/>
        <v>109.62</v>
      </c>
      <c r="S2963">
        <f t="shared" si="279"/>
        <v>50.75</v>
      </c>
      <c r="T2963" t="str">
        <f t="shared" si="280"/>
        <v>theater</v>
      </c>
      <c r="U2963" t="str">
        <f t="shared" si="281"/>
        <v>plays</v>
      </c>
    </row>
    <row r="2964" spans="1:21" ht="44.25" hidden="1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tr">
        <f>Data[[#This Row],[state]]</f>
        <v>successful</v>
      </c>
      <c r="H2964" t="s">
        <v>8224</v>
      </c>
      <c r="I2964" t="s">
        <v>8246</v>
      </c>
      <c r="J2964">
        <v>1425193140</v>
      </c>
      <c r="K2964" s="11">
        <f t="shared" si="276"/>
        <v>42064.040972222225</v>
      </c>
      <c r="L2964">
        <v>1422769906</v>
      </c>
      <c r="M2964" s="11">
        <f t="shared" si="277"/>
        <v>42035.99428240741</v>
      </c>
      <c r="N2964" t="b">
        <v>0</v>
      </c>
      <c r="O2964">
        <v>20</v>
      </c>
      <c r="P2964" t="b">
        <v>1</v>
      </c>
      <c r="Q2964" t="s">
        <v>8271</v>
      </c>
      <c r="R2964" s="10">
        <f t="shared" si="278"/>
        <v>121.8</v>
      </c>
      <c r="S2964">
        <f t="shared" si="279"/>
        <v>60.9</v>
      </c>
      <c r="T2964" t="str">
        <f t="shared" si="280"/>
        <v>theater</v>
      </c>
      <c r="U2964" t="str">
        <f t="shared" si="281"/>
        <v>plays</v>
      </c>
    </row>
    <row r="2965" spans="1:21" ht="59" hidden="1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tr">
        <f>Data[[#This Row],[state]]</f>
        <v>successful</v>
      </c>
      <c r="H2965" t="s">
        <v>8224</v>
      </c>
      <c r="I2965" t="s">
        <v>8246</v>
      </c>
      <c r="J2965">
        <v>1435835824</v>
      </c>
      <c r="K2965" s="11">
        <f t="shared" si="276"/>
        <v>42187.220185185186</v>
      </c>
      <c r="L2965">
        <v>1433243824</v>
      </c>
      <c r="M2965" s="11">
        <f t="shared" si="277"/>
        <v>42157.220185185186</v>
      </c>
      <c r="N2965" t="b">
        <v>0</v>
      </c>
      <c r="O2965">
        <v>98</v>
      </c>
      <c r="P2965" t="b">
        <v>1</v>
      </c>
      <c r="Q2965" t="s">
        <v>8271</v>
      </c>
      <c r="R2965" s="10">
        <f t="shared" si="278"/>
        <v>106.85</v>
      </c>
      <c r="S2965">
        <f t="shared" si="279"/>
        <v>109.03061224489795</v>
      </c>
      <c r="T2965" t="str">
        <f t="shared" si="280"/>
        <v>theater</v>
      </c>
      <c r="U2965" t="str">
        <f t="shared" si="281"/>
        <v>plays</v>
      </c>
    </row>
    <row r="2966" spans="1:21" ht="44.25" hidden="1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tr">
        <f>Data[[#This Row],[state]]</f>
        <v>successful</v>
      </c>
      <c r="H2966" t="s">
        <v>8224</v>
      </c>
      <c r="I2966" t="s">
        <v>8246</v>
      </c>
      <c r="J2966">
        <v>1407360720</v>
      </c>
      <c r="K2966" s="11">
        <f t="shared" si="276"/>
        <v>41857.647222222222</v>
      </c>
      <c r="L2966">
        <v>1404769819</v>
      </c>
      <c r="M2966" s="11">
        <f t="shared" si="277"/>
        <v>41827.659942129627</v>
      </c>
      <c r="N2966" t="b">
        <v>0</v>
      </c>
      <c r="O2966">
        <v>196</v>
      </c>
      <c r="P2966" t="b">
        <v>1</v>
      </c>
      <c r="Q2966" t="s">
        <v>8271</v>
      </c>
      <c r="R2966" s="10">
        <f t="shared" si="278"/>
        <v>100.71379999999999</v>
      </c>
      <c r="S2966">
        <f t="shared" si="279"/>
        <v>25.692295918367346</v>
      </c>
      <c r="T2966" t="str">
        <f t="shared" si="280"/>
        <v>theater</v>
      </c>
      <c r="U2966" t="str">
        <f t="shared" si="281"/>
        <v>plays</v>
      </c>
    </row>
    <row r="2967" spans="1:21" ht="59" hidden="1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tr">
        <f>Data[[#This Row],[state]]</f>
        <v>successful</v>
      </c>
      <c r="H2967" t="s">
        <v>8224</v>
      </c>
      <c r="I2967" t="s">
        <v>8246</v>
      </c>
      <c r="J2967">
        <v>1436290233</v>
      </c>
      <c r="K2967" s="11">
        <f t="shared" si="276"/>
        <v>42192.479548611111</v>
      </c>
      <c r="L2967">
        <v>1433698233</v>
      </c>
      <c r="M2967" s="11">
        <f t="shared" si="277"/>
        <v>42162.479548611111</v>
      </c>
      <c r="N2967" t="b">
        <v>0</v>
      </c>
      <c r="O2967">
        <v>39</v>
      </c>
      <c r="P2967" t="b">
        <v>1</v>
      </c>
      <c r="Q2967" t="s">
        <v>8271</v>
      </c>
      <c r="R2967" s="10">
        <f t="shared" si="278"/>
        <v>109.00000000000001</v>
      </c>
      <c r="S2967">
        <f t="shared" si="279"/>
        <v>41.92307692307692</v>
      </c>
      <c r="T2967" t="str">
        <f t="shared" si="280"/>
        <v>theater</v>
      </c>
      <c r="U2967" t="str">
        <f t="shared" si="281"/>
        <v>plays</v>
      </c>
    </row>
    <row r="2968" spans="1:21" ht="44.25" hidden="1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tr">
        <f>Data[[#This Row],[state]]</f>
        <v>successful</v>
      </c>
      <c r="H2968" t="s">
        <v>8224</v>
      </c>
      <c r="I2968" t="s">
        <v>8246</v>
      </c>
      <c r="J2968">
        <v>1442425412</v>
      </c>
      <c r="K2968" s="11">
        <f t="shared" si="276"/>
        <v>42263.488564814819</v>
      </c>
      <c r="L2968">
        <v>1439833412</v>
      </c>
      <c r="M2968" s="11">
        <f t="shared" si="277"/>
        <v>42233.488564814819</v>
      </c>
      <c r="N2968" t="b">
        <v>0</v>
      </c>
      <c r="O2968">
        <v>128</v>
      </c>
      <c r="P2968" t="b">
        <v>1</v>
      </c>
      <c r="Q2968" t="s">
        <v>8271</v>
      </c>
      <c r="R2968" s="10">
        <f t="shared" si="278"/>
        <v>113.63000000000001</v>
      </c>
      <c r="S2968">
        <f t="shared" si="279"/>
        <v>88.7734375</v>
      </c>
      <c r="T2968" t="str">
        <f t="shared" si="280"/>
        <v>theater</v>
      </c>
      <c r="U2968" t="str">
        <f t="shared" si="281"/>
        <v>plays</v>
      </c>
    </row>
    <row r="2969" spans="1:21" ht="44.25" hidden="1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tr">
        <f>Data[[#This Row],[state]]</f>
        <v>successful</v>
      </c>
      <c r="H2969" t="s">
        <v>8224</v>
      </c>
      <c r="I2969" t="s">
        <v>8246</v>
      </c>
      <c r="J2969">
        <v>1425872692</v>
      </c>
      <c r="K2969" s="11">
        <f t="shared" si="276"/>
        <v>42071.906157407408</v>
      </c>
      <c r="L2969">
        <v>1423284292</v>
      </c>
      <c r="M2969" s="11">
        <f t="shared" si="277"/>
        <v>42041.947824074072</v>
      </c>
      <c r="N2969" t="b">
        <v>0</v>
      </c>
      <c r="O2969">
        <v>71</v>
      </c>
      <c r="P2969" t="b">
        <v>1</v>
      </c>
      <c r="Q2969" t="s">
        <v>8271</v>
      </c>
      <c r="R2969" s="10">
        <f t="shared" si="278"/>
        <v>113.92</v>
      </c>
      <c r="S2969">
        <f t="shared" si="279"/>
        <v>80.225352112676063</v>
      </c>
      <c r="T2969" t="str">
        <f t="shared" si="280"/>
        <v>theater</v>
      </c>
      <c r="U2969" t="str">
        <f t="shared" si="281"/>
        <v>plays</v>
      </c>
    </row>
    <row r="2970" spans="1:21" ht="29.5" hidden="1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tr">
        <f>Data[[#This Row],[state]]</f>
        <v>successful</v>
      </c>
      <c r="H2970" t="s">
        <v>8224</v>
      </c>
      <c r="I2970" t="s">
        <v>8246</v>
      </c>
      <c r="J2970">
        <v>1471406340</v>
      </c>
      <c r="K2970" s="11">
        <f t="shared" si="276"/>
        <v>42598.915972222225</v>
      </c>
      <c r="L2970">
        <v>1470227660</v>
      </c>
      <c r="M2970" s="11">
        <f t="shared" si="277"/>
        <v>42585.273842592593</v>
      </c>
      <c r="N2970" t="b">
        <v>0</v>
      </c>
      <c r="O2970">
        <v>47</v>
      </c>
      <c r="P2970" t="b">
        <v>1</v>
      </c>
      <c r="Q2970" t="s">
        <v>8271</v>
      </c>
      <c r="R2970" s="10">
        <f t="shared" si="278"/>
        <v>106</v>
      </c>
      <c r="S2970">
        <f t="shared" si="279"/>
        <v>78.936170212765958</v>
      </c>
      <c r="T2970" t="str">
        <f t="shared" si="280"/>
        <v>theater</v>
      </c>
      <c r="U2970" t="str">
        <f t="shared" si="281"/>
        <v>plays</v>
      </c>
    </row>
    <row r="2971" spans="1:21" ht="44.25" hidden="1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tr">
        <f>Data[[#This Row],[state]]</f>
        <v>successful</v>
      </c>
      <c r="H2971" t="s">
        <v>8229</v>
      </c>
      <c r="I2971" t="s">
        <v>8251</v>
      </c>
      <c r="J2971">
        <v>1430693460</v>
      </c>
      <c r="K2971" s="11">
        <f t="shared" si="276"/>
        <v>42127.702083333337</v>
      </c>
      <c r="L2971">
        <v>1428087153</v>
      </c>
      <c r="M2971" s="11">
        <f t="shared" si="277"/>
        <v>42097.536493055552</v>
      </c>
      <c r="N2971" t="b">
        <v>0</v>
      </c>
      <c r="O2971">
        <v>17</v>
      </c>
      <c r="P2971" t="b">
        <v>1</v>
      </c>
      <c r="Q2971" t="s">
        <v>8271</v>
      </c>
      <c r="R2971" s="10">
        <f t="shared" si="278"/>
        <v>162.5</v>
      </c>
      <c r="S2971">
        <f t="shared" si="279"/>
        <v>95.588235294117652</v>
      </c>
      <c r="T2971" t="str">
        <f t="shared" si="280"/>
        <v>theater</v>
      </c>
      <c r="U2971" t="str">
        <f t="shared" si="281"/>
        <v>plays</v>
      </c>
    </row>
    <row r="2972" spans="1:21" ht="44.25" hidden="1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tr">
        <f>Data[[#This Row],[state]]</f>
        <v>successful</v>
      </c>
      <c r="H2972" t="s">
        <v>8224</v>
      </c>
      <c r="I2972" t="s">
        <v>8246</v>
      </c>
      <c r="J2972">
        <v>1405699451</v>
      </c>
      <c r="K2972" s="11">
        <f t="shared" si="276"/>
        <v>41838.419571759259</v>
      </c>
      <c r="L2972">
        <v>1403107451</v>
      </c>
      <c r="M2972" s="11">
        <f t="shared" si="277"/>
        <v>41808.419571759259</v>
      </c>
      <c r="N2972" t="b">
        <v>0</v>
      </c>
      <c r="O2972">
        <v>91</v>
      </c>
      <c r="P2972" t="b">
        <v>1</v>
      </c>
      <c r="Q2972" t="s">
        <v>8271</v>
      </c>
      <c r="R2972" s="10">
        <f t="shared" si="278"/>
        <v>106</v>
      </c>
      <c r="S2972">
        <f t="shared" si="279"/>
        <v>69.890109890109883</v>
      </c>
      <c r="T2972" t="str">
        <f t="shared" si="280"/>
        <v>theater</v>
      </c>
      <c r="U2972" t="str">
        <f t="shared" si="281"/>
        <v>plays</v>
      </c>
    </row>
    <row r="2973" spans="1:21" ht="44.25" hidden="1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tr">
        <f>Data[[#This Row],[state]]</f>
        <v>successful</v>
      </c>
      <c r="H2973" t="s">
        <v>8224</v>
      </c>
      <c r="I2973" t="s">
        <v>8246</v>
      </c>
      <c r="J2973">
        <v>1409500078</v>
      </c>
      <c r="K2973" s="11">
        <f t="shared" si="276"/>
        <v>41882.408310185187</v>
      </c>
      <c r="L2973">
        <v>1406908078</v>
      </c>
      <c r="M2973" s="11">
        <f t="shared" si="277"/>
        <v>41852.408310185187</v>
      </c>
      <c r="N2973" t="b">
        <v>0</v>
      </c>
      <c r="O2973">
        <v>43</v>
      </c>
      <c r="P2973" t="b">
        <v>1</v>
      </c>
      <c r="Q2973" t="s">
        <v>8271</v>
      </c>
      <c r="R2973" s="10">
        <f t="shared" si="278"/>
        <v>100.15624999999999</v>
      </c>
      <c r="S2973">
        <f t="shared" si="279"/>
        <v>74.534883720930239</v>
      </c>
      <c r="T2973" t="str">
        <f t="shared" si="280"/>
        <v>theater</v>
      </c>
      <c r="U2973" t="str">
        <f t="shared" si="281"/>
        <v>plays</v>
      </c>
    </row>
    <row r="2974" spans="1:21" ht="29.5" hidden="1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tr">
        <f>Data[[#This Row],[state]]</f>
        <v>successful</v>
      </c>
      <c r="H2974" t="s">
        <v>8224</v>
      </c>
      <c r="I2974" t="s">
        <v>8246</v>
      </c>
      <c r="J2974">
        <v>1480899600</v>
      </c>
      <c r="K2974" s="11">
        <f t="shared" si="276"/>
        <v>42708.791666666672</v>
      </c>
      <c r="L2974">
        <v>1479609520</v>
      </c>
      <c r="M2974" s="11">
        <f t="shared" si="277"/>
        <v>42693.860185185185</v>
      </c>
      <c r="N2974" t="b">
        <v>0</v>
      </c>
      <c r="O2974">
        <v>17</v>
      </c>
      <c r="P2974" t="b">
        <v>1</v>
      </c>
      <c r="Q2974" t="s">
        <v>8271</v>
      </c>
      <c r="R2974" s="10">
        <f t="shared" si="278"/>
        <v>105.35000000000001</v>
      </c>
      <c r="S2974">
        <f t="shared" si="279"/>
        <v>123.94117647058823</v>
      </c>
      <c r="T2974" t="str">
        <f t="shared" si="280"/>
        <v>theater</v>
      </c>
      <c r="U2974" t="str">
        <f t="shared" si="281"/>
        <v>plays</v>
      </c>
    </row>
    <row r="2975" spans="1:21" ht="44.25" hidden="1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tr">
        <f>Data[[#This Row],[state]]</f>
        <v>successful</v>
      </c>
      <c r="H2975" t="s">
        <v>8224</v>
      </c>
      <c r="I2975" t="s">
        <v>8246</v>
      </c>
      <c r="J2975">
        <v>1451620800</v>
      </c>
      <c r="K2975" s="11">
        <f t="shared" si="276"/>
        <v>42369.916666666672</v>
      </c>
      <c r="L2975">
        <v>1449171508</v>
      </c>
      <c r="M2975" s="11">
        <f t="shared" si="277"/>
        <v>42341.568379629629</v>
      </c>
      <c r="N2975" t="b">
        <v>0</v>
      </c>
      <c r="O2975">
        <v>33</v>
      </c>
      <c r="P2975" t="b">
        <v>1</v>
      </c>
      <c r="Q2975" t="s">
        <v>8271</v>
      </c>
      <c r="R2975" s="10">
        <f t="shared" si="278"/>
        <v>174.8</v>
      </c>
      <c r="S2975">
        <f t="shared" si="279"/>
        <v>264.84848484848487</v>
      </c>
      <c r="T2975" t="str">
        <f t="shared" si="280"/>
        <v>theater</v>
      </c>
      <c r="U2975" t="str">
        <f t="shared" si="281"/>
        <v>plays</v>
      </c>
    </row>
    <row r="2976" spans="1:21" ht="59" hidden="1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tr">
        <f>Data[[#This Row],[state]]</f>
        <v>successful</v>
      </c>
      <c r="H2976" t="s">
        <v>8224</v>
      </c>
      <c r="I2976" t="s">
        <v>8246</v>
      </c>
      <c r="J2976">
        <v>1411695300</v>
      </c>
      <c r="K2976" s="11">
        <f t="shared" si="276"/>
        <v>41907.815972222219</v>
      </c>
      <c r="L2976">
        <v>1409275671</v>
      </c>
      <c r="M2976" s="11">
        <f t="shared" si="277"/>
        <v>41879.811006944445</v>
      </c>
      <c r="N2976" t="b">
        <v>0</v>
      </c>
      <c r="O2976">
        <v>87</v>
      </c>
      <c r="P2976" t="b">
        <v>1</v>
      </c>
      <c r="Q2976" t="s">
        <v>8271</v>
      </c>
      <c r="R2976" s="10">
        <f t="shared" si="278"/>
        <v>102</v>
      </c>
      <c r="S2976">
        <f t="shared" si="279"/>
        <v>58.620689655172413</v>
      </c>
      <c r="T2976" t="str">
        <f t="shared" si="280"/>
        <v>theater</v>
      </c>
      <c r="U2976" t="str">
        <f t="shared" si="281"/>
        <v>plays</v>
      </c>
    </row>
    <row r="2977" spans="1:21" ht="44.25" hidden="1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tr">
        <f>Data[[#This Row],[state]]</f>
        <v>successful</v>
      </c>
      <c r="H2977" t="s">
        <v>8224</v>
      </c>
      <c r="I2977" t="s">
        <v>8246</v>
      </c>
      <c r="J2977">
        <v>1417057200</v>
      </c>
      <c r="K2977" s="11">
        <f t="shared" si="276"/>
        <v>41969.875</v>
      </c>
      <c r="L2977">
        <v>1414599886</v>
      </c>
      <c r="M2977" s="11">
        <f t="shared" si="277"/>
        <v>41941.433865740742</v>
      </c>
      <c r="N2977" t="b">
        <v>0</v>
      </c>
      <c r="O2977">
        <v>113</v>
      </c>
      <c r="P2977" t="b">
        <v>1</v>
      </c>
      <c r="Q2977" t="s">
        <v>8271</v>
      </c>
      <c r="R2977" s="10">
        <f t="shared" si="278"/>
        <v>100.125</v>
      </c>
      <c r="S2977">
        <f t="shared" si="279"/>
        <v>70.884955752212392</v>
      </c>
      <c r="T2977" t="str">
        <f t="shared" si="280"/>
        <v>theater</v>
      </c>
      <c r="U2977" t="str">
        <f t="shared" si="281"/>
        <v>plays</v>
      </c>
    </row>
    <row r="2978" spans="1:21" ht="44.25" hidden="1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tr">
        <f>Data[[#This Row],[state]]</f>
        <v>successful</v>
      </c>
      <c r="H2978" t="s">
        <v>8225</v>
      </c>
      <c r="I2978" t="s">
        <v>8247</v>
      </c>
      <c r="J2978">
        <v>1457870400</v>
      </c>
      <c r="K2978" s="11">
        <f t="shared" si="276"/>
        <v>42442.25</v>
      </c>
      <c r="L2978">
        <v>1456421530</v>
      </c>
      <c r="M2978" s="11">
        <f t="shared" si="277"/>
        <v>42425.480671296296</v>
      </c>
      <c r="N2978" t="b">
        <v>0</v>
      </c>
      <c r="O2978">
        <v>14</v>
      </c>
      <c r="P2978" t="b">
        <v>1</v>
      </c>
      <c r="Q2978" t="s">
        <v>8271</v>
      </c>
      <c r="R2978" s="10">
        <f t="shared" si="278"/>
        <v>171.42857142857142</v>
      </c>
      <c r="S2978">
        <f t="shared" si="279"/>
        <v>8.5714285714285712</v>
      </c>
      <c r="T2978" t="str">
        <f t="shared" si="280"/>
        <v>theater</v>
      </c>
      <c r="U2978" t="str">
        <f t="shared" si="281"/>
        <v>plays</v>
      </c>
    </row>
    <row r="2979" spans="1:21" ht="59" hidden="1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tr">
        <f>Data[[#This Row],[state]]</f>
        <v>successful</v>
      </c>
      <c r="H2979" t="s">
        <v>8224</v>
      </c>
      <c r="I2979" t="s">
        <v>8246</v>
      </c>
      <c r="J2979">
        <v>1427076840</v>
      </c>
      <c r="K2979" s="11">
        <f t="shared" si="276"/>
        <v>42085.843055555553</v>
      </c>
      <c r="L2979">
        <v>1421960934</v>
      </c>
      <c r="M2979" s="11">
        <f t="shared" si="277"/>
        <v>42026.63118055556</v>
      </c>
      <c r="N2979" t="b">
        <v>0</v>
      </c>
      <c r="O2979">
        <v>30</v>
      </c>
      <c r="P2979" t="b">
        <v>1</v>
      </c>
      <c r="Q2979" t="s">
        <v>8271</v>
      </c>
      <c r="R2979" s="10">
        <f t="shared" si="278"/>
        <v>113.56666666666666</v>
      </c>
      <c r="S2979">
        <f t="shared" si="279"/>
        <v>113.56666666666666</v>
      </c>
      <c r="T2979" t="str">
        <f t="shared" si="280"/>
        <v>theater</v>
      </c>
      <c r="U2979" t="str">
        <f t="shared" si="281"/>
        <v>plays</v>
      </c>
    </row>
    <row r="2980" spans="1:21" ht="59" hidden="1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tr">
        <f>Data[[#This Row],[state]]</f>
        <v>successful</v>
      </c>
      <c r="H2980" t="s">
        <v>8224</v>
      </c>
      <c r="I2980" t="s">
        <v>8246</v>
      </c>
      <c r="J2980">
        <v>1413784740</v>
      </c>
      <c r="K2980" s="11">
        <f t="shared" si="276"/>
        <v>41931.999305555553</v>
      </c>
      <c r="L2980">
        <v>1412954547</v>
      </c>
      <c r="M2980" s="11">
        <f t="shared" si="277"/>
        <v>41922.390590277777</v>
      </c>
      <c r="N2980" t="b">
        <v>0</v>
      </c>
      <c r="O2980">
        <v>16</v>
      </c>
      <c r="P2980" t="b">
        <v>1</v>
      </c>
      <c r="Q2980" t="s">
        <v>8271</v>
      </c>
      <c r="R2980" s="10">
        <f t="shared" si="278"/>
        <v>129.46666666666667</v>
      </c>
      <c r="S2980">
        <f t="shared" si="279"/>
        <v>60.6875</v>
      </c>
      <c r="T2980" t="str">
        <f t="shared" si="280"/>
        <v>theater</v>
      </c>
      <c r="U2980" t="str">
        <f t="shared" si="281"/>
        <v>plays</v>
      </c>
    </row>
    <row r="2981" spans="1:21" ht="44.25" hidden="1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tr">
        <f>Data[[#This Row],[state]]</f>
        <v>successful</v>
      </c>
      <c r="H2981" t="s">
        <v>8224</v>
      </c>
      <c r="I2981" t="s">
        <v>8246</v>
      </c>
      <c r="J2981">
        <v>1420524000</v>
      </c>
      <c r="K2981" s="11">
        <f t="shared" si="276"/>
        <v>42010</v>
      </c>
      <c r="L2981">
        <v>1419104823</v>
      </c>
      <c r="M2981" s="11">
        <f t="shared" si="277"/>
        <v>41993.574340277773</v>
      </c>
      <c r="N2981" t="b">
        <v>0</v>
      </c>
      <c r="O2981">
        <v>46</v>
      </c>
      <c r="P2981" t="b">
        <v>1</v>
      </c>
      <c r="Q2981" t="s">
        <v>8271</v>
      </c>
      <c r="R2981" s="10">
        <f t="shared" si="278"/>
        <v>101.4</v>
      </c>
      <c r="S2981">
        <f t="shared" si="279"/>
        <v>110.21739130434783</v>
      </c>
      <c r="T2981" t="str">
        <f t="shared" si="280"/>
        <v>theater</v>
      </c>
      <c r="U2981" t="str">
        <f t="shared" si="281"/>
        <v>plays</v>
      </c>
    </row>
    <row r="2982" spans="1:21" ht="44.25" hidden="1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tr">
        <f>Data[[#This Row],[state]]</f>
        <v>successful</v>
      </c>
      <c r="H2982" t="s">
        <v>8224</v>
      </c>
      <c r="I2982" t="s">
        <v>8246</v>
      </c>
      <c r="J2982">
        <v>1440381600</v>
      </c>
      <c r="K2982" s="11">
        <f t="shared" si="276"/>
        <v>42239.833333333328</v>
      </c>
      <c r="L2982">
        <v>1438639130</v>
      </c>
      <c r="M2982" s="11">
        <f t="shared" si="277"/>
        <v>42219.665856481486</v>
      </c>
      <c r="N2982" t="b">
        <v>0</v>
      </c>
      <c r="O2982">
        <v>24</v>
      </c>
      <c r="P2982" t="b">
        <v>1</v>
      </c>
      <c r="Q2982" t="s">
        <v>8271</v>
      </c>
      <c r="R2982" s="10">
        <f t="shared" si="278"/>
        <v>109.16666666666666</v>
      </c>
      <c r="S2982">
        <f t="shared" si="279"/>
        <v>136.45833333333334</v>
      </c>
      <c r="T2982" t="str">
        <f t="shared" si="280"/>
        <v>theater</v>
      </c>
      <c r="U2982" t="str">
        <f t="shared" si="281"/>
        <v>plays</v>
      </c>
    </row>
    <row r="2983" spans="1:21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tr">
        <f>Data[[#This Row],[state]]</f>
        <v>successful</v>
      </c>
      <c r="H2983" t="s">
        <v>8241</v>
      </c>
      <c r="I2983" t="s">
        <v>8249</v>
      </c>
      <c r="J2983">
        <v>1443014756</v>
      </c>
      <c r="K2983" s="11">
        <f t="shared" si="276"/>
        <v>42270.309675925921</v>
      </c>
      <c r="L2983">
        <v>1439126756</v>
      </c>
      <c r="M2983" s="11">
        <f t="shared" si="277"/>
        <v>42225.309675925921</v>
      </c>
      <c r="N2983" t="b">
        <v>1</v>
      </c>
      <c r="O2983">
        <v>97</v>
      </c>
      <c r="P2983" t="b">
        <v>1</v>
      </c>
      <c r="Q2983" t="s">
        <v>8303</v>
      </c>
      <c r="R2983" s="10">
        <f t="shared" si="278"/>
        <v>128.92500000000001</v>
      </c>
      <c r="S2983">
        <f t="shared" si="279"/>
        <v>53.164948453608247</v>
      </c>
      <c r="T2983" t="str">
        <f t="shared" si="280"/>
        <v>theater</v>
      </c>
      <c r="U2983" t="str">
        <f t="shared" si="281"/>
        <v>spaces</v>
      </c>
    </row>
    <row r="2984" spans="1:21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tr">
        <f>Data[[#This Row],[state]]</f>
        <v>successful</v>
      </c>
      <c r="H2984" t="s">
        <v>8225</v>
      </c>
      <c r="I2984" t="s">
        <v>8247</v>
      </c>
      <c r="J2984">
        <v>1455208143</v>
      </c>
      <c r="K2984" s="11">
        <f t="shared" si="276"/>
        <v>42411.436840277776</v>
      </c>
      <c r="L2984">
        <v>1452616143</v>
      </c>
      <c r="M2984" s="11">
        <f t="shared" si="277"/>
        <v>42381.436840277776</v>
      </c>
      <c r="N2984" t="b">
        <v>1</v>
      </c>
      <c r="O2984">
        <v>59</v>
      </c>
      <c r="P2984" t="b">
        <v>1</v>
      </c>
      <c r="Q2984" t="s">
        <v>8303</v>
      </c>
      <c r="R2984" s="10">
        <f t="shared" si="278"/>
        <v>102.06</v>
      </c>
      <c r="S2984">
        <f t="shared" si="279"/>
        <v>86.491525423728817</v>
      </c>
      <c r="T2984" t="str">
        <f t="shared" si="280"/>
        <v>theater</v>
      </c>
      <c r="U2984" t="str">
        <f t="shared" si="281"/>
        <v>spaces</v>
      </c>
    </row>
    <row r="2985" spans="1:21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tr">
        <f>Data[[#This Row],[state]]</f>
        <v>successful</v>
      </c>
      <c r="H2985" t="s">
        <v>8224</v>
      </c>
      <c r="I2985" t="s">
        <v>8246</v>
      </c>
      <c r="J2985">
        <v>1415722236</v>
      </c>
      <c r="K2985" s="11">
        <f t="shared" si="276"/>
        <v>41954.424027777779</v>
      </c>
      <c r="L2985">
        <v>1410534636</v>
      </c>
      <c r="M2985" s="11">
        <f t="shared" si="277"/>
        <v>41894.382361111115</v>
      </c>
      <c r="N2985" t="b">
        <v>1</v>
      </c>
      <c r="O2985">
        <v>1095</v>
      </c>
      <c r="P2985" t="b">
        <v>1</v>
      </c>
      <c r="Q2985" t="s">
        <v>8303</v>
      </c>
      <c r="R2985" s="10">
        <f t="shared" si="278"/>
        <v>146.53957758620692</v>
      </c>
      <c r="S2985">
        <f t="shared" si="279"/>
        <v>155.23827397260274</v>
      </c>
      <c r="T2985" t="str">
        <f t="shared" si="280"/>
        <v>theater</v>
      </c>
      <c r="U2985" t="str">
        <f t="shared" si="281"/>
        <v>spaces</v>
      </c>
    </row>
    <row r="2986" spans="1:21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tr">
        <f>Data[[#This Row],[state]]</f>
        <v>successful</v>
      </c>
      <c r="H2986" t="s">
        <v>8224</v>
      </c>
      <c r="I2986" t="s">
        <v>8246</v>
      </c>
      <c r="J2986">
        <v>1472020881</v>
      </c>
      <c r="K2986" s="11">
        <f t="shared" si="276"/>
        <v>42606.028715277775</v>
      </c>
      <c r="L2986">
        <v>1469428881</v>
      </c>
      <c r="M2986" s="11">
        <f t="shared" si="277"/>
        <v>42576.028715277775</v>
      </c>
      <c r="N2986" t="b">
        <v>1</v>
      </c>
      <c r="O2986">
        <v>218</v>
      </c>
      <c r="P2986" t="b">
        <v>1</v>
      </c>
      <c r="Q2986" t="s">
        <v>8303</v>
      </c>
      <c r="R2986" s="10">
        <f t="shared" si="278"/>
        <v>100.352</v>
      </c>
      <c r="S2986">
        <f t="shared" si="279"/>
        <v>115.08256880733946</v>
      </c>
      <c r="T2986" t="str">
        <f t="shared" si="280"/>
        <v>theater</v>
      </c>
      <c r="U2986" t="str">
        <f t="shared" si="281"/>
        <v>spaces</v>
      </c>
    </row>
    <row r="2987" spans="1:21" ht="59" hidden="1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tr">
        <f>Data[[#This Row],[state]]</f>
        <v>successful</v>
      </c>
      <c r="H2987" t="s">
        <v>8228</v>
      </c>
      <c r="I2987" t="s">
        <v>8250</v>
      </c>
      <c r="J2987">
        <v>1477886400</v>
      </c>
      <c r="K2987" s="11">
        <f t="shared" si="276"/>
        <v>42673.916666666672</v>
      </c>
      <c r="L2987">
        <v>1476228128</v>
      </c>
      <c r="M2987" s="11">
        <f t="shared" si="277"/>
        <v>42654.723703703698</v>
      </c>
      <c r="N2987" t="b">
        <v>0</v>
      </c>
      <c r="O2987">
        <v>111</v>
      </c>
      <c r="P2987" t="b">
        <v>1</v>
      </c>
      <c r="Q2987" t="s">
        <v>8303</v>
      </c>
      <c r="R2987" s="10">
        <f t="shared" si="278"/>
        <v>121.64999999999999</v>
      </c>
      <c r="S2987">
        <f t="shared" si="279"/>
        <v>109.5945945945946</v>
      </c>
      <c r="T2987" t="str">
        <f t="shared" si="280"/>
        <v>theater</v>
      </c>
      <c r="U2987" t="str">
        <f t="shared" si="281"/>
        <v>spaces</v>
      </c>
    </row>
    <row r="2988" spans="1:21" ht="44.25" hidden="1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tr">
        <f>Data[[#This Row],[state]]</f>
        <v>successful</v>
      </c>
      <c r="H2988" t="s">
        <v>8225</v>
      </c>
      <c r="I2988" t="s">
        <v>8247</v>
      </c>
      <c r="J2988">
        <v>1462100406</v>
      </c>
      <c r="K2988" s="11">
        <f t="shared" si="276"/>
        <v>42491.208402777775</v>
      </c>
      <c r="L2988">
        <v>1456920006</v>
      </c>
      <c r="M2988" s="11">
        <f t="shared" si="277"/>
        <v>42431.250069444446</v>
      </c>
      <c r="N2988" t="b">
        <v>0</v>
      </c>
      <c r="O2988">
        <v>56</v>
      </c>
      <c r="P2988" t="b">
        <v>1</v>
      </c>
      <c r="Q2988" t="s">
        <v>8303</v>
      </c>
      <c r="R2988" s="10">
        <f t="shared" si="278"/>
        <v>105.5</v>
      </c>
      <c r="S2988">
        <f t="shared" si="279"/>
        <v>45.214285714285715</v>
      </c>
      <c r="T2988" t="str">
        <f t="shared" si="280"/>
        <v>theater</v>
      </c>
      <c r="U2988" t="str">
        <f t="shared" si="281"/>
        <v>spaces</v>
      </c>
    </row>
    <row r="2989" spans="1:21" ht="59" hidden="1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tr">
        <f>Data[[#This Row],[state]]</f>
        <v>successful</v>
      </c>
      <c r="H2989" t="s">
        <v>8224</v>
      </c>
      <c r="I2989" t="s">
        <v>8246</v>
      </c>
      <c r="J2989">
        <v>1476316800</v>
      </c>
      <c r="K2989" s="11">
        <f t="shared" si="276"/>
        <v>42655.75</v>
      </c>
      <c r="L2989">
        <v>1473837751</v>
      </c>
      <c r="M2989" s="11">
        <f t="shared" si="277"/>
        <v>42627.057303240741</v>
      </c>
      <c r="N2989" t="b">
        <v>0</v>
      </c>
      <c r="O2989">
        <v>265</v>
      </c>
      <c r="P2989" t="b">
        <v>1</v>
      </c>
      <c r="Q2989" t="s">
        <v>8303</v>
      </c>
      <c r="R2989" s="10">
        <f t="shared" si="278"/>
        <v>110.4008</v>
      </c>
      <c r="S2989">
        <f t="shared" si="279"/>
        <v>104.15169811320754</v>
      </c>
      <c r="T2989" t="str">
        <f t="shared" si="280"/>
        <v>theater</v>
      </c>
      <c r="U2989" t="str">
        <f t="shared" si="281"/>
        <v>spaces</v>
      </c>
    </row>
    <row r="2990" spans="1:21" ht="44.25" hidden="1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tr">
        <f>Data[[#This Row],[state]]</f>
        <v>successful</v>
      </c>
      <c r="H2990" t="s">
        <v>8225</v>
      </c>
      <c r="I2990" t="s">
        <v>8247</v>
      </c>
      <c r="J2990">
        <v>1466412081</v>
      </c>
      <c r="K2990" s="11">
        <f t="shared" si="276"/>
        <v>42541.112048611118</v>
      </c>
      <c r="L2990">
        <v>1463820081</v>
      </c>
      <c r="M2990" s="11">
        <f t="shared" si="277"/>
        <v>42511.112048611118</v>
      </c>
      <c r="N2990" t="b">
        <v>0</v>
      </c>
      <c r="O2990">
        <v>28</v>
      </c>
      <c r="P2990" t="b">
        <v>1</v>
      </c>
      <c r="Q2990" t="s">
        <v>8303</v>
      </c>
      <c r="R2990" s="10">
        <f t="shared" si="278"/>
        <v>100</v>
      </c>
      <c r="S2990">
        <f t="shared" si="279"/>
        <v>35.714285714285715</v>
      </c>
      <c r="T2990" t="str">
        <f t="shared" si="280"/>
        <v>theater</v>
      </c>
      <c r="U2990" t="str">
        <f t="shared" si="281"/>
        <v>spaces</v>
      </c>
    </row>
    <row r="2991" spans="1:21" hidden="1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tr">
        <f>Data[[#This Row],[state]]</f>
        <v>successful</v>
      </c>
      <c r="H2991" t="s">
        <v>8224</v>
      </c>
      <c r="I2991" t="s">
        <v>8246</v>
      </c>
      <c r="J2991">
        <v>1450673940</v>
      </c>
      <c r="K2991" s="11">
        <f t="shared" si="276"/>
        <v>42358.957638888889</v>
      </c>
      <c r="L2991">
        <v>1448756962</v>
      </c>
      <c r="M2991" s="11">
        <f t="shared" si="277"/>
        <v>42336.77039351852</v>
      </c>
      <c r="N2991" t="b">
        <v>0</v>
      </c>
      <c r="O2991">
        <v>364</v>
      </c>
      <c r="P2991" t="b">
        <v>1</v>
      </c>
      <c r="Q2991" t="s">
        <v>8303</v>
      </c>
      <c r="R2991" s="10">
        <f t="shared" si="278"/>
        <v>176.535</v>
      </c>
      <c r="S2991">
        <f t="shared" si="279"/>
        <v>96.997252747252745</v>
      </c>
      <c r="T2991" t="str">
        <f t="shared" si="280"/>
        <v>theater</v>
      </c>
      <c r="U2991" t="str">
        <f t="shared" si="281"/>
        <v>spaces</v>
      </c>
    </row>
    <row r="2992" spans="1:21" ht="44.25" hidden="1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tr">
        <f>Data[[#This Row],[state]]</f>
        <v>successful</v>
      </c>
      <c r="H2992" t="s">
        <v>8224</v>
      </c>
      <c r="I2992" t="s">
        <v>8246</v>
      </c>
      <c r="J2992">
        <v>1452174420</v>
      </c>
      <c r="K2992" s="11">
        <f t="shared" si="276"/>
        <v>42376.32430555555</v>
      </c>
      <c r="L2992">
        <v>1449150420</v>
      </c>
      <c r="M2992" s="11">
        <f t="shared" si="277"/>
        <v>42341.32430555555</v>
      </c>
      <c r="N2992" t="b">
        <v>0</v>
      </c>
      <c r="O2992">
        <v>27</v>
      </c>
      <c r="P2992" t="b">
        <v>1</v>
      </c>
      <c r="Q2992" t="s">
        <v>8303</v>
      </c>
      <c r="R2992" s="10">
        <f t="shared" si="278"/>
        <v>100</v>
      </c>
      <c r="S2992">
        <f t="shared" si="279"/>
        <v>370.37037037037038</v>
      </c>
      <c r="T2992" t="str">
        <f t="shared" si="280"/>
        <v>theater</v>
      </c>
      <c r="U2992" t="str">
        <f t="shared" si="281"/>
        <v>spaces</v>
      </c>
    </row>
    <row r="2993" spans="1:21" ht="44.25" hidden="1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tr">
        <f>Data[[#This Row],[state]]</f>
        <v>successful</v>
      </c>
      <c r="H2993" t="s">
        <v>8224</v>
      </c>
      <c r="I2993" t="s">
        <v>8246</v>
      </c>
      <c r="J2993">
        <v>1485547530</v>
      </c>
      <c r="K2993" s="11">
        <f t="shared" si="276"/>
        <v>42762.587152777778</v>
      </c>
      <c r="L2993">
        <v>1483646730</v>
      </c>
      <c r="M2993" s="11">
        <f t="shared" si="277"/>
        <v>42740.587152777778</v>
      </c>
      <c r="N2993" t="b">
        <v>0</v>
      </c>
      <c r="O2993">
        <v>93</v>
      </c>
      <c r="P2993" t="b">
        <v>1</v>
      </c>
      <c r="Q2993" t="s">
        <v>8303</v>
      </c>
      <c r="R2993" s="10">
        <f t="shared" si="278"/>
        <v>103.29411764705883</v>
      </c>
      <c r="S2993">
        <f t="shared" si="279"/>
        <v>94.408602150537632</v>
      </c>
      <c r="T2993" t="str">
        <f t="shared" si="280"/>
        <v>theater</v>
      </c>
      <c r="U2993" t="str">
        <f t="shared" si="281"/>
        <v>spaces</v>
      </c>
    </row>
    <row r="2994" spans="1:21" ht="44.25" hidden="1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tr">
        <f>Data[[#This Row],[state]]</f>
        <v>successful</v>
      </c>
      <c r="H2994" t="s">
        <v>8224</v>
      </c>
      <c r="I2994" t="s">
        <v>8246</v>
      </c>
      <c r="J2994">
        <v>1476037510</v>
      </c>
      <c r="K2994" s="11">
        <f t="shared" si="276"/>
        <v>42652.517476851848</v>
      </c>
      <c r="L2994">
        <v>1473445510</v>
      </c>
      <c r="M2994" s="11">
        <f t="shared" si="277"/>
        <v>42622.517476851848</v>
      </c>
      <c r="N2994" t="b">
        <v>0</v>
      </c>
      <c r="O2994">
        <v>64</v>
      </c>
      <c r="P2994" t="b">
        <v>1</v>
      </c>
      <c r="Q2994" t="s">
        <v>8303</v>
      </c>
      <c r="R2994" s="10">
        <f t="shared" si="278"/>
        <v>104.5</v>
      </c>
      <c r="S2994">
        <f t="shared" si="279"/>
        <v>48.984375</v>
      </c>
      <c r="T2994" t="str">
        <f t="shared" si="280"/>
        <v>theater</v>
      </c>
      <c r="U2994" t="str">
        <f t="shared" si="281"/>
        <v>spaces</v>
      </c>
    </row>
    <row r="2995" spans="1:21" hidden="1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tr">
        <f>Data[[#This Row],[state]]</f>
        <v>successful</v>
      </c>
      <c r="H2995" t="s">
        <v>8224</v>
      </c>
      <c r="I2995" t="s">
        <v>8246</v>
      </c>
      <c r="J2995">
        <v>1455998867</v>
      </c>
      <c r="K2995" s="11">
        <f t="shared" si="276"/>
        <v>42420.588738425926</v>
      </c>
      <c r="L2995">
        <v>1453406867</v>
      </c>
      <c r="M2995" s="11">
        <f t="shared" si="277"/>
        <v>42390.588738425926</v>
      </c>
      <c r="N2995" t="b">
        <v>0</v>
      </c>
      <c r="O2995">
        <v>22</v>
      </c>
      <c r="P2995" t="b">
        <v>1</v>
      </c>
      <c r="Q2995" t="s">
        <v>8303</v>
      </c>
      <c r="R2995" s="10">
        <f t="shared" si="278"/>
        <v>100.29999999999998</v>
      </c>
      <c r="S2995">
        <f t="shared" si="279"/>
        <v>45.590909090909093</v>
      </c>
      <c r="T2995" t="str">
        <f t="shared" si="280"/>
        <v>theater</v>
      </c>
      <c r="U2995" t="str">
        <f t="shared" si="281"/>
        <v>spaces</v>
      </c>
    </row>
    <row r="2996" spans="1:21" ht="44.25" hidden="1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tr">
        <f>Data[[#This Row],[state]]</f>
        <v>successful</v>
      </c>
      <c r="H2996" t="s">
        <v>8225</v>
      </c>
      <c r="I2996" t="s">
        <v>8247</v>
      </c>
      <c r="J2996">
        <v>1412335772</v>
      </c>
      <c r="K2996" s="11">
        <f t="shared" si="276"/>
        <v>41915.228842592594</v>
      </c>
      <c r="L2996">
        <v>1409743772</v>
      </c>
      <c r="M2996" s="11">
        <f t="shared" si="277"/>
        <v>41885.228842592594</v>
      </c>
      <c r="N2996" t="b">
        <v>0</v>
      </c>
      <c r="O2996">
        <v>59</v>
      </c>
      <c r="P2996" t="b">
        <v>1</v>
      </c>
      <c r="Q2996" t="s">
        <v>8303</v>
      </c>
      <c r="R2996" s="10">
        <f t="shared" si="278"/>
        <v>457.74666666666673</v>
      </c>
      <c r="S2996">
        <f t="shared" si="279"/>
        <v>23.275254237288134</v>
      </c>
      <c r="T2996" t="str">
        <f t="shared" si="280"/>
        <v>theater</v>
      </c>
      <c r="U2996" t="str">
        <f t="shared" si="281"/>
        <v>spaces</v>
      </c>
    </row>
    <row r="2997" spans="1:21" ht="44.25" hidden="1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tr">
        <f>Data[[#This Row],[state]]</f>
        <v>successful</v>
      </c>
      <c r="H2997" t="s">
        <v>8224</v>
      </c>
      <c r="I2997" t="s">
        <v>8246</v>
      </c>
      <c r="J2997">
        <v>1484841471</v>
      </c>
      <c r="K2997" s="11">
        <f t="shared" si="276"/>
        <v>42754.415173611109</v>
      </c>
      <c r="L2997">
        <v>1482249471</v>
      </c>
      <c r="M2997" s="11">
        <f t="shared" si="277"/>
        <v>42724.415173611109</v>
      </c>
      <c r="N2997" t="b">
        <v>0</v>
      </c>
      <c r="O2997">
        <v>249</v>
      </c>
      <c r="P2997" t="b">
        <v>1</v>
      </c>
      <c r="Q2997" t="s">
        <v>8303</v>
      </c>
      <c r="R2997" s="10">
        <f t="shared" si="278"/>
        <v>104.96000000000001</v>
      </c>
      <c r="S2997">
        <f t="shared" si="279"/>
        <v>63.2289156626506</v>
      </c>
      <c r="T2997" t="str">
        <f t="shared" si="280"/>
        <v>theater</v>
      </c>
      <c r="U2997" t="str">
        <f t="shared" si="281"/>
        <v>spaces</v>
      </c>
    </row>
    <row r="2998" spans="1:21" ht="29.5" hidden="1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tr">
        <f>Data[[#This Row],[state]]</f>
        <v>successful</v>
      </c>
      <c r="H2998" t="s">
        <v>8224</v>
      </c>
      <c r="I2998" t="s">
        <v>8246</v>
      </c>
      <c r="J2998">
        <v>1432677240</v>
      </c>
      <c r="K2998" s="11">
        <f t="shared" si="276"/>
        <v>42150.662500000006</v>
      </c>
      <c r="L2998">
        <v>1427493240</v>
      </c>
      <c r="M2998" s="11">
        <f t="shared" si="277"/>
        <v>42090.662500000006</v>
      </c>
      <c r="N2998" t="b">
        <v>0</v>
      </c>
      <c r="O2998">
        <v>392</v>
      </c>
      <c r="P2998" t="b">
        <v>1</v>
      </c>
      <c r="Q2998" t="s">
        <v>8303</v>
      </c>
      <c r="R2998" s="10">
        <f t="shared" si="278"/>
        <v>171.94285714285715</v>
      </c>
      <c r="S2998">
        <f t="shared" si="279"/>
        <v>153.5204081632653</v>
      </c>
      <c r="T2998" t="str">
        <f t="shared" si="280"/>
        <v>theater</v>
      </c>
      <c r="U2998" t="str">
        <f t="shared" si="281"/>
        <v>spaces</v>
      </c>
    </row>
    <row r="2999" spans="1:21" ht="44.25" hidden="1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tr">
        <f>Data[[#This Row],[state]]</f>
        <v>successful</v>
      </c>
      <c r="H2999" t="s">
        <v>8224</v>
      </c>
      <c r="I2999" t="s">
        <v>8246</v>
      </c>
      <c r="J2999">
        <v>1488171540</v>
      </c>
      <c r="K2999" s="11">
        <f t="shared" si="276"/>
        <v>42792.957638888889</v>
      </c>
      <c r="L2999">
        <v>1486661793</v>
      </c>
      <c r="M2999" s="11">
        <f t="shared" si="277"/>
        <v>42775.483715277776</v>
      </c>
      <c r="N2999" t="b">
        <v>0</v>
      </c>
      <c r="O2999">
        <v>115</v>
      </c>
      <c r="P2999" t="b">
        <v>1</v>
      </c>
      <c r="Q2999" t="s">
        <v>8303</v>
      </c>
      <c r="R2999" s="10">
        <f t="shared" si="278"/>
        <v>103.73000000000002</v>
      </c>
      <c r="S2999">
        <f t="shared" si="279"/>
        <v>90.2</v>
      </c>
      <c r="T2999" t="str">
        <f t="shared" si="280"/>
        <v>theater</v>
      </c>
      <c r="U2999" t="str">
        <f t="shared" si="281"/>
        <v>spaces</v>
      </c>
    </row>
    <row r="3000" spans="1:21" ht="44.25" hidden="1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tr">
        <f>Data[[#This Row],[state]]</f>
        <v>successful</v>
      </c>
      <c r="H3000" t="s">
        <v>8224</v>
      </c>
      <c r="I3000" t="s">
        <v>8246</v>
      </c>
      <c r="J3000">
        <v>1402892700</v>
      </c>
      <c r="K3000" s="11">
        <f t="shared" si="276"/>
        <v>41805.934027777781</v>
      </c>
      <c r="L3000">
        <v>1400474329</v>
      </c>
      <c r="M3000" s="11">
        <f t="shared" si="277"/>
        <v>41777.943622685183</v>
      </c>
      <c r="N3000" t="b">
        <v>0</v>
      </c>
      <c r="O3000">
        <v>433</v>
      </c>
      <c r="P3000" t="b">
        <v>1</v>
      </c>
      <c r="Q3000" t="s">
        <v>8303</v>
      </c>
      <c r="R3000" s="10">
        <f t="shared" si="278"/>
        <v>103.029</v>
      </c>
      <c r="S3000">
        <f t="shared" si="279"/>
        <v>118.97113163972287</v>
      </c>
      <c r="T3000" t="str">
        <f t="shared" si="280"/>
        <v>theater</v>
      </c>
      <c r="U3000" t="str">
        <f t="shared" si="281"/>
        <v>spaces</v>
      </c>
    </row>
    <row r="3001" spans="1:21" ht="44.25" hidden="1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tr">
        <f>Data[[#This Row],[state]]</f>
        <v>successful</v>
      </c>
      <c r="H3001" t="s">
        <v>8224</v>
      </c>
      <c r="I3001" t="s">
        <v>8246</v>
      </c>
      <c r="J3001">
        <v>1488333600</v>
      </c>
      <c r="K3001" s="11">
        <f t="shared" si="276"/>
        <v>42794.833333333328</v>
      </c>
      <c r="L3001">
        <v>1487094360</v>
      </c>
      <c r="M3001" s="11">
        <f t="shared" si="277"/>
        <v>42780.490277777775</v>
      </c>
      <c r="N3001" t="b">
        <v>0</v>
      </c>
      <c r="O3001">
        <v>20</v>
      </c>
      <c r="P3001" t="b">
        <v>1</v>
      </c>
      <c r="Q3001" t="s">
        <v>8303</v>
      </c>
      <c r="R3001" s="10">
        <f t="shared" si="278"/>
        <v>118.88888888888889</v>
      </c>
      <c r="S3001">
        <f t="shared" si="279"/>
        <v>80.25</v>
      </c>
      <c r="T3001" t="str">
        <f t="shared" si="280"/>
        <v>theater</v>
      </c>
      <c r="U3001" t="str">
        <f t="shared" si="281"/>
        <v>spaces</v>
      </c>
    </row>
    <row r="3002" spans="1:21" ht="44.25" hidden="1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tr">
        <f>Data[[#This Row],[state]]</f>
        <v>successful</v>
      </c>
      <c r="H3002" t="s">
        <v>8224</v>
      </c>
      <c r="I3002" t="s">
        <v>8246</v>
      </c>
      <c r="J3002">
        <v>1485885600</v>
      </c>
      <c r="K3002" s="11">
        <f t="shared" si="276"/>
        <v>42766.5</v>
      </c>
      <c r="L3002">
        <v>1484682670</v>
      </c>
      <c r="M3002" s="11">
        <f t="shared" si="277"/>
        <v>42752.577199074076</v>
      </c>
      <c r="N3002" t="b">
        <v>0</v>
      </c>
      <c r="O3002">
        <v>8</v>
      </c>
      <c r="P3002" t="b">
        <v>1</v>
      </c>
      <c r="Q3002" t="s">
        <v>8303</v>
      </c>
      <c r="R3002" s="10">
        <f t="shared" si="278"/>
        <v>100</v>
      </c>
      <c r="S3002">
        <f t="shared" si="279"/>
        <v>62.5</v>
      </c>
      <c r="T3002" t="str">
        <f t="shared" si="280"/>
        <v>theater</v>
      </c>
      <c r="U3002" t="str">
        <f t="shared" si="281"/>
        <v>spaces</v>
      </c>
    </row>
    <row r="3003" spans="1:21" ht="44.25" hidden="1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tr">
        <f>Data[[#This Row],[state]]</f>
        <v>successful</v>
      </c>
      <c r="H3003" t="s">
        <v>8224</v>
      </c>
      <c r="I3003" t="s">
        <v>8246</v>
      </c>
      <c r="J3003">
        <v>1468445382</v>
      </c>
      <c r="K3003" s="11">
        <f t="shared" si="276"/>
        <v>42564.645625000005</v>
      </c>
      <c r="L3003">
        <v>1465853382</v>
      </c>
      <c r="M3003" s="11">
        <f t="shared" si="277"/>
        <v>42534.645625000005</v>
      </c>
      <c r="N3003" t="b">
        <v>0</v>
      </c>
      <c r="O3003">
        <v>175</v>
      </c>
      <c r="P3003" t="b">
        <v>1</v>
      </c>
      <c r="Q3003" t="s">
        <v>8303</v>
      </c>
      <c r="R3003" s="10">
        <f t="shared" si="278"/>
        <v>318.69988910451895</v>
      </c>
      <c r="S3003">
        <f t="shared" si="279"/>
        <v>131.37719999999999</v>
      </c>
      <c r="T3003" t="str">
        <f t="shared" si="280"/>
        <v>theater</v>
      </c>
      <c r="U3003" t="str">
        <f t="shared" si="281"/>
        <v>spaces</v>
      </c>
    </row>
    <row r="3004" spans="1:21" ht="29.5" hidden="1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tr">
        <f>Data[[#This Row],[state]]</f>
        <v>successful</v>
      </c>
      <c r="H3004" t="s">
        <v>8224</v>
      </c>
      <c r="I3004" t="s">
        <v>8246</v>
      </c>
      <c r="J3004">
        <v>1356552252</v>
      </c>
      <c r="K3004" s="11">
        <f t="shared" si="276"/>
        <v>41269.58625</v>
      </c>
      <c r="L3004">
        <v>1353960252</v>
      </c>
      <c r="M3004" s="11">
        <f t="shared" si="277"/>
        <v>41239.58625</v>
      </c>
      <c r="N3004" t="b">
        <v>0</v>
      </c>
      <c r="O3004">
        <v>104</v>
      </c>
      <c r="P3004" t="b">
        <v>1</v>
      </c>
      <c r="Q3004" t="s">
        <v>8303</v>
      </c>
      <c r="R3004" s="10">
        <f t="shared" si="278"/>
        <v>108.50614285714286</v>
      </c>
      <c r="S3004">
        <f t="shared" si="279"/>
        <v>73.032980769230775</v>
      </c>
      <c r="T3004" t="str">
        <f t="shared" si="280"/>
        <v>theater</v>
      </c>
      <c r="U3004" t="str">
        <f t="shared" si="281"/>
        <v>spaces</v>
      </c>
    </row>
    <row r="3005" spans="1:21" ht="44.25" hidden="1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tr">
        <f>Data[[#This Row],[state]]</f>
        <v>successful</v>
      </c>
      <c r="H3005" t="s">
        <v>8224</v>
      </c>
      <c r="I3005" t="s">
        <v>8246</v>
      </c>
      <c r="J3005">
        <v>1456811940</v>
      </c>
      <c r="K3005" s="11">
        <f t="shared" si="276"/>
        <v>42429.999305555553</v>
      </c>
      <c r="L3005">
        <v>1454098976</v>
      </c>
      <c r="M3005" s="11">
        <f t="shared" si="277"/>
        <v>42398.599259259259</v>
      </c>
      <c r="N3005" t="b">
        <v>0</v>
      </c>
      <c r="O3005">
        <v>17</v>
      </c>
      <c r="P3005" t="b">
        <v>1</v>
      </c>
      <c r="Q3005" t="s">
        <v>8303</v>
      </c>
      <c r="R3005" s="10">
        <f t="shared" si="278"/>
        <v>101.16666666666667</v>
      </c>
      <c r="S3005">
        <f t="shared" si="279"/>
        <v>178.52941176470588</v>
      </c>
      <c r="T3005" t="str">
        <f t="shared" si="280"/>
        <v>theater</v>
      </c>
      <c r="U3005" t="str">
        <f t="shared" si="281"/>
        <v>spaces</v>
      </c>
    </row>
    <row r="3006" spans="1:21" ht="59" hidden="1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tr">
        <f>Data[[#This Row],[state]]</f>
        <v>successful</v>
      </c>
      <c r="H3006" t="s">
        <v>8224</v>
      </c>
      <c r="I3006" t="s">
        <v>8246</v>
      </c>
      <c r="J3006">
        <v>1416089324</v>
      </c>
      <c r="K3006" s="11">
        <f t="shared" si="276"/>
        <v>41958.672731481478</v>
      </c>
      <c r="L3006">
        <v>1413493724</v>
      </c>
      <c r="M3006" s="11">
        <f t="shared" si="277"/>
        <v>41928.631064814814</v>
      </c>
      <c r="N3006" t="b">
        <v>0</v>
      </c>
      <c r="O3006">
        <v>277</v>
      </c>
      <c r="P3006" t="b">
        <v>1</v>
      </c>
      <c r="Q3006" t="s">
        <v>8303</v>
      </c>
      <c r="R3006" s="10">
        <f t="shared" si="278"/>
        <v>112.815</v>
      </c>
      <c r="S3006">
        <f t="shared" si="279"/>
        <v>162.90974729241879</v>
      </c>
      <c r="T3006" t="str">
        <f t="shared" si="280"/>
        <v>theater</v>
      </c>
      <c r="U3006" t="str">
        <f t="shared" si="281"/>
        <v>spaces</v>
      </c>
    </row>
    <row r="3007" spans="1:21" ht="59" hidden="1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tr">
        <f>Data[[#This Row],[state]]</f>
        <v>successful</v>
      </c>
      <c r="H3007" t="s">
        <v>8224</v>
      </c>
      <c r="I3007" t="s">
        <v>8246</v>
      </c>
      <c r="J3007">
        <v>1412611905</v>
      </c>
      <c r="K3007" s="11">
        <f t="shared" si="276"/>
        <v>41918.424826388888</v>
      </c>
      <c r="L3007">
        <v>1410019905</v>
      </c>
      <c r="M3007" s="11">
        <f t="shared" si="277"/>
        <v>41888.424826388888</v>
      </c>
      <c r="N3007" t="b">
        <v>0</v>
      </c>
      <c r="O3007">
        <v>118</v>
      </c>
      <c r="P3007" t="b">
        <v>1</v>
      </c>
      <c r="Q3007" t="s">
        <v>8303</v>
      </c>
      <c r="R3007" s="10">
        <f t="shared" si="278"/>
        <v>120.49622641509434</v>
      </c>
      <c r="S3007">
        <f t="shared" si="279"/>
        <v>108.24237288135593</v>
      </c>
      <c r="T3007" t="str">
        <f t="shared" si="280"/>
        <v>theater</v>
      </c>
      <c r="U3007" t="str">
        <f t="shared" si="281"/>
        <v>spaces</v>
      </c>
    </row>
    <row r="3008" spans="1:21" ht="29.5" hidden="1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tr">
        <f>Data[[#This Row],[state]]</f>
        <v>successful</v>
      </c>
      <c r="H3008" t="s">
        <v>8229</v>
      </c>
      <c r="I3008" t="s">
        <v>8251</v>
      </c>
      <c r="J3008">
        <v>1418580591</v>
      </c>
      <c r="K3008" s="11">
        <f t="shared" si="276"/>
        <v>41987.506840277783</v>
      </c>
      <c r="L3008">
        <v>1415988591</v>
      </c>
      <c r="M3008" s="11">
        <f t="shared" si="277"/>
        <v>41957.506840277783</v>
      </c>
      <c r="N3008" t="b">
        <v>0</v>
      </c>
      <c r="O3008">
        <v>97</v>
      </c>
      <c r="P3008" t="b">
        <v>1</v>
      </c>
      <c r="Q3008" t="s">
        <v>8303</v>
      </c>
      <c r="R3008" s="10">
        <f t="shared" si="278"/>
        <v>107.74999999999999</v>
      </c>
      <c r="S3008">
        <f t="shared" si="279"/>
        <v>88.865979381443296</v>
      </c>
      <c r="T3008" t="str">
        <f t="shared" si="280"/>
        <v>theater</v>
      </c>
      <c r="U3008" t="str">
        <f t="shared" si="281"/>
        <v>spaces</v>
      </c>
    </row>
    <row r="3009" spans="1:21" ht="29.5" hidden="1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tr">
        <f>Data[[#This Row],[state]]</f>
        <v>successful</v>
      </c>
      <c r="H3009" t="s">
        <v>8224</v>
      </c>
      <c r="I3009" t="s">
        <v>8246</v>
      </c>
      <c r="J3009">
        <v>1429938683</v>
      </c>
      <c r="K3009" s="11">
        <f t="shared" si="276"/>
        <v>42118.966238425928</v>
      </c>
      <c r="L3009">
        <v>1428124283</v>
      </c>
      <c r="M3009" s="11">
        <f t="shared" si="277"/>
        <v>42097.966238425928</v>
      </c>
      <c r="N3009" t="b">
        <v>0</v>
      </c>
      <c r="O3009">
        <v>20</v>
      </c>
      <c r="P3009" t="b">
        <v>1</v>
      </c>
      <c r="Q3009" t="s">
        <v>8303</v>
      </c>
      <c r="R3009" s="10">
        <f t="shared" si="278"/>
        <v>180</v>
      </c>
      <c r="S3009">
        <f t="shared" si="279"/>
        <v>54</v>
      </c>
      <c r="T3009" t="str">
        <f t="shared" si="280"/>
        <v>theater</v>
      </c>
      <c r="U3009" t="str">
        <f t="shared" si="281"/>
        <v>spaces</v>
      </c>
    </row>
    <row r="3010" spans="1:21" ht="44.25" hidden="1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tr">
        <f>Data[[#This Row],[state]]</f>
        <v>successful</v>
      </c>
      <c r="H3010" t="s">
        <v>8224</v>
      </c>
      <c r="I3010" t="s">
        <v>8246</v>
      </c>
      <c r="J3010">
        <v>1453352719</v>
      </c>
      <c r="K3010" s="11">
        <f t="shared" ref="K3010:K3073" si="282">(((J3010/60)/60)/24)+DATE(1970,1,1)+(-6/24)</f>
        <v>42389.962025462963</v>
      </c>
      <c r="L3010">
        <v>1450760719</v>
      </c>
      <c r="M3010" s="11">
        <f t="shared" ref="M3010:M3073" si="283">(((L3010/60)/60)/24)+DATE(1970,1,1)+(-6/24)</f>
        <v>42359.962025462963</v>
      </c>
      <c r="N3010" t="b">
        <v>0</v>
      </c>
      <c r="O3010">
        <v>26</v>
      </c>
      <c r="P3010" t="b">
        <v>1</v>
      </c>
      <c r="Q3010" t="s">
        <v>8303</v>
      </c>
      <c r="R3010" s="10">
        <f t="shared" ref="R3010:R3073" si="284">(E3010/D3010)*100</f>
        <v>101.16666666666667</v>
      </c>
      <c r="S3010">
        <f t="shared" si="279"/>
        <v>116.73076923076923</v>
      </c>
      <c r="T3010" t="str">
        <f t="shared" si="280"/>
        <v>theater</v>
      </c>
      <c r="U3010" t="str">
        <f t="shared" si="281"/>
        <v>spaces</v>
      </c>
    </row>
    <row r="3011" spans="1:21" ht="44.25" hidden="1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tr">
        <f>Data[[#This Row],[state]]</f>
        <v>successful</v>
      </c>
      <c r="H3011" t="s">
        <v>8224</v>
      </c>
      <c r="I3011" t="s">
        <v>8246</v>
      </c>
      <c r="J3011">
        <v>1417012840</v>
      </c>
      <c r="K3011" s="11">
        <f t="shared" si="282"/>
        <v>41969.361574074079</v>
      </c>
      <c r="L3011">
        <v>1414417240</v>
      </c>
      <c r="M3011" s="11">
        <f t="shared" si="283"/>
        <v>41939.319907407407</v>
      </c>
      <c r="N3011" t="b">
        <v>0</v>
      </c>
      <c r="O3011">
        <v>128</v>
      </c>
      <c r="P3011" t="b">
        <v>1</v>
      </c>
      <c r="Q3011" t="s">
        <v>8303</v>
      </c>
      <c r="R3011" s="10">
        <f t="shared" si="284"/>
        <v>119.756</v>
      </c>
      <c r="S3011">
        <f t="shared" ref="S3011:S3074" si="285">E3011/O3011</f>
        <v>233.8984375</v>
      </c>
      <c r="T3011" t="str">
        <f t="shared" ref="T3011:T3074" si="286">LEFT(Q3011,FIND("/",Q3011)-1)</f>
        <v>theater</v>
      </c>
      <c r="U3011" t="str">
        <f t="shared" ref="U3011:U3074" si="287">RIGHT(Q3011,LEN(Q3011)-FIND("/",Q3011))</f>
        <v>spaces</v>
      </c>
    </row>
    <row r="3012" spans="1:21" ht="44.25" hidden="1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tr">
        <f>Data[[#This Row],[state]]</f>
        <v>successful</v>
      </c>
      <c r="H3012" t="s">
        <v>8224</v>
      </c>
      <c r="I3012" t="s">
        <v>8246</v>
      </c>
      <c r="J3012">
        <v>1424548719</v>
      </c>
      <c r="K3012" s="11">
        <f t="shared" si="282"/>
        <v>42056.582395833335</v>
      </c>
      <c r="L3012">
        <v>1419364719</v>
      </c>
      <c r="M3012" s="11">
        <f t="shared" si="283"/>
        <v>41996.582395833335</v>
      </c>
      <c r="N3012" t="b">
        <v>0</v>
      </c>
      <c r="O3012">
        <v>15</v>
      </c>
      <c r="P3012" t="b">
        <v>1</v>
      </c>
      <c r="Q3012" t="s">
        <v>8303</v>
      </c>
      <c r="R3012" s="10">
        <f t="shared" si="284"/>
        <v>158</v>
      </c>
      <c r="S3012">
        <f t="shared" si="285"/>
        <v>158</v>
      </c>
      <c r="T3012" t="str">
        <f t="shared" si="286"/>
        <v>theater</v>
      </c>
      <c r="U3012" t="str">
        <f t="shared" si="287"/>
        <v>spaces</v>
      </c>
    </row>
    <row r="3013" spans="1:21" ht="44.25" hidden="1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tr">
        <f>Data[[#This Row],[state]]</f>
        <v>successful</v>
      </c>
      <c r="H3013" t="s">
        <v>8227</v>
      </c>
      <c r="I3013" t="s">
        <v>8249</v>
      </c>
      <c r="J3013">
        <v>1450911540</v>
      </c>
      <c r="K3013" s="11">
        <f t="shared" si="282"/>
        <v>42361.707638888889</v>
      </c>
      <c r="L3013">
        <v>1448536516</v>
      </c>
      <c r="M3013" s="11">
        <f t="shared" si="283"/>
        <v>42334.218935185185</v>
      </c>
      <c r="N3013" t="b">
        <v>0</v>
      </c>
      <c r="O3013">
        <v>25</v>
      </c>
      <c r="P3013" t="b">
        <v>1</v>
      </c>
      <c r="Q3013" t="s">
        <v>8303</v>
      </c>
      <c r="R3013" s="10">
        <f t="shared" si="284"/>
        <v>123.66666666666666</v>
      </c>
      <c r="S3013">
        <f t="shared" si="285"/>
        <v>14.84</v>
      </c>
      <c r="T3013" t="str">
        <f t="shared" si="286"/>
        <v>theater</v>
      </c>
      <c r="U3013" t="str">
        <f t="shared" si="287"/>
        <v>spaces</v>
      </c>
    </row>
    <row r="3014" spans="1:21" ht="44.25" hidden="1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tr">
        <f>Data[[#This Row],[state]]</f>
        <v>successful</v>
      </c>
      <c r="H3014" t="s">
        <v>8224</v>
      </c>
      <c r="I3014" t="s">
        <v>8246</v>
      </c>
      <c r="J3014">
        <v>1423587130</v>
      </c>
      <c r="K3014" s="11">
        <f t="shared" si="282"/>
        <v>42045.452893518523</v>
      </c>
      <c r="L3014">
        <v>1421772730</v>
      </c>
      <c r="M3014" s="11">
        <f t="shared" si="283"/>
        <v>42024.452893518523</v>
      </c>
      <c r="N3014" t="b">
        <v>0</v>
      </c>
      <c r="O3014">
        <v>55</v>
      </c>
      <c r="P3014" t="b">
        <v>1</v>
      </c>
      <c r="Q3014" t="s">
        <v>8303</v>
      </c>
      <c r="R3014" s="10">
        <f t="shared" si="284"/>
        <v>117.12499999999999</v>
      </c>
      <c r="S3014">
        <f t="shared" si="285"/>
        <v>85.181818181818187</v>
      </c>
      <c r="T3014" t="str">
        <f t="shared" si="286"/>
        <v>theater</v>
      </c>
      <c r="U3014" t="str">
        <f t="shared" si="287"/>
        <v>spaces</v>
      </c>
    </row>
    <row r="3015" spans="1:21" ht="44.25" hidden="1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tr">
        <f>Data[[#This Row],[state]]</f>
        <v>successful</v>
      </c>
      <c r="H3015" t="s">
        <v>8224</v>
      </c>
      <c r="I3015" t="s">
        <v>8246</v>
      </c>
      <c r="J3015">
        <v>1434917049</v>
      </c>
      <c r="K3015" s="11">
        <f t="shared" si="282"/>
        <v>42176.586215277777</v>
      </c>
      <c r="L3015">
        <v>1432325049</v>
      </c>
      <c r="M3015" s="11">
        <f t="shared" si="283"/>
        <v>42146.586215277777</v>
      </c>
      <c r="N3015" t="b">
        <v>0</v>
      </c>
      <c r="O3015">
        <v>107</v>
      </c>
      <c r="P3015" t="b">
        <v>1</v>
      </c>
      <c r="Q3015" t="s">
        <v>8303</v>
      </c>
      <c r="R3015" s="10">
        <f t="shared" si="284"/>
        <v>156.96</v>
      </c>
      <c r="S3015">
        <f t="shared" si="285"/>
        <v>146.69158878504672</v>
      </c>
      <c r="T3015" t="str">
        <f t="shared" si="286"/>
        <v>theater</v>
      </c>
      <c r="U3015" t="str">
        <f t="shared" si="287"/>
        <v>spaces</v>
      </c>
    </row>
    <row r="3016" spans="1:21" ht="44.25" hidden="1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tr">
        <f>Data[[#This Row],[state]]</f>
        <v>successful</v>
      </c>
      <c r="H3016" t="s">
        <v>8224</v>
      </c>
      <c r="I3016" t="s">
        <v>8246</v>
      </c>
      <c r="J3016">
        <v>1415163600</v>
      </c>
      <c r="K3016" s="11">
        <f t="shared" si="282"/>
        <v>41947.958333333336</v>
      </c>
      <c r="L3016">
        <v>1412737080</v>
      </c>
      <c r="M3016" s="11">
        <f t="shared" si="283"/>
        <v>41919.873611111114</v>
      </c>
      <c r="N3016" t="b">
        <v>0</v>
      </c>
      <c r="O3016">
        <v>557</v>
      </c>
      <c r="P3016" t="b">
        <v>1</v>
      </c>
      <c r="Q3016" t="s">
        <v>8303</v>
      </c>
      <c r="R3016" s="10">
        <f t="shared" si="284"/>
        <v>113.104</v>
      </c>
      <c r="S3016">
        <f t="shared" si="285"/>
        <v>50.764811490125673</v>
      </c>
      <c r="T3016" t="str">
        <f t="shared" si="286"/>
        <v>theater</v>
      </c>
      <c r="U3016" t="str">
        <f t="shared" si="287"/>
        <v>spaces</v>
      </c>
    </row>
    <row r="3017" spans="1:21" ht="44.25" hidden="1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tr">
        <f>Data[[#This Row],[state]]</f>
        <v>successful</v>
      </c>
      <c r="H3017" t="s">
        <v>8224</v>
      </c>
      <c r="I3017" t="s">
        <v>8246</v>
      </c>
      <c r="J3017">
        <v>1402459200</v>
      </c>
      <c r="K3017" s="11">
        <f t="shared" si="282"/>
        <v>41800.916666666664</v>
      </c>
      <c r="L3017">
        <v>1401125238</v>
      </c>
      <c r="M3017" s="11">
        <f t="shared" si="283"/>
        <v>41785.47729166667</v>
      </c>
      <c r="N3017" t="b">
        <v>0</v>
      </c>
      <c r="O3017">
        <v>40</v>
      </c>
      <c r="P3017" t="b">
        <v>1</v>
      </c>
      <c r="Q3017" t="s">
        <v>8303</v>
      </c>
      <c r="R3017" s="10">
        <f t="shared" si="284"/>
        <v>103.17647058823529</v>
      </c>
      <c r="S3017">
        <f t="shared" si="285"/>
        <v>87.7</v>
      </c>
      <c r="T3017" t="str">
        <f t="shared" si="286"/>
        <v>theater</v>
      </c>
      <c r="U3017" t="str">
        <f t="shared" si="287"/>
        <v>spaces</v>
      </c>
    </row>
    <row r="3018" spans="1:21" ht="59" hidden="1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tr">
        <f>Data[[#This Row],[state]]</f>
        <v>successful</v>
      </c>
      <c r="H3018" t="s">
        <v>8224</v>
      </c>
      <c r="I3018" t="s">
        <v>8246</v>
      </c>
      <c r="J3018">
        <v>1405688952</v>
      </c>
      <c r="K3018" s="11">
        <f t="shared" si="282"/>
        <v>41838.298055555555</v>
      </c>
      <c r="L3018">
        <v>1400504952</v>
      </c>
      <c r="M3018" s="11">
        <f t="shared" si="283"/>
        <v>41778.298055555555</v>
      </c>
      <c r="N3018" t="b">
        <v>0</v>
      </c>
      <c r="O3018">
        <v>36</v>
      </c>
      <c r="P3018" t="b">
        <v>1</v>
      </c>
      <c r="Q3018" t="s">
        <v>8303</v>
      </c>
      <c r="R3018" s="10">
        <f t="shared" si="284"/>
        <v>102.61176470588236</v>
      </c>
      <c r="S3018">
        <f t="shared" si="285"/>
        <v>242.27777777777777</v>
      </c>
      <c r="T3018" t="str">
        <f t="shared" si="286"/>
        <v>theater</v>
      </c>
      <c r="U3018" t="str">
        <f t="shared" si="287"/>
        <v>spaces</v>
      </c>
    </row>
    <row r="3019" spans="1:21" ht="44.25" hidden="1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tr">
        <f>Data[[#This Row],[state]]</f>
        <v>successful</v>
      </c>
      <c r="H3019" t="s">
        <v>8224</v>
      </c>
      <c r="I3019" t="s">
        <v>8246</v>
      </c>
      <c r="J3019">
        <v>1408566243</v>
      </c>
      <c r="K3019" s="11">
        <f t="shared" si="282"/>
        <v>41871.600034722222</v>
      </c>
      <c r="L3019">
        <v>1405974243</v>
      </c>
      <c r="M3019" s="11">
        <f t="shared" si="283"/>
        <v>41841.600034722222</v>
      </c>
      <c r="N3019" t="b">
        <v>0</v>
      </c>
      <c r="O3019">
        <v>159</v>
      </c>
      <c r="P3019" t="b">
        <v>1</v>
      </c>
      <c r="Q3019" t="s">
        <v>8303</v>
      </c>
      <c r="R3019" s="10">
        <f t="shared" si="284"/>
        <v>105.84090909090908</v>
      </c>
      <c r="S3019">
        <f t="shared" si="285"/>
        <v>146.44654088050314</v>
      </c>
      <c r="T3019" t="str">
        <f t="shared" si="286"/>
        <v>theater</v>
      </c>
      <c r="U3019" t="str">
        <f t="shared" si="287"/>
        <v>spaces</v>
      </c>
    </row>
    <row r="3020" spans="1:21" ht="44.25" hidden="1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tr">
        <f>Data[[#This Row],[state]]</f>
        <v>successful</v>
      </c>
      <c r="H3020" t="s">
        <v>8230</v>
      </c>
      <c r="I3020" t="s">
        <v>8249</v>
      </c>
      <c r="J3020">
        <v>1437429600</v>
      </c>
      <c r="K3020" s="11">
        <f t="shared" si="282"/>
        <v>42205.666666666672</v>
      </c>
      <c r="L3020">
        <v>1433747376</v>
      </c>
      <c r="M3020" s="11">
        <f t="shared" si="283"/>
        <v>42163.04833333334</v>
      </c>
      <c r="N3020" t="b">
        <v>0</v>
      </c>
      <c r="O3020">
        <v>41</v>
      </c>
      <c r="P3020" t="b">
        <v>1</v>
      </c>
      <c r="Q3020" t="s">
        <v>8303</v>
      </c>
      <c r="R3020" s="10">
        <f t="shared" si="284"/>
        <v>100.71428571428571</v>
      </c>
      <c r="S3020">
        <f t="shared" si="285"/>
        <v>103.17073170731707</v>
      </c>
      <c r="T3020" t="str">
        <f t="shared" si="286"/>
        <v>theater</v>
      </c>
      <c r="U3020" t="str">
        <f t="shared" si="287"/>
        <v>spaces</v>
      </c>
    </row>
    <row r="3021" spans="1:21" ht="44.25" hidden="1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tr">
        <f>Data[[#This Row],[state]]</f>
        <v>successful</v>
      </c>
      <c r="H3021" t="s">
        <v>8224</v>
      </c>
      <c r="I3021" t="s">
        <v>8246</v>
      </c>
      <c r="J3021">
        <v>1401159600</v>
      </c>
      <c r="K3021" s="11">
        <f t="shared" si="282"/>
        <v>41785.875</v>
      </c>
      <c r="L3021">
        <v>1398801620</v>
      </c>
      <c r="M3021" s="11">
        <f t="shared" si="283"/>
        <v>41758.583564814813</v>
      </c>
      <c r="N3021" t="b">
        <v>0</v>
      </c>
      <c r="O3021">
        <v>226</v>
      </c>
      <c r="P3021" t="b">
        <v>1</v>
      </c>
      <c r="Q3021" t="s">
        <v>8303</v>
      </c>
      <c r="R3021" s="10">
        <f t="shared" si="284"/>
        <v>121.23333333333332</v>
      </c>
      <c r="S3021">
        <f t="shared" si="285"/>
        <v>80.464601769911511</v>
      </c>
      <c r="T3021" t="str">
        <f t="shared" si="286"/>
        <v>theater</v>
      </c>
      <c r="U3021" t="str">
        <f t="shared" si="287"/>
        <v>spaces</v>
      </c>
    </row>
    <row r="3022" spans="1:21" ht="59" hidden="1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tr">
        <f>Data[[#This Row],[state]]</f>
        <v>successful</v>
      </c>
      <c r="H3022" t="s">
        <v>8224</v>
      </c>
      <c r="I3022" t="s">
        <v>8246</v>
      </c>
      <c r="J3022">
        <v>1439583533</v>
      </c>
      <c r="K3022" s="11">
        <f t="shared" si="282"/>
        <v>42230.596446759257</v>
      </c>
      <c r="L3022">
        <v>1434399533</v>
      </c>
      <c r="M3022" s="11">
        <f t="shared" si="283"/>
        <v>42170.596446759257</v>
      </c>
      <c r="N3022" t="b">
        <v>0</v>
      </c>
      <c r="O3022">
        <v>30</v>
      </c>
      <c r="P3022" t="b">
        <v>1</v>
      </c>
      <c r="Q3022" t="s">
        <v>8303</v>
      </c>
      <c r="R3022" s="10">
        <f t="shared" si="284"/>
        <v>100.57142857142858</v>
      </c>
      <c r="S3022">
        <f t="shared" si="285"/>
        <v>234.66666666666666</v>
      </c>
      <c r="T3022" t="str">
        <f t="shared" si="286"/>
        <v>theater</v>
      </c>
      <c r="U3022" t="str">
        <f t="shared" si="287"/>
        <v>spaces</v>
      </c>
    </row>
    <row r="3023" spans="1:21" ht="44.25" hidden="1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tr">
        <f>Data[[#This Row],[state]]</f>
        <v>successful</v>
      </c>
      <c r="H3023" t="s">
        <v>8224</v>
      </c>
      <c r="I3023" t="s">
        <v>8246</v>
      </c>
      <c r="J3023">
        <v>1479794340</v>
      </c>
      <c r="K3023" s="11">
        <f t="shared" si="282"/>
        <v>42695.999305555553</v>
      </c>
      <c r="L3023">
        <v>1476715869</v>
      </c>
      <c r="M3023" s="11">
        <f t="shared" si="283"/>
        <v>42660.368854166663</v>
      </c>
      <c r="N3023" t="b">
        <v>0</v>
      </c>
      <c r="O3023">
        <v>103</v>
      </c>
      <c r="P3023" t="b">
        <v>1</v>
      </c>
      <c r="Q3023" t="s">
        <v>8303</v>
      </c>
      <c r="R3023" s="10">
        <f t="shared" si="284"/>
        <v>116.02222222222223</v>
      </c>
      <c r="S3023">
        <f t="shared" si="285"/>
        <v>50.689320388349515</v>
      </c>
      <c r="T3023" t="str">
        <f t="shared" si="286"/>
        <v>theater</v>
      </c>
      <c r="U3023" t="str">
        <f t="shared" si="287"/>
        <v>spaces</v>
      </c>
    </row>
    <row r="3024" spans="1:21" ht="44.25" hidden="1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tr">
        <f>Data[[#This Row],[state]]</f>
        <v>successful</v>
      </c>
      <c r="H3024" t="s">
        <v>8224</v>
      </c>
      <c r="I3024" t="s">
        <v>8246</v>
      </c>
      <c r="J3024">
        <v>1472338409</v>
      </c>
      <c r="K3024" s="11">
        <f t="shared" si="282"/>
        <v>42609.70380787037</v>
      </c>
      <c r="L3024">
        <v>1468450409</v>
      </c>
      <c r="M3024" s="11">
        <f t="shared" si="283"/>
        <v>42564.70380787037</v>
      </c>
      <c r="N3024" t="b">
        <v>0</v>
      </c>
      <c r="O3024">
        <v>62</v>
      </c>
      <c r="P3024" t="b">
        <v>1</v>
      </c>
      <c r="Q3024" t="s">
        <v>8303</v>
      </c>
      <c r="R3024" s="10">
        <f t="shared" si="284"/>
        <v>100.88</v>
      </c>
      <c r="S3024">
        <f t="shared" si="285"/>
        <v>162.70967741935485</v>
      </c>
      <c r="T3024" t="str">
        <f t="shared" si="286"/>
        <v>theater</v>
      </c>
      <c r="U3024" t="str">
        <f t="shared" si="287"/>
        <v>spaces</v>
      </c>
    </row>
    <row r="3025" spans="1:21" ht="59" hidden="1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tr">
        <f>Data[[#This Row],[state]]</f>
        <v>successful</v>
      </c>
      <c r="H3025" t="s">
        <v>8225</v>
      </c>
      <c r="I3025" t="s">
        <v>8247</v>
      </c>
      <c r="J3025">
        <v>1434039186</v>
      </c>
      <c r="K3025" s="11">
        <f t="shared" si="282"/>
        <v>42166.425763888896</v>
      </c>
      <c r="L3025">
        <v>1430151186</v>
      </c>
      <c r="M3025" s="11">
        <f t="shared" si="283"/>
        <v>42121.425763888896</v>
      </c>
      <c r="N3025" t="b">
        <v>0</v>
      </c>
      <c r="O3025">
        <v>6</v>
      </c>
      <c r="P3025" t="b">
        <v>1</v>
      </c>
      <c r="Q3025" t="s">
        <v>8303</v>
      </c>
      <c r="R3025" s="10">
        <f t="shared" si="284"/>
        <v>103</v>
      </c>
      <c r="S3025">
        <f t="shared" si="285"/>
        <v>120.16666666666667</v>
      </c>
      <c r="T3025" t="str">
        <f t="shared" si="286"/>
        <v>theater</v>
      </c>
      <c r="U3025" t="str">
        <f t="shared" si="287"/>
        <v>spaces</v>
      </c>
    </row>
    <row r="3026" spans="1:21" ht="44.25" hidden="1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tr">
        <f>Data[[#This Row],[state]]</f>
        <v>successful</v>
      </c>
      <c r="H3026" t="s">
        <v>8224</v>
      </c>
      <c r="I3026" t="s">
        <v>8246</v>
      </c>
      <c r="J3026">
        <v>1349567475</v>
      </c>
      <c r="K3026" s="11">
        <f t="shared" si="282"/>
        <v>41188.743923611109</v>
      </c>
      <c r="L3026">
        <v>1346975475</v>
      </c>
      <c r="M3026" s="11">
        <f t="shared" si="283"/>
        <v>41158.743923611109</v>
      </c>
      <c r="N3026" t="b">
        <v>0</v>
      </c>
      <c r="O3026">
        <v>182</v>
      </c>
      <c r="P3026" t="b">
        <v>1</v>
      </c>
      <c r="Q3026" t="s">
        <v>8303</v>
      </c>
      <c r="R3026" s="10">
        <f t="shared" si="284"/>
        <v>246.42</v>
      </c>
      <c r="S3026">
        <f t="shared" si="285"/>
        <v>67.697802197802204</v>
      </c>
      <c r="T3026" t="str">
        <f t="shared" si="286"/>
        <v>theater</v>
      </c>
      <c r="U3026" t="str">
        <f t="shared" si="287"/>
        <v>spaces</v>
      </c>
    </row>
    <row r="3027" spans="1:21" ht="44.25" hidden="1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tr">
        <f>Data[[#This Row],[state]]</f>
        <v>successful</v>
      </c>
      <c r="H3027" t="s">
        <v>8225</v>
      </c>
      <c r="I3027" t="s">
        <v>8247</v>
      </c>
      <c r="J3027">
        <v>1401465600</v>
      </c>
      <c r="K3027" s="11">
        <f t="shared" si="282"/>
        <v>41789.416666666664</v>
      </c>
      <c r="L3027">
        <v>1399032813</v>
      </c>
      <c r="M3027" s="11">
        <f t="shared" si="283"/>
        <v>41761.259409722225</v>
      </c>
      <c r="N3027" t="b">
        <v>0</v>
      </c>
      <c r="O3027">
        <v>145</v>
      </c>
      <c r="P3027" t="b">
        <v>1</v>
      </c>
      <c r="Q3027" t="s">
        <v>8303</v>
      </c>
      <c r="R3027" s="10">
        <f t="shared" si="284"/>
        <v>302.2</v>
      </c>
      <c r="S3027">
        <f t="shared" si="285"/>
        <v>52.103448275862071</v>
      </c>
      <c r="T3027" t="str">
        <f t="shared" si="286"/>
        <v>theater</v>
      </c>
      <c r="U3027" t="str">
        <f t="shared" si="287"/>
        <v>spaces</v>
      </c>
    </row>
    <row r="3028" spans="1:21" ht="59" hidden="1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tr">
        <f>Data[[#This Row],[state]]</f>
        <v>successful</v>
      </c>
      <c r="H3028" t="s">
        <v>8225</v>
      </c>
      <c r="I3028" t="s">
        <v>8247</v>
      </c>
      <c r="J3028">
        <v>1488538892</v>
      </c>
      <c r="K3028" s="11">
        <f t="shared" si="282"/>
        <v>42797.209398148145</v>
      </c>
      <c r="L3028">
        <v>1487329292</v>
      </c>
      <c r="M3028" s="11">
        <f t="shared" si="283"/>
        <v>42783.209398148145</v>
      </c>
      <c r="N3028" t="b">
        <v>0</v>
      </c>
      <c r="O3028">
        <v>25</v>
      </c>
      <c r="P3028" t="b">
        <v>1</v>
      </c>
      <c r="Q3028" t="s">
        <v>8303</v>
      </c>
      <c r="R3028" s="10">
        <f t="shared" si="284"/>
        <v>143.33333333333334</v>
      </c>
      <c r="S3028">
        <f t="shared" si="285"/>
        <v>51.6</v>
      </c>
      <c r="T3028" t="str">
        <f t="shared" si="286"/>
        <v>theater</v>
      </c>
      <c r="U3028" t="str">
        <f t="shared" si="287"/>
        <v>spaces</v>
      </c>
    </row>
    <row r="3029" spans="1:21" ht="44.25" hidden="1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tr">
        <f>Data[[#This Row],[state]]</f>
        <v>successful</v>
      </c>
      <c r="H3029" t="s">
        <v>8224</v>
      </c>
      <c r="I3029" t="s">
        <v>8246</v>
      </c>
      <c r="J3029">
        <v>1426866851</v>
      </c>
      <c r="K3029" s="11">
        <f t="shared" si="282"/>
        <v>42083.412627314814</v>
      </c>
      <c r="L3029">
        <v>1424278451</v>
      </c>
      <c r="M3029" s="11">
        <f t="shared" si="283"/>
        <v>42053.454293981486</v>
      </c>
      <c r="N3029" t="b">
        <v>0</v>
      </c>
      <c r="O3029">
        <v>320</v>
      </c>
      <c r="P3029" t="b">
        <v>1</v>
      </c>
      <c r="Q3029" t="s">
        <v>8303</v>
      </c>
      <c r="R3029" s="10">
        <f t="shared" si="284"/>
        <v>131.44</v>
      </c>
      <c r="S3029">
        <f t="shared" si="285"/>
        <v>164.3</v>
      </c>
      <c r="T3029" t="str">
        <f t="shared" si="286"/>
        <v>theater</v>
      </c>
      <c r="U3029" t="str">
        <f t="shared" si="287"/>
        <v>spaces</v>
      </c>
    </row>
    <row r="3030" spans="1:21" ht="29.5" hidden="1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tr">
        <f>Data[[#This Row],[state]]</f>
        <v>successful</v>
      </c>
      <c r="H3030" t="s">
        <v>8224</v>
      </c>
      <c r="I3030" t="s">
        <v>8246</v>
      </c>
      <c r="J3030">
        <v>1471242025</v>
      </c>
      <c r="K3030" s="11">
        <f t="shared" si="282"/>
        <v>42597.014178240745</v>
      </c>
      <c r="L3030">
        <v>1468650025</v>
      </c>
      <c r="M3030" s="11">
        <f t="shared" si="283"/>
        <v>42567.014178240745</v>
      </c>
      <c r="N3030" t="b">
        <v>0</v>
      </c>
      <c r="O3030">
        <v>99</v>
      </c>
      <c r="P3030" t="b">
        <v>1</v>
      </c>
      <c r="Q3030" t="s">
        <v>8303</v>
      </c>
      <c r="R3030" s="10">
        <f t="shared" si="284"/>
        <v>168.01999999999998</v>
      </c>
      <c r="S3030">
        <f t="shared" si="285"/>
        <v>84.858585858585855</v>
      </c>
      <c r="T3030" t="str">
        <f t="shared" si="286"/>
        <v>theater</v>
      </c>
      <c r="U3030" t="str">
        <f t="shared" si="287"/>
        <v>spaces</v>
      </c>
    </row>
    <row r="3031" spans="1:21" ht="44.25" hidden="1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tr">
        <f>Data[[#This Row],[state]]</f>
        <v>successful</v>
      </c>
      <c r="H3031" t="s">
        <v>8224</v>
      </c>
      <c r="I3031" t="s">
        <v>8246</v>
      </c>
      <c r="J3031">
        <v>1416285300</v>
      </c>
      <c r="K3031" s="11">
        <f t="shared" si="282"/>
        <v>41960.940972222219</v>
      </c>
      <c r="L3031">
        <v>1413824447</v>
      </c>
      <c r="M3031" s="11">
        <f t="shared" si="283"/>
        <v>41932.458877314813</v>
      </c>
      <c r="N3031" t="b">
        <v>0</v>
      </c>
      <c r="O3031">
        <v>348</v>
      </c>
      <c r="P3031" t="b">
        <v>1</v>
      </c>
      <c r="Q3031" t="s">
        <v>8303</v>
      </c>
      <c r="R3031" s="10">
        <f t="shared" si="284"/>
        <v>109.67666666666666</v>
      </c>
      <c r="S3031">
        <f t="shared" si="285"/>
        <v>94.548850574712645</v>
      </c>
      <c r="T3031" t="str">
        <f t="shared" si="286"/>
        <v>theater</v>
      </c>
      <c r="U3031" t="str">
        <f t="shared" si="287"/>
        <v>spaces</v>
      </c>
    </row>
    <row r="3032" spans="1:21" ht="44.25" hidden="1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tr">
        <f>Data[[#This Row],[state]]</f>
        <v>successful</v>
      </c>
      <c r="H3032" t="s">
        <v>8224</v>
      </c>
      <c r="I3032" t="s">
        <v>8246</v>
      </c>
      <c r="J3032">
        <v>1442426171</v>
      </c>
      <c r="K3032" s="11">
        <f t="shared" si="282"/>
        <v>42263.497349537036</v>
      </c>
      <c r="L3032">
        <v>1439834171</v>
      </c>
      <c r="M3032" s="11">
        <f t="shared" si="283"/>
        <v>42233.497349537036</v>
      </c>
      <c r="N3032" t="b">
        <v>0</v>
      </c>
      <c r="O3032">
        <v>41</v>
      </c>
      <c r="P3032" t="b">
        <v>1</v>
      </c>
      <c r="Q3032" t="s">
        <v>8303</v>
      </c>
      <c r="R3032" s="10">
        <f t="shared" si="284"/>
        <v>106.6857142857143</v>
      </c>
      <c r="S3032">
        <f t="shared" si="285"/>
        <v>45.536585365853661</v>
      </c>
      <c r="T3032" t="str">
        <f t="shared" si="286"/>
        <v>theater</v>
      </c>
      <c r="U3032" t="str">
        <f t="shared" si="287"/>
        <v>spaces</v>
      </c>
    </row>
    <row r="3033" spans="1:21" ht="73.75" hidden="1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tr">
        <f>Data[[#This Row],[state]]</f>
        <v>successful</v>
      </c>
      <c r="H3033" t="s">
        <v>8224</v>
      </c>
      <c r="I3033" t="s">
        <v>8246</v>
      </c>
      <c r="J3033">
        <v>1476479447</v>
      </c>
      <c r="K3033" s="11">
        <f t="shared" si="282"/>
        <v>42657.632488425923</v>
      </c>
      <c r="L3033">
        <v>1471295447</v>
      </c>
      <c r="M3033" s="11">
        <f t="shared" si="283"/>
        <v>42597.632488425923</v>
      </c>
      <c r="N3033" t="b">
        <v>0</v>
      </c>
      <c r="O3033">
        <v>29</v>
      </c>
      <c r="P3033" t="b">
        <v>1</v>
      </c>
      <c r="Q3033" t="s">
        <v>8303</v>
      </c>
      <c r="R3033" s="10">
        <f t="shared" si="284"/>
        <v>100</v>
      </c>
      <c r="S3033">
        <f t="shared" si="285"/>
        <v>51.724137931034484</v>
      </c>
      <c r="T3033" t="str">
        <f t="shared" si="286"/>
        <v>theater</v>
      </c>
      <c r="U3033" t="str">
        <f t="shared" si="287"/>
        <v>spaces</v>
      </c>
    </row>
    <row r="3034" spans="1:21" ht="44.25" hidden="1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tr">
        <f>Data[[#This Row],[state]]</f>
        <v>successful</v>
      </c>
      <c r="H3034" t="s">
        <v>8224</v>
      </c>
      <c r="I3034" t="s">
        <v>8246</v>
      </c>
      <c r="J3034">
        <v>1441933459</v>
      </c>
      <c r="K3034" s="11">
        <f t="shared" si="282"/>
        <v>42257.794664351852</v>
      </c>
      <c r="L3034">
        <v>1439341459</v>
      </c>
      <c r="M3034" s="11">
        <f t="shared" si="283"/>
        <v>42227.794664351852</v>
      </c>
      <c r="N3034" t="b">
        <v>0</v>
      </c>
      <c r="O3034">
        <v>25</v>
      </c>
      <c r="P3034" t="b">
        <v>1</v>
      </c>
      <c r="Q3034" t="s">
        <v>8303</v>
      </c>
      <c r="R3034" s="10">
        <f t="shared" si="284"/>
        <v>127.2</v>
      </c>
      <c r="S3034">
        <f t="shared" si="285"/>
        <v>50.88</v>
      </c>
      <c r="T3034" t="str">
        <f t="shared" si="286"/>
        <v>theater</v>
      </c>
      <c r="U3034" t="str">
        <f t="shared" si="287"/>
        <v>spaces</v>
      </c>
    </row>
    <row r="3035" spans="1:21" ht="44.25" hidden="1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tr">
        <f>Data[[#This Row],[state]]</f>
        <v>successful</v>
      </c>
      <c r="H3035" t="s">
        <v>8224</v>
      </c>
      <c r="I3035" t="s">
        <v>8246</v>
      </c>
      <c r="J3035">
        <v>1471487925</v>
      </c>
      <c r="K3035" s="11">
        <f t="shared" si="282"/>
        <v>42599.860243055555</v>
      </c>
      <c r="L3035">
        <v>1468895925</v>
      </c>
      <c r="M3035" s="11">
        <f t="shared" si="283"/>
        <v>42569.860243055555</v>
      </c>
      <c r="N3035" t="b">
        <v>0</v>
      </c>
      <c r="O3035">
        <v>23</v>
      </c>
      <c r="P3035" t="b">
        <v>1</v>
      </c>
      <c r="Q3035" t="s">
        <v>8303</v>
      </c>
      <c r="R3035" s="10">
        <f t="shared" si="284"/>
        <v>146.53333333333333</v>
      </c>
      <c r="S3035">
        <f t="shared" si="285"/>
        <v>191.13043478260869</v>
      </c>
      <c r="T3035" t="str">
        <f t="shared" si="286"/>
        <v>theater</v>
      </c>
      <c r="U3035" t="str">
        <f t="shared" si="287"/>
        <v>spaces</v>
      </c>
    </row>
    <row r="3036" spans="1:21" ht="73.75" hidden="1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tr">
        <f>Data[[#This Row],[state]]</f>
        <v>successful</v>
      </c>
      <c r="H3036" t="s">
        <v>8224</v>
      </c>
      <c r="I3036" t="s">
        <v>8246</v>
      </c>
      <c r="J3036">
        <v>1477972740</v>
      </c>
      <c r="K3036" s="11">
        <f t="shared" si="282"/>
        <v>42674.915972222225</v>
      </c>
      <c r="L3036">
        <v>1475326255</v>
      </c>
      <c r="M3036" s="11">
        <f t="shared" si="283"/>
        <v>42644.285358796296</v>
      </c>
      <c r="N3036" t="b">
        <v>0</v>
      </c>
      <c r="O3036">
        <v>1260</v>
      </c>
      <c r="P3036" t="b">
        <v>1</v>
      </c>
      <c r="Q3036" t="s">
        <v>8303</v>
      </c>
      <c r="R3036" s="10">
        <f t="shared" si="284"/>
        <v>112.53599999999999</v>
      </c>
      <c r="S3036">
        <f t="shared" si="285"/>
        <v>89.314285714285717</v>
      </c>
      <c r="T3036" t="str">
        <f t="shared" si="286"/>
        <v>theater</v>
      </c>
      <c r="U3036" t="str">
        <f t="shared" si="287"/>
        <v>spaces</v>
      </c>
    </row>
    <row r="3037" spans="1:21" ht="29.5" hidden="1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tr">
        <f>Data[[#This Row],[state]]</f>
        <v>successful</v>
      </c>
      <c r="H3037" t="s">
        <v>8224</v>
      </c>
      <c r="I3037" t="s">
        <v>8246</v>
      </c>
      <c r="J3037">
        <v>1367674009</v>
      </c>
      <c r="K3037" s="11">
        <f t="shared" si="282"/>
        <v>41398.310289351852</v>
      </c>
      <c r="L3037">
        <v>1365082009</v>
      </c>
      <c r="M3037" s="11">
        <f t="shared" si="283"/>
        <v>41368.310289351852</v>
      </c>
      <c r="N3037" t="b">
        <v>0</v>
      </c>
      <c r="O3037">
        <v>307</v>
      </c>
      <c r="P3037" t="b">
        <v>1</v>
      </c>
      <c r="Q3037" t="s">
        <v>8303</v>
      </c>
      <c r="R3037" s="10">
        <f t="shared" si="284"/>
        <v>108.78684000000001</v>
      </c>
      <c r="S3037">
        <f t="shared" si="285"/>
        <v>88.588631921824103</v>
      </c>
      <c r="T3037" t="str">
        <f t="shared" si="286"/>
        <v>theater</v>
      </c>
      <c r="U3037" t="str">
        <f t="shared" si="287"/>
        <v>spaces</v>
      </c>
    </row>
    <row r="3038" spans="1:21" ht="44.25" hidden="1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tr">
        <f>Data[[#This Row],[state]]</f>
        <v>successful</v>
      </c>
      <c r="H3038" t="s">
        <v>8224</v>
      </c>
      <c r="I3038" t="s">
        <v>8246</v>
      </c>
      <c r="J3038">
        <v>1376654340</v>
      </c>
      <c r="K3038" s="11">
        <f t="shared" si="282"/>
        <v>41502.249305555553</v>
      </c>
      <c r="L3038">
        <v>1373568644</v>
      </c>
      <c r="M3038" s="11">
        <f t="shared" si="283"/>
        <v>41466.535231481481</v>
      </c>
      <c r="N3038" t="b">
        <v>0</v>
      </c>
      <c r="O3038">
        <v>329</v>
      </c>
      <c r="P3038" t="b">
        <v>1</v>
      </c>
      <c r="Q3038" t="s">
        <v>8303</v>
      </c>
      <c r="R3038" s="10">
        <f t="shared" si="284"/>
        <v>126.732</v>
      </c>
      <c r="S3038">
        <f t="shared" si="285"/>
        <v>96.300911854103347</v>
      </c>
      <c r="T3038" t="str">
        <f t="shared" si="286"/>
        <v>theater</v>
      </c>
      <c r="U3038" t="str">
        <f t="shared" si="287"/>
        <v>spaces</v>
      </c>
    </row>
    <row r="3039" spans="1:21" ht="59" hidden="1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tr">
        <f>Data[[#This Row],[state]]</f>
        <v>successful</v>
      </c>
      <c r="H3039" t="s">
        <v>8224</v>
      </c>
      <c r="I3039" t="s">
        <v>8246</v>
      </c>
      <c r="J3039">
        <v>1285995540</v>
      </c>
      <c r="K3039" s="11">
        <f t="shared" si="282"/>
        <v>40452.957638888889</v>
      </c>
      <c r="L3039">
        <v>1279574773</v>
      </c>
      <c r="M3039" s="11">
        <f t="shared" si="283"/>
        <v>40378.643206018518</v>
      </c>
      <c r="N3039" t="b">
        <v>0</v>
      </c>
      <c r="O3039">
        <v>32</v>
      </c>
      <c r="P3039" t="b">
        <v>1</v>
      </c>
      <c r="Q3039" t="s">
        <v>8303</v>
      </c>
      <c r="R3039" s="10">
        <f t="shared" si="284"/>
        <v>213.20000000000002</v>
      </c>
      <c r="S3039">
        <f t="shared" si="285"/>
        <v>33.3125</v>
      </c>
      <c r="T3039" t="str">
        <f t="shared" si="286"/>
        <v>theater</v>
      </c>
      <c r="U3039" t="str">
        <f t="shared" si="287"/>
        <v>spaces</v>
      </c>
    </row>
    <row r="3040" spans="1:21" ht="44.25" hidden="1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tr">
        <f>Data[[#This Row],[state]]</f>
        <v>successful</v>
      </c>
      <c r="H3040" t="s">
        <v>8224</v>
      </c>
      <c r="I3040" t="s">
        <v>8246</v>
      </c>
      <c r="J3040">
        <v>1457071397</v>
      </c>
      <c r="K3040" s="11">
        <f t="shared" si="282"/>
        <v>42433.002280092594</v>
      </c>
      <c r="L3040">
        <v>1451887397</v>
      </c>
      <c r="M3040" s="11">
        <f t="shared" si="283"/>
        <v>42373.002280092594</v>
      </c>
      <c r="N3040" t="b">
        <v>0</v>
      </c>
      <c r="O3040">
        <v>27</v>
      </c>
      <c r="P3040" t="b">
        <v>1</v>
      </c>
      <c r="Q3040" t="s">
        <v>8303</v>
      </c>
      <c r="R3040" s="10">
        <f t="shared" si="284"/>
        <v>100.49999999999999</v>
      </c>
      <c r="S3040">
        <f t="shared" si="285"/>
        <v>37.222222222222221</v>
      </c>
      <c r="T3040" t="str">
        <f t="shared" si="286"/>
        <v>theater</v>
      </c>
      <c r="U3040" t="str">
        <f t="shared" si="287"/>
        <v>spaces</v>
      </c>
    </row>
    <row r="3041" spans="1:21" ht="44.25" hidden="1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tr">
        <f>Data[[#This Row],[state]]</f>
        <v>successful</v>
      </c>
      <c r="H3041" t="s">
        <v>8224</v>
      </c>
      <c r="I3041" t="s">
        <v>8246</v>
      </c>
      <c r="J3041">
        <v>1388303940</v>
      </c>
      <c r="K3041" s="11">
        <f t="shared" si="282"/>
        <v>41637.082638888889</v>
      </c>
      <c r="L3041">
        <v>1386011038</v>
      </c>
      <c r="M3041" s="11">
        <f t="shared" si="283"/>
        <v>41610.544421296298</v>
      </c>
      <c r="N3041" t="b">
        <v>0</v>
      </c>
      <c r="O3041">
        <v>236</v>
      </c>
      <c r="P3041" t="b">
        <v>1</v>
      </c>
      <c r="Q3041" t="s">
        <v>8303</v>
      </c>
      <c r="R3041" s="10">
        <f t="shared" si="284"/>
        <v>108.71389999999998</v>
      </c>
      <c r="S3041">
        <f t="shared" si="285"/>
        <v>92.130423728813554</v>
      </c>
      <c r="T3041" t="str">
        <f t="shared" si="286"/>
        <v>theater</v>
      </c>
      <c r="U3041" t="str">
        <f t="shared" si="287"/>
        <v>spaces</v>
      </c>
    </row>
    <row r="3042" spans="1:21" ht="44.25" hidden="1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tr">
        <f>Data[[#This Row],[state]]</f>
        <v>successful</v>
      </c>
      <c r="H3042" t="s">
        <v>8224</v>
      </c>
      <c r="I3042" t="s">
        <v>8246</v>
      </c>
      <c r="J3042">
        <v>1435359600</v>
      </c>
      <c r="K3042" s="11">
        <f t="shared" si="282"/>
        <v>42181.708333333328</v>
      </c>
      <c r="L3042">
        <v>1434999621</v>
      </c>
      <c r="M3042" s="11">
        <f t="shared" si="283"/>
        <v>42177.541909722218</v>
      </c>
      <c r="N3042" t="b">
        <v>0</v>
      </c>
      <c r="O3042">
        <v>42</v>
      </c>
      <c r="P3042" t="b">
        <v>1</v>
      </c>
      <c r="Q3042" t="s">
        <v>8303</v>
      </c>
      <c r="R3042" s="10">
        <f t="shared" si="284"/>
        <v>107.5</v>
      </c>
      <c r="S3042">
        <f t="shared" si="285"/>
        <v>76.785714285714292</v>
      </c>
      <c r="T3042" t="str">
        <f t="shared" si="286"/>
        <v>theater</v>
      </c>
      <c r="U3042" t="str">
        <f t="shared" si="287"/>
        <v>spaces</v>
      </c>
    </row>
    <row r="3043" spans="1:21" ht="29.5" hidden="1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tr">
        <f>Data[[#This Row],[state]]</f>
        <v>successful</v>
      </c>
      <c r="H3043" t="s">
        <v>8224</v>
      </c>
      <c r="I3043" t="s">
        <v>8246</v>
      </c>
      <c r="J3043">
        <v>1453323048</v>
      </c>
      <c r="K3043" s="11">
        <f t="shared" si="282"/>
        <v>42389.618611111116</v>
      </c>
      <c r="L3043">
        <v>1450731048</v>
      </c>
      <c r="M3043" s="11">
        <f t="shared" si="283"/>
        <v>42359.618611111116</v>
      </c>
      <c r="N3043" t="b">
        <v>0</v>
      </c>
      <c r="O3043">
        <v>95</v>
      </c>
      <c r="P3043" t="b">
        <v>1</v>
      </c>
      <c r="Q3043" t="s">
        <v>8303</v>
      </c>
      <c r="R3043" s="10">
        <f t="shared" si="284"/>
        <v>110.48192771084338</v>
      </c>
      <c r="S3043">
        <f t="shared" si="285"/>
        <v>96.526315789473685</v>
      </c>
      <c r="T3043" t="str">
        <f t="shared" si="286"/>
        <v>theater</v>
      </c>
      <c r="U3043" t="str">
        <f t="shared" si="287"/>
        <v>spaces</v>
      </c>
    </row>
    <row r="3044" spans="1:21" ht="59" hidden="1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tr">
        <f>Data[[#This Row],[state]]</f>
        <v>successful</v>
      </c>
      <c r="H3044" t="s">
        <v>8225</v>
      </c>
      <c r="I3044" t="s">
        <v>8247</v>
      </c>
      <c r="J3044">
        <v>1444149047</v>
      </c>
      <c r="K3044" s="11">
        <f t="shared" si="282"/>
        <v>42283.438043981485</v>
      </c>
      <c r="L3044">
        <v>1441557047</v>
      </c>
      <c r="M3044" s="11">
        <f t="shared" si="283"/>
        <v>42253.438043981485</v>
      </c>
      <c r="N3044" t="b">
        <v>0</v>
      </c>
      <c r="O3044">
        <v>37</v>
      </c>
      <c r="P3044" t="b">
        <v>1</v>
      </c>
      <c r="Q3044" t="s">
        <v>8303</v>
      </c>
      <c r="R3044" s="10">
        <f t="shared" si="284"/>
        <v>128</v>
      </c>
      <c r="S3044">
        <f t="shared" si="285"/>
        <v>51.891891891891895</v>
      </c>
      <c r="T3044" t="str">
        <f t="shared" si="286"/>
        <v>theater</v>
      </c>
      <c r="U3044" t="str">
        <f t="shared" si="287"/>
        <v>spaces</v>
      </c>
    </row>
    <row r="3045" spans="1:21" ht="44.25" hidden="1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tr">
        <f>Data[[#This Row],[state]]</f>
        <v>successful</v>
      </c>
      <c r="H3045" t="s">
        <v>8229</v>
      </c>
      <c r="I3045" t="s">
        <v>8251</v>
      </c>
      <c r="J3045">
        <v>1429152600</v>
      </c>
      <c r="K3045" s="11">
        <f t="shared" si="282"/>
        <v>42109.868055555555</v>
      </c>
      <c r="L3045">
        <v>1426815699</v>
      </c>
      <c r="M3045" s="11">
        <f t="shared" si="283"/>
        <v>42082.820590277777</v>
      </c>
      <c r="N3045" t="b">
        <v>0</v>
      </c>
      <c r="O3045">
        <v>128</v>
      </c>
      <c r="P3045" t="b">
        <v>1</v>
      </c>
      <c r="Q3045" t="s">
        <v>8303</v>
      </c>
      <c r="R3045" s="10">
        <f t="shared" si="284"/>
        <v>110.00666666666667</v>
      </c>
      <c r="S3045">
        <f t="shared" si="285"/>
        <v>128.9140625</v>
      </c>
      <c r="T3045" t="str">
        <f t="shared" si="286"/>
        <v>theater</v>
      </c>
      <c r="U3045" t="str">
        <f t="shared" si="287"/>
        <v>spaces</v>
      </c>
    </row>
    <row r="3046" spans="1:21" ht="44.25" hidden="1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tr">
        <f>Data[[#This Row],[state]]</f>
        <v>successful</v>
      </c>
      <c r="H3046" t="s">
        <v>8224</v>
      </c>
      <c r="I3046" t="s">
        <v>8246</v>
      </c>
      <c r="J3046">
        <v>1454433998</v>
      </c>
      <c r="K3046" s="11">
        <f t="shared" si="282"/>
        <v>42402.4768287037</v>
      </c>
      <c r="L3046">
        <v>1453137998</v>
      </c>
      <c r="M3046" s="11">
        <f t="shared" si="283"/>
        <v>42387.4768287037</v>
      </c>
      <c r="N3046" t="b">
        <v>0</v>
      </c>
      <c r="O3046">
        <v>156</v>
      </c>
      <c r="P3046" t="b">
        <v>1</v>
      </c>
      <c r="Q3046" t="s">
        <v>8303</v>
      </c>
      <c r="R3046" s="10">
        <f t="shared" si="284"/>
        <v>109.34166666666667</v>
      </c>
      <c r="S3046">
        <f t="shared" si="285"/>
        <v>84.108974358974365</v>
      </c>
      <c r="T3046" t="str">
        <f t="shared" si="286"/>
        <v>theater</v>
      </c>
      <c r="U3046" t="str">
        <f t="shared" si="287"/>
        <v>spaces</v>
      </c>
    </row>
    <row r="3047" spans="1:21" ht="59" hidden="1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tr">
        <f>Data[[#This Row],[state]]</f>
        <v>successful</v>
      </c>
      <c r="H3047" t="s">
        <v>8224</v>
      </c>
      <c r="I3047" t="s">
        <v>8246</v>
      </c>
      <c r="J3047">
        <v>1408679055</v>
      </c>
      <c r="K3047" s="11">
        <f t="shared" si="282"/>
        <v>41872.905729166669</v>
      </c>
      <c r="L3047">
        <v>1406087055</v>
      </c>
      <c r="M3047" s="11">
        <f t="shared" si="283"/>
        <v>41842.905729166669</v>
      </c>
      <c r="N3047" t="b">
        <v>0</v>
      </c>
      <c r="O3047">
        <v>64</v>
      </c>
      <c r="P3047" t="b">
        <v>1</v>
      </c>
      <c r="Q3047" t="s">
        <v>8303</v>
      </c>
      <c r="R3047" s="10">
        <f t="shared" si="284"/>
        <v>132.70650000000001</v>
      </c>
      <c r="S3047">
        <f t="shared" si="285"/>
        <v>82.941562500000003</v>
      </c>
      <c r="T3047" t="str">
        <f t="shared" si="286"/>
        <v>theater</v>
      </c>
      <c r="U3047" t="str">
        <f t="shared" si="287"/>
        <v>spaces</v>
      </c>
    </row>
    <row r="3048" spans="1:21" ht="59" hidden="1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tr">
        <f>Data[[#This Row],[state]]</f>
        <v>successful</v>
      </c>
      <c r="H3048" t="s">
        <v>8224</v>
      </c>
      <c r="I3048" t="s">
        <v>8246</v>
      </c>
      <c r="J3048">
        <v>1410324720</v>
      </c>
      <c r="K3048" s="11">
        <f t="shared" si="282"/>
        <v>41891.952777777777</v>
      </c>
      <c r="L3048">
        <v>1407784586</v>
      </c>
      <c r="M3048" s="11">
        <f t="shared" si="283"/>
        <v>41862.553078703706</v>
      </c>
      <c r="N3048" t="b">
        <v>0</v>
      </c>
      <c r="O3048">
        <v>58</v>
      </c>
      <c r="P3048" t="b">
        <v>1</v>
      </c>
      <c r="Q3048" t="s">
        <v>8303</v>
      </c>
      <c r="R3048" s="10">
        <f t="shared" si="284"/>
        <v>190.84810126582278</v>
      </c>
      <c r="S3048">
        <f t="shared" si="285"/>
        <v>259.94827586206895</v>
      </c>
      <c r="T3048" t="str">
        <f t="shared" si="286"/>
        <v>theater</v>
      </c>
      <c r="U3048" t="str">
        <f t="shared" si="287"/>
        <v>spaces</v>
      </c>
    </row>
    <row r="3049" spans="1:21" ht="44.25" hidden="1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tr">
        <f>Data[[#This Row],[state]]</f>
        <v>successful</v>
      </c>
      <c r="H3049" t="s">
        <v>8224</v>
      </c>
      <c r="I3049" t="s">
        <v>8246</v>
      </c>
      <c r="J3049">
        <v>1461762960</v>
      </c>
      <c r="K3049" s="11">
        <f t="shared" si="282"/>
        <v>42487.302777777775</v>
      </c>
      <c r="L3049">
        <v>1457999054</v>
      </c>
      <c r="M3049" s="11">
        <f t="shared" si="283"/>
        <v>42443.739050925928</v>
      </c>
      <c r="N3049" t="b">
        <v>0</v>
      </c>
      <c r="O3049">
        <v>20</v>
      </c>
      <c r="P3049" t="b">
        <v>1</v>
      </c>
      <c r="Q3049" t="s">
        <v>8303</v>
      </c>
      <c r="R3049" s="10">
        <f t="shared" si="284"/>
        <v>149</v>
      </c>
      <c r="S3049">
        <f t="shared" si="285"/>
        <v>37.25</v>
      </c>
      <c r="T3049" t="str">
        <f t="shared" si="286"/>
        <v>theater</v>
      </c>
      <c r="U3049" t="str">
        <f t="shared" si="287"/>
        <v>spaces</v>
      </c>
    </row>
    <row r="3050" spans="1:21" ht="59" hidden="1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tr">
        <f>Data[[#This Row],[state]]</f>
        <v>successful</v>
      </c>
      <c r="H3050" t="s">
        <v>8224</v>
      </c>
      <c r="I3050" t="s">
        <v>8246</v>
      </c>
      <c r="J3050">
        <v>1420060920</v>
      </c>
      <c r="K3050" s="11">
        <f t="shared" si="282"/>
        <v>42004.640277777777</v>
      </c>
      <c r="L3050">
        <v>1417556262</v>
      </c>
      <c r="M3050" s="11">
        <f t="shared" si="283"/>
        <v>41975.651180555549</v>
      </c>
      <c r="N3050" t="b">
        <v>0</v>
      </c>
      <c r="O3050">
        <v>47</v>
      </c>
      <c r="P3050" t="b">
        <v>1</v>
      </c>
      <c r="Q3050" t="s">
        <v>8303</v>
      </c>
      <c r="R3050" s="10">
        <f t="shared" si="284"/>
        <v>166.4</v>
      </c>
      <c r="S3050">
        <f t="shared" si="285"/>
        <v>177.02127659574469</v>
      </c>
      <c r="T3050" t="str">
        <f t="shared" si="286"/>
        <v>theater</v>
      </c>
      <c r="U3050" t="str">
        <f t="shared" si="287"/>
        <v>spaces</v>
      </c>
    </row>
    <row r="3051" spans="1:21" ht="59" hidden="1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tr">
        <f>Data[[#This Row],[state]]</f>
        <v>successful</v>
      </c>
      <c r="H3051" t="s">
        <v>8224</v>
      </c>
      <c r="I3051" t="s">
        <v>8246</v>
      </c>
      <c r="J3051">
        <v>1434241255</v>
      </c>
      <c r="K3051" s="11">
        <f t="shared" si="282"/>
        <v>42168.764525462961</v>
      </c>
      <c r="L3051">
        <v>1431649255</v>
      </c>
      <c r="M3051" s="11">
        <f t="shared" si="283"/>
        <v>42138.764525462961</v>
      </c>
      <c r="N3051" t="b">
        <v>0</v>
      </c>
      <c r="O3051">
        <v>54</v>
      </c>
      <c r="P3051" t="b">
        <v>1</v>
      </c>
      <c r="Q3051" t="s">
        <v>8303</v>
      </c>
      <c r="R3051" s="10">
        <f t="shared" si="284"/>
        <v>106.66666666666667</v>
      </c>
      <c r="S3051">
        <f t="shared" si="285"/>
        <v>74.074074074074076</v>
      </c>
      <c r="T3051" t="str">
        <f t="shared" si="286"/>
        <v>theater</v>
      </c>
      <c r="U3051" t="str">
        <f t="shared" si="287"/>
        <v>spaces</v>
      </c>
    </row>
    <row r="3052" spans="1:21" ht="29.5" hidden="1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tr">
        <f>Data[[#This Row],[state]]</f>
        <v>successful</v>
      </c>
      <c r="H3052" t="s">
        <v>8224</v>
      </c>
      <c r="I3052" t="s">
        <v>8246</v>
      </c>
      <c r="J3052">
        <v>1462420960</v>
      </c>
      <c r="K3052" s="11">
        <f t="shared" si="282"/>
        <v>42494.91851851852</v>
      </c>
      <c r="L3052">
        <v>1459828960</v>
      </c>
      <c r="M3052" s="11">
        <f t="shared" si="283"/>
        <v>42464.91851851852</v>
      </c>
      <c r="N3052" t="b">
        <v>0</v>
      </c>
      <c r="O3052">
        <v>9</v>
      </c>
      <c r="P3052" t="b">
        <v>1</v>
      </c>
      <c r="Q3052" t="s">
        <v>8303</v>
      </c>
      <c r="R3052" s="10">
        <f t="shared" si="284"/>
        <v>106</v>
      </c>
      <c r="S3052">
        <f t="shared" si="285"/>
        <v>70.666666666666671</v>
      </c>
      <c r="T3052" t="str">
        <f t="shared" si="286"/>
        <v>theater</v>
      </c>
      <c r="U3052" t="str">
        <f t="shared" si="287"/>
        <v>spaces</v>
      </c>
    </row>
    <row r="3053" spans="1:21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tr">
        <f>Data[[#This Row],[state]]</f>
        <v>failed</v>
      </c>
      <c r="H3053" t="s">
        <v>8225</v>
      </c>
      <c r="I3053" t="s">
        <v>8247</v>
      </c>
      <c r="J3053">
        <v>1486547945</v>
      </c>
      <c r="K3053" s="11">
        <f t="shared" si="282"/>
        <v>42774.166030092587</v>
      </c>
      <c r="L3053">
        <v>1483955945</v>
      </c>
      <c r="M3053" s="11">
        <f t="shared" si="283"/>
        <v>42744.166030092587</v>
      </c>
      <c r="N3053" t="b">
        <v>1</v>
      </c>
      <c r="O3053">
        <v>35</v>
      </c>
      <c r="P3053" t="b">
        <v>0</v>
      </c>
      <c r="Q3053" t="s">
        <v>8303</v>
      </c>
      <c r="R3053" s="10">
        <f t="shared" si="284"/>
        <v>23.62857142857143</v>
      </c>
      <c r="S3053">
        <f t="shared" si="285"/>
        <v>23.62857142857143</v>
      </c>
      <c r="T3053" t="str">
        <f t="shared" si="286"/>
        <v>theater</v>
      </c>
      <c r="U3053" t="str">
        <f t="shared" si="287"/>
        <v>spaces</v>
      </c>
    </row>
    <row r="3054" spans="1:21" ht="44.25" hidden="1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tr">
        <f>Data[[#This Row],[state]]</f>
        <v>failed</v>
      </c>
      <c r="H3054" t="s">
        <v>8224</v>
      </c>
      <c r="I3054" t="s">
        <v>8246</v>
      </c>
      <c r="J3054">
        <v>1432828740</v>
      </c>
      <c r="K3054" s="11">
        <f t="shared" si="282"/>
        <v>42152.415972222225</v>
      </c>
      <c r="L3054">
        <v>1430237094</v>
      </c>
      <c r="M3054" s="11">
        <f t="shared" si="283"/>
        <v>42122.420069444444</v>
      </c>
      <c r="N3054" t="b">
        <v>0</v>
      </c>
      <c r="O3054">
        <v>2</v>
      </c>
      <c r="P3054" t="b">
        <v>0</v>
      </c>
      <c r="Q3054" t="s">
        <v>8303</v>
      </c>
      <c r="R3054" s="10">
        <f t="shared" si="284"/>
        <v>0.15</v>
      </c>
      <c r="S3054">
        <f t="shared" si="285"/>
        <v>37.5</v>
      </c>
      <c r="T3054" t="str">
        <f t="shared" si="286"/>
        <v>theater</v>
      </c>
      <c r="U3054" t="str">
        <f t="shared" si="287"/>
        <v>spaces</v>
      </c>
    </row>
    <row r="3055" spans="1:21" ht="59" hidden="1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tr">
        <f>Data[[#This Row],[state]]</f>
        <v>failed</v>
      </c>
      <c r="H3055" t="s">
        <v>8224</v>
      </c>
      <c r="I3055" t="s">
        <v>8246</v>
      </c>
      <c r="J3055">
        <v>1412222340</v>
      </c>
      <c r="K3055" s="11">
        <f t="shared" si="282"/>
        <v>41913.915972222225</v>
      </c>
      <c r="L3055">
        <v>1407781013</v>
      </c>
      <c r="M3055" s="11">
        <f t="shared" si="283"/>
        <v>41862.511724537035</v>
      </c>
      <c r="N3055" t="b">
        <v>0</v>
      </c>
      <c r="O3055">
        <v>3</v>
      </c>
      <c r="P3055" t="b">
        <v>0</v>
      </c>
      <c r="Q3055" t="s">
        <v>8303</v>
      </c>
      <c r="R3055" s="10">
        <f t="shared" si="284"/>
        <v>0.4</v>
      </c>
      <c r="S3055">
        <f t="shared" si="285"/>
        <v>13.333333333333334</v>
      </c>
      <c r="T3055" t="str">
        <f t="shared" si="286"/>
        <v>theater</v>
      </c>
      <c r="U3055" t="str">
        <f t="shared" si="287"/>
        <v>spaces</v>
      </c>
    </row>
    <row r="3056" spans="1:21" ht="59" hidden="1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tr">
        <f>Data[[#This Row],[state]]</f>
        <v>failed</v>
      </c>
      <c r="H3056" t="s">
        <v>8224</v>
      </c>
      <c r="I3056" t="s">
        <v>8246</v>
      </c>
      <c r="J3056">
        <v>1425258240</v>
      </c>
      <c r="K3056" s="11">
        <f t="shared" si="282"/>
        <v>42064.794444444444</v>
      </c>
      <c r="L3056">
        <v>1422043154</v>
      </c>
      <c r="M3056" s="11">
        <f t="shared" si="283"/>
        <v>42027.582800925928</v>
      </c>
      <c r="N3056" t="b">
        <v>0</v>
      </c>
      <c r="O3056">
        <v>0</v>
      </c>
      <c r="P3056" t="b">
        <v>0</v>
      </c>
      <c r="Q3056" t="s">
        <v>8303</v>
      </c>
      <c r="R3056" s="10">
        <f t="shared" si="284"/>
        <v>0</v>
      </c>
      <c r="S3056" t="e">
        <f t="shared" si="285"/>
        <v>#DIV/0!</v>
      </c>
      <c r="T3056" t="str">
        <f t="shared" si="286"/>
        <v>theater</v>
      </c>
      <c r="U3056" t="str">
        <f t="shared" si="287"/>
        <v>spaces</v>
      </c>
    </row>
    <row r="3057" spans="1:21" ht="44.25" hidden="1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tr">
        <f>Data[[#This Row],[state]]</f>
        <v>failed</v>
      </c>
      <c r="H3057" t="s">
        <v>8224</v>
      </c>
      <c r="I3057" t="s">
        <v>8246</v>
      </c>
      <c r="J3057">
        <v>1420844390</v>
      </c>
      <c r="K3057" s="11">
        <f t="shared" si="282"/>
        <v>42013.70821759259</v>
      </c>
      <c r="L3057">
        <v>1415660390</v>
      </c>
      <c r="M3057" s="11">
        <f t="shared" si="283"/>
        <v>41953.70821759259</v>
      </c>
      <c r="N3057" t="b">
        <v>0</v>
      </c>
      <c r="O3057">
        <v>1</v>
      </c>
      <c r="P3057" t="b">
        <v>0</v>
      </c>
      <c r="Q3057" t="s">
        <v>8303</v>
      </c>
      <c r="R3057" s="10">
        <f t="shared" si="284"/>
        <v>5.0000000000000001E-3</v>
      </c>
      <c r="S3057">
        <f t="shared" si="285"/>
        <v>1</v>
      </c>
      <c r="T3057" t="str">
        <f t="shared" si="286"/>
        <v>theater</v>
      </c>
      <c r="U3057" t="str">
        <f t="shared" si="287"/>
        <v>spaces</v>
      </c>
    </row>
    <row r="3058" spans="1:21" ht="44.25" hidden="1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tr">
        <f>Data[[#This Row],[state]]</f>
        <v>failed</v>
      </c>
      <c r="H3058" t="s">
        <v>8224</v>
      </c>
      <c r="I3058" t="s">
        <v>8246</v>
      </c>
      <c r="J3058">
        <v>1412003784</v>
      </c>
      <c r="K3058" s="11">
        <f t="shared" si="282"/>
        <v>41911.386388888888</v>
      </c>
      <c r="L3058">
        <v>1406819784</v>
      </c>
      <c r="M3058" s="11">
        <f t="shared" si="283"/>
        <v>41851.386388888888</v>
      </c>
      <c r="N3058" t="b">
        <v>0</v>
      </c>
      <c r="O3058">
        <v>0</v>
      </c>
      <c r="P3058" t="b">
        <v>0</v>
      </c>
      <c r="Q3058" t="s">
        <v>8303</v>
      </c>
      <c r="R3058" s="10">
        <f t="shared" si="284"/>
        <v>0</v>
      </c>
      <c r="S3058" t="e">
        <f t="shared" si="285"/>
        <v>#DIV/0!</v>
      </c>
      <c r="T3058" t="str">
        <f t="shared" si="286"/>
        <v>theater</v>
      </c>
      <c r="U3058" t="str">
        <f t="shared" si="287"/>
        <v>spaces</v>
      </c>
    </row>
    <row r="3059" spans="1:21" ht="44.25" hidden="1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tr">
        <f>Data[[#This Row],[state]]</f>
        <v>failed</v>
      </c>
      <c r="H3059" t="s">
        <v>8225</v>
      </c>
      <c r="I3059" t="s">
        <v>8247</v>
      </c>
      <c r="J3059">
        <v>1459694211</v>
      </c>
      <c r="K3059" s="11">
        <f t="shared" si="282"/>
        <v>42463.358923611115</v>
      </c>
      <c r="L3059">
        <v>1457105811</v>
      </c>
      <c r="M3059" s="11">
        <f t="shared" si="283"/>
        <v>42433.400590277779</v>
      </c>
      <c r="N3059" t="b">
        <v>0</v>
      </c>
      <c r="O3059">
        <v>0</v>
      </c>
      <c r="P3059" t="b">
        <v>0</v>
      </c>
      <c r="Q3059" t="s">
        <v>8303</v>
      </c>
      <c r="R3059" s="10">
        <f t="shared" si="284"/>
        <v>0</v>
      </c>
      <c r="S3059" t="e">
        <f t="shared" si="285"/>
        <v>#DIV/0!</v>
      </c>
      <c r="T3059" t="str">
        <f t="shared" si="286"/>
        <v>theater</v>
      </c>
      <c r="U3059" t="str">
        <f t="shared" si="287"/>
        <v>spaces</v>
      </c>
    </row>
    <row r="3060" spans="1:21" ht="59" hidden="1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tr">
        <f>Data[[#This Row],[state]]</f>
        <v>failed</v>
      </c>
      <c r="H3060" t="s">
        <v>8237</v>
      </c>
      <c r="I3060" t="s">
        <v>8249</v>
      </c>
      <c r="J3060">
        <v>1463734740</v>
      </c>
      <c r="K3060" s="11">
        <f t="shared" si="282"/>
        <v>42510.124305555553</v>
      </c>
      <c r="L3060">
        <v>1459414740</v>
      </c>
      <c r="M3060" s="11">
        <f t="shared" si="283"/>
        <v>42460.124305555553</v>
      </c>
      <c r="N3060" t="b">
        <v>0</v>
      </c>
      <c r="O3060">
        <v>3</v>
      </c>
      <c r="P3060" t="b">
        <v>0</v>
      </c>
      <c r="Q3060" t="s">
        <v>8303</v>
      </c>
      <c r="R3060" s="10">
        <f t="shared" si="284"/>
        <v>1.6666666666666666E-2</v>
      </c>
      <c r="S3060">
        <f t="shared" si="285"/>
        <v>1</v>
      </c>
      <c r="T3060" t="str">
        <f t="shared" si="286"/>
        <v>theater</v>
      </c>
      <c r="U3060" t="str">
        <f t="shared" si="287"/>
        <v>spaces</v>
      </c>
    </row>
    <row r="3061" spans="1:21" ht="44.25" hidden="1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tr">
        <f>Data[[#This Row],[state]]</f>
        <v>failed</v>
      </c>
      <c r="H3061" t="s">
        <v>8224</v>
      </c>
      <c r="I3061" t="s">
        <v>8246</v>
      </c>
      <c r="J3061">
        <v>1407536846</v>
      </c>
      <c r="K3061" s="11">
        <f t="shared" si="282"/>
        <v>41859.685717592591</v>
      </c>
      <c r="L3061">
        <v>1404944846</v>
      </c>
      <c r="M3061" s="11">
        <f t="shared" si="283"/>
        <v>41829.685717592591</v>
      </c>
      <c r="N3061" t="b">
        <v>0</v>
      </c>
      <c r="O3061">
        <v>11</v>
      </c>
      <c r="P3061" t="b">
        <v>0</v>
      </c>
      <c r="Q3061" t="s">
        <v>8303</v>
      </c>
      <c r="R3061" s="10">
        <f t="shared" si="284"/>
        <v>3.0066666666666664</v>
      </c>
      <c r="S3061">
        <f t="shared" si="285"/>
        <v>41</v>
      </c>
      <c r="T3061" t="str">
        <f t="shared" si="286"/>
        <v>theater</v>
      </c>
      <c r="U3061" t="str">
        <f t="shared" si="287"/>
        <v>spaces</v>
      </c>
    </row>
    <row r="3062" spans="1:21" ht="29.5" hidden="1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tr">
        <f>Data[[#This Row],[state]]</f>
        <v>failed</v>
      </c>
      <c r="H3062" t="s">
        <v>8224</v>
      </c>
      <c r="I3062" t="s">
        <v>8246</v>
      </c>
      <c r="J3062">
        <v>1443422134</v>
      </c>
      <c r="K3062" s="11">
        <f t="shared" si="282"/>
        <v>42275.024699074071</v>
      </c>
      <c r="L3062">
        <v>1440830134</v>
      </c>
      <c r="M3062" s="11">
        <f t="shared" si="283"/>
        <v>42245.024699074071</v>
      </c>
      <c r="N3062" t="b">
        <v>0</v>
      </c>
      <c r="O3062">
        <v>6</v>
      </c>
      <c r="P3062" t="b">
        <v>0</v>
      </c>
      <c r="Q3062" t="s">
        <v>8303</v>
      </c>
      <c r="R3062" s="10">
        <f t="shared" si="284"/>
        <v>0.15227272727272728</v>
      </c>
      <c r="S3062">
        <f t="shared" si="285"/>
        <v>55.833333333333336</v>
      </c>
      <c r="T3062" t="str">
        <f t="shared" si="286"/>
        <v>theater</v>
      </c>
      <c r="U3062" t="str">
        <f t="shared" si="287"/>
        <v>spaces</v>
      </c>
    </row>
    <row r="3063" spans="1:21" hidden="1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tr">
        <f>Data[[#This Row],[state]]</f>
        <v>failed</v>
      </c>
      <c r="H3063" t="s">
        <v>8224</v>
      </c>
      <c r="I3063" t="s">
        <v>8246</v>
      </c>
      <c r="J3063">
        <v>1407955748</v>
      </c>
      <c r="K3063" s="11">
        <f t="shared" si="282"/>
        <v>41864.534120370372</v>
      </c>
      <c r="L3063">
        <v>1405363748</v>
      </c>
      <c r="M3063" s="11">
        <f t="shared" si="283"/>
        <v>41834.534120370372</v>
      </c>
      <c r="N3063" t="b">
        <v>0</v>
      </c>
      <c r="O3063">
        <v>0</v>
      </c>
      <c r="P3063" t="b">
        <v>0</v>
      </c>
      <c r="Q3063" t="s">
        <v>8303</v>
      </c>
      <c r="R3063" s="10">
        <f t="shared" si="284"/>
        <v>0</v>
      </c>
      <c r="S3063" t="e">
        <f t="shared" si="285"/>
        <v>#DIV/0!</v>
      </c>
      <c r="T3063" t="str">
        <f t="shared" si="286"/>
        <v>theater</v>
      </c>
      <c r="U3063" t="str">
        <f t="shared" si="287"/>
        <v>spaces</v>
      </c>
    </row>
    <row r="3064" spans="1:21" ht="44.25" hidden="1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tr">
        <f>Data[[#This Row],[state]]</f>
        <v>failed</v>
      </c>
      <c r="H3064" t="s">
        <v>8224</v>
      </c>
      <c r="I3064" t="s">
        <v>8246</v>
      </c>
      <c r="J3064">
        <v>1443636000</v>
      </c>
      <c r="K3064" s="11">
        <f t="shared" si="282"/>
        <v>42277.5</v>
      </c>
      <c r="L3064">
        <v>1441111892</v>
      </c>
      <c r="M3064" s="11">
        <f t="shared" si="283"/>
        <v>42248.285787037035</v>
      </c>
      <c r="N3064" t="b">
        <v>0</v>
      </c>
      <c r="O3064">
        <v>67</v>
      </c>
      <c r="P3064" t="b">
        <v>0</v>
      </c>
      <c r="Q3064" t="s">
        <v>8303</v>
      </c>
      <c r="R3064" s="10">
        <f t="shared" si="284"/>
        <v>66.84</v>
      </c>
      <c r="S3064">
        <f t="shared" si="285"/>
        <v>99.761194029850742</v>
      </c>
      <c r="T3064" t="str">
        <f t="shared" si="286"/>
        <v>theater</v>
      </c>
      <c r="U3064" t="str">
        <f t="shared" si="287"/>
        <v>spaces</v>
      </c>
    </row>
    <row r="3065" spans="1:21" ht="44.25" hidden="1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tr">
        <f>Data[[#This Row],[state]]</f>
        <v>failed</v>
      </c>
      <c r="H3065" t="s">
        <v>8224</v>
      </c>
      <c r="I3065" t="s">
        <v>8246</v>
      </c>
      <c r="J3065">
        <v>1477174138</v>
      </c>
      <c r="K3065" s="11">
        <f t="shared" si="282"/>
        <v>42665.672893518517</v>
      </c>
      <c r="L3065">
        <v>1474150138</v>
      </c>
      <c r="M3065" s="11">
        <f t="shared" si="283"/>
        <v>42630.672893518517</v>
      </c>
      <c r="N3065" t="b">
        <v>0</v>
      </c>
      <c r="O3065">
        <v>23</v>
      </c>
      <c r="P3065" t="b">
        <v>0</v>
      </c>
      <c r="Q3065" t="s">
        <v>8303</v>
      </c>
      <c r="R3065" s="10">
        <f t="shared" si="284"/>
        <v>19.566666666666666</v>
      </c>
      <c r="S3065">
        <f t="shared" si="285"/>
        <v>25.521739130434781</v>
      </c>
      <c r="T3065" t="str">
        <f t="shared" si="286"/>
        <v>theater</v>
      </c>
      <c r="U3065" t="str">
        <f t="shared" si="287"/>
        <v>spaces</v>
      </c>
    </row>
    <row r="3066" spans="1:21" ht="29.5" hidden="1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tr">
        <f>Data[[#This Row],[state]]</f>
        <v>failed</v>
      </c>
      <c r="H3066" t="s">
        <v>8224</v>
      </c>
      <c r="I3066" t="s">
        <v>8246</v>
      </c>
      <c r="J3066">
        <v>1448175540</v>
      </c>
      <c r="K3066" s="11">
        <f t="shared" si="282"/>
        <v>42330.040972222225</v>
      </c>
      <c r="L3066">
        <v>1445483246</v>
      </c>
      <c r="M3066" s="11">
        <f t="shared" si="283"/>
        <v>42298.880162037036</v>
      </c>
      <c r="N3066" t="b">
        <v>0</v>
      </c>
      <c r="O3066">
        <v>72</v>
      </c>
      <c r="P3066" t="b">
        <v>0</v>
      </c>
      <c r="Q3066" t="s">
        <v>8303</v>
      </c>
      <c r="R3066" s="10">
        <f t="shared" si="284"/>
        <v>11.294666666666666</v>
      </c>
      <c r="S3066">
        <f t="shared" si="285"/>
        <v>117.65277777777777</v>
      </c>
      <c r="T3066" t="str">
        <f t="shared" si="286"/>
        <v>theater</v>
      </c>
      <c r="U3066" t="str">
        <f t="shared" si="287"/>
        <v>spaces</v>
      </c>
    </row>
    <row r="3067" spans="1:21" ht="44.25" hidden="1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tr">
        <f>Data[[#This Row],[state]]</f>
        <v>failed</v>
      </c>
      <c r="H3067" t="s">
        <v>8224</v>
      </c>
      <c r="I3067" t="s">
        <v>8246</v>
      </c>
      <c r="J3067">
        <v>1406683172</v>
      </c>
      <c r="K3067" s="11">
        <f t="shared" si="282"/>
        <v>41849.805231481485</v>
      </c>
      <c r="L3067">
        <v>1404523172</v>
      </c>
      <c r="M3067" s="11">
        <f t="shared" si="283"/>
        <v>41824.805231481485</v>
      </c>
      <c r="N3067" t="b">
        <v>0</v>
      </c>
      <c r="O3067">
        <v>2</v>
      </c>
      <c r="P3067" t="b">
        <v>0</v>
      </c>
      <c r="Q3067" t="s">
        <v>8303</v>
      </c>
      <c r="R3067" s="10">
        <f t="shared" si="284"/>
        <v>0.04</v>
      </c>
      <c r="S3067">
        <f t="shared" si="285"/>
        <v>5</v>
      </c>
      <c r="T3067" t="str">
        <f t="shared" si="286"/>
        <v>theater</v>
      </c>
      <c r="U3067" t="str">
        <f t="shared" si="287"/>
        <v>spaces</v>
      </c>
    </row>
    <row r="3068" spans="1:21" ht="44.25" hidden="1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tr">
        <f>Data[[#This Row],[state]]</f>
        <v>failed</v>
      </c>
      <c r="H3068" t="s">
        <v>8226</v>
      </c>
      <c r="I3068" t="s">
        <v>8248</v>
      </c>
      <c r="J3068">
        <v>1468128537</v>
      </c>
      <c r="K3068" s="11">
        <f t="shared" si="282"/>
        <v>42560.978437500002</v>
      </c>
      <c r="L3068">
        <v>1465536537</v>
      </c>
      <c r="M3068" s="11">
        <f t="shared" si="283"/>
        <v>42530.978437500002</v>
      </c>
      <c r="N3068" t="b">
        <v>0</v>
      </c>
      <c r="O3068">
        <v>15</v>
      </c>
      <c r="P3068" t="b">
        <v>0</v>
      </c>
      <c r="Q3068" t="s">
        <v>8303</v>
      </c>
      <c r="R3068" s="10">
        <f t="shared" si="284"/>
        <v>11.985714285714286</v>
      </c>
      <c r="S3068">
        <f t="shared" si="285"/>
        <v>2796.6666666666665</v>
      </c>
      <c r="T3068" t="str">
        <f t="shared" si="286"/>
        <v>theater</v>
      </c>
      <c r="U3068" t="str">
        <f t="shared" si="287"/>
        <v>spaces</v>
      </c>
    </row>
    <row r="3069" spans="1:21" ht="44.25" hidden="1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tr">
        <f>Data[[#This Row],[state]]</f>
        <v>failed</v>
      </c>
      <c r="H3069" t="s">
        <v>8228</v>
      </c>
      <c r="I3069" t="s">
        <v>8250</v>
      </c>
      <c r="J3069">
        <v>1441837879</v>
      </c>
      <c r="K3069" s="11">
        <f t="shared" si="282"/>
        <v>42256.688414351855</v>
      </c>
      <c r="L3069">
        <v>1439245879</v>
      </c>
      <c r="M3069" s="11">
        <f t="shared" si="283"/>
        <v>42226.688414351855</v>
      </c>
      <c r="N3069" t="b">
        <v>0</v>
      </c>
      <c r="O3069">
        <v>1</v>
      </c>
      <c r="P3069" t="b">
        <v>0</v>
      </c>
      <c r="Q3069" t="s">
        <v>8303</v>
      </c>
      <c r="R3069" s="10">
        <f t="shared" si="284"/>
        <v>2.5</v>
      </c>
      <c r="S3069">
        <f t="shared" si="285"/>
        <v>200</v>
      </c>
      <c r="T3069" t="str">
        <f t="shared" si="286"/>
        <v>theater</v>
      </c>
      <c r="U3069" t="str">
        <f t="shared" si="287"/>
        <v>spaces</v>
      </c>
    </row>
    <row r="3070" spans="1:21" ht="59" hidden="1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tr">
        <f>Data[[#This Row],[state]]</f>
        <v>failed</v>
      </c>
      <c r="H3070" t="s">
        <v>8224</v>
      </c>
      <c r="I3070" t="s">
        <v>8246</v>
      </c>
      <c r="J3070">
        <v>1445013352</v>
      </c>
      <c r="K3070" s="11">
        <f t="shared" si="282"/>
        <v>42293.441574074073</v>
      </c>
      <c r="L3070">
        <v>1442421352</v>
      </c>
      <c r="M3070" s="11">
        <f t="shared" si="283"/>
        <v>42263.441574074073</v>
      </c>
      <c r="N3070" t="b">
        <v>0</v>
      </c>
      <c r="O3070">
        <v>2</v>
      </c>
      <c r="P3070" t="b">
        <v>0</v>
      </c>
      <c r="Q3070" t="s">
        <v>8303</v>
      </c>
      <c r="R3070" s="10">
        <f t="shared" si="284"/>
        <v>6.9999999999999993E-2</v>
      </c>
      <c r="S3070">
        <f t="shared" si="285"/>
        <v>87.5</v>
      </c>
      <c r="T3070" t="str">
        <f t="shared" si="286"/>
        <v>theater</v>
      </c>
      <c r="U3070" t="str">
        <f t="shared" si="287"/>
        <v>spaces</v>
      </c>
    </row>
    <row r="3071" spans="1:21" ht="44.25" hidden="1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tr">
        <f>Data[[#This Row],[state]]</f>
        <v>failed</v>
      </c>
      <c r="H3071" t="s">
        <v>8224</v>
      </c>
      <c r="I3071" t="s">
        <v>8246</v>
      </c>
      <c r="J3071">
        <v>1418587234</v>
      </c>
      <c r="K3071" s="11">
        <f t="shared" si="282"/>
        <v>41987.583726851852</v>
      </c>
      <c r="L3071">
        <v>1415995234</v>
      </c>
      <c r="M3071" s="11">
        <f t="shared" si="283"/>
        <v>41957.583726851852</v>
      </c>
      <c r="N3071" t="b">
        <v>0</v>
      </c>
      <c r="O3071">
        <v>7</v>
      </c>
      <c r="P3071" t="b">
        <v>0</v>
      </c>
      <c r="Q3071" t="s">
        <v>8303</v>
      </c>
      <c r="R3071" s="10">
        <f t="shared" si="284"/>
        <v>14.099999999999998</v>
      </c>
      <c r="S3071">
        <f t="shared" si="285"/>
        <v>20.142857142857142</v>
      </c>
      <c r="T3071" t="str">
        <f t="shared" si="286"/>
        <v>theater</v>
      </c>
      <c r="U3071" t="str">
        <f t="shared" si="287"/>
        <v>spaces</v>
      </c>
    </row>
    <row r="3072" spans="1:21" ht="44.25" hidden="1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tr">
        <f>Data[[#This Row],[state]]</f>
        <v>failed</v>
      </c>
      <c r="H3072" t="s">
        <v>8225</v>
      </c>
      <c r="I3072" t="s">
        <v>8247</v>
      </c>
      <c r="J3072">
        <v>1481132169</v>
      </c>
      <c r="K3072" s="11">
        <f t="shared" si="282"/>
        <v>42711.483437499999</v>
      </c>
      <c r="L3072">
        <v>1479317769</v>
      </c>
      <c r="M3072" s="11">
        <f t="shared" si="283"/>
        <v>42690.483437499999</v>
      </c>
      <c r="N3072" t="b">
        <v>0</v>
      </c>
      <c r="O3072">
        <v>16</v>
      </c>
      <c r="P3072" t="b">
        <v>0</v>
      </c>
      <c r="Q3072" t="s">
        <v>8303</v>
      </c>
      <c r="R3072" s="10">
        <f t="shared" si="284"/>
        <v>3.34</v>
      </c>
      <c r="S3072">
        <f t="shared" si="285"/>
        <v>20.875</v>
      </c>
      <c r="T3072" t="str">
        <f t="shared" si="286"/>
        <v>theater</v>
      </c>
      <c r="U3072" t="str">
        <f t="shared" si="287"/>
        <v>spaces</v>
      </c>
    </row>
    <row r="3073" spans="1:21" ht="44.25" hidden="1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tr">
        <f>Data[[#This Row],[state]]</f>
        <v>failed</v>
      </c>
      <c r="H3073" t="s">
        <v>8224</v>
      </c>
      <c r="I3073" t="s">
        <v>8246</v>
      </c>
      <c r="J3073">
        <v>1429595940</v>
      </c>
      <c r="K3073" s="11">
        <f t="shared" si="282"/>
        <v>42114.999305555553</v>
      </c>
      <c r="L3073">
        <v>1428082481</v>
      </c>
      <c r="M3073" s="11">
        <f t="shared" si="283"/>
        <v>42097.482418981483</v>
      </c>
      <c r="N3073" t="b">
        <v>0</v>
      </c>
      <c r="O3073">
        <v>117</v>
      </c>
      <c r="P3073" t="b">
        <v>0</v>
      </c>
      <c r="Q3073" t="s">
        <v>8303</v>
      </c>
      <c r="R3073" s="10">
        <f t="shared" si="284"/>
        <v>59.774999999999999</v>
      </c>
      <c r="S3073">
        <f t="shared" si="285"/>
        <v>61.307692307692307</v>
      </c>
      <c r="T3073" t="str">
        <f t="shared" si="286"/>
        <v>theater</v>
      </c>
      <c r="U3073" t="str">
        <f t="shared" si="287"/>
        <v>spaces</v>
      </c>
    </row>
    <row r="3074" spans="1:21" ht="59" hidden="1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tr">
        <f>Data[[#This Row],[state]]</f>
        <v>failed</v>
      </c>
      <c r="H3074" t="s">
        <v>8224</v>
      </c>
      <c r="I3074" t="s">
        <v>8246</v>
      </c>
      <c r="J3074">
        <v>1477791960</v>
      </c>
      <c r="K3074" s="11">
        <f t="shared" ref="K3074:K3137" si="288">(((J3074/60)/60)/24)+DATE(1970,1,1)+(-6/24)</f>
        <v>42672.823611111111</v>
      </c>
      <c r="L3074">
        <v>1476549262</v>
      </c>
      <c r="M3074" s="11">
        <f t="shared" ref="M3074:M3137" si="289">(((L3074/60)/60)/24)+DATE(1970,1,1)+(-6/24)</f>
        <v>42658.440532407403</v>
      </c>
      <c r="N3074" t="b">
        <v>0</v>
      </c>
      <c r="O3074">
        <v>2</v>
      </c>
      <c r="P3074" t="b">
        <v>0</v>
      </c>
      <c r="Q3074" t="s">
        <v>8303</v>
      </c>
      <c r="R3074" s="10">
        <f t="shared" ref="R3074:R3137" si="290">(E3074/D3074)*100</f>
        <v>1.6666666666666666E-2</v>
      </c>
      <c r="S3074">
        <f t="shared" si="285"/>
        <v>1</v>
      </c>
      <c r="T3074" t="str">
        <f t="shared" si="286"/>
        <v>theater</v>
      </c>
      <c r="U3074" t="str">
        <f t="shared" si="287"/>
        <v>spaces</v>
      </c>
    </row>
    <row r="3075" spans="1:21" ht="44.25" hidden="1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tr">
        <f>Data[[#This Row],[state]]</f>
        <v>failed</v>
      </c>
      <c r="H3075" t="s">
        <v>8224</v>
      </c>
      <c r="I3075" t="s">
        <v>8246</v>
      </c>
      <c r="J3075">
        <v>1434309540</v>
      </c>
      <c r="K3075" s="11">
        <f t="shared" si="288"/>
        <v>42169.554861111115</v>
      </c>
      <c r="L3075">
        <v>1429287900</v>
      </c>
      <c r="M3075" s="11">
        <f t="shared" si="289"/>
        <v>42111.434027777781</v>
      </c>
      <c r="N3075" t="b">
        <v>0</v>
      </c>
      <c r="O3075">
        <v>7</v>
      </c>
      <c r="P3075" t="b">
        <v>0</v>
      </c>
      <c r="Q3075" t="s">
        <v>8303</v>
      </c>
      <c r="R3075" s="10">
        <f t="shared" si="290"/>
        <v>2.3035714285714284E-2</v>
      </c>
      <c r="S3075">
        <f t="shared" ref="S3075:S3138" si="291">E3075/O3075</f>
        <v>92.142857142857139</v>
      </c>
      <c r="T3075" t="str">
        <f t="shared" ref="T3075:T3138" si="292">LEFT(Q3075,FIND("/",Q3075)-1)</f>
        <v>theater</v>
      </c>
      <c r="U3075" t="str">
        <f t="shared" ref="U3075:U3138" si="293">RIGHT(Q3075,LEN(Q3075)-FIND("/",Q3075))</f>
        <v>spaces</v>
      </c>
    </row>
    <row r="3076" spans="1:21" ht="59" hidden="1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tr">
        <f>Data[[#This Row],[state]]</f>
        <v>failed</v>
      </c>
      <c r="H3076" t="s">
        <v>8230</v>
      </c>
      <c r="I3076" t="s">
        <v>8249</v>
      </c>
      <c r="J3076">
        <v>1457617359</v>
      </c>
      <c r="K3076" s="11">
        <f t="shared" si="288"/>
        <v>42439.321284722217</v>
      </c>
      <c r="L3076">
        <v>1455025359</v>
      </c>
      <c r="M3076" s="11">
        <f t="shared" si="289"/>
        <v>42409.321284722217</v>
      </c>
      <c r="N3076" t="b">
        <v>0</v>
      </c>
      <c r="O3076">
        <v>3</v>
      </c>
      <c r="P3076" t="b">
        <v>0</v>
      </c>
      <c r="Q3076" t="s">
        <v>8303</v>
      </c>
      <c r="R3076" s="10">
        <f t="shared" si="290"/>
        <v>8.8000000000000009E-2</v>
      </c>
      <c r="S3076">
        <f t="shared" si="291"/>
        <v>7.333333333333333</v>
      </c>
      <c r="T3076" t="str">
        <f t="shared" si="292"/>
        <v>theater</v>
      </c>
      <c r="U3076" t="str">
        <f t="shared" si="293"/>
        <v>spaces</v>
      </c>
    </row>
    <row r="3077" spans="1:21" ht="44.25" hidden="1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tr">
        <f>Data[[#This Row],[state]]</f>
        <v>failed</v>
      </c>
      <c r="H3077" t="s">
        <v>8224</v>
      </c>
      <c r="I3077" t="s">
        <v>8246</v>
      </c>
      <c r="J3077">
        <v>1471573640</v>
      </c>
      <c r="K3077" s="11">
        <f t="shared" si="288"/>
        <v>42600.852314814809</v>
      </c>
      <c r="L3077">
        <v>1467253640</v>
      </c>
      <c r="M3077" s="11">
        <f t="shared" si="289"/>
        <v>42550.852314814809</v>
      </c>
      <c r="N3077" t="b">
        <v>0</v>
      </c>
      <c r="O3077">
        <v>20</v>
      </c>
      <c r="P3077" t="b">
        <v>0</v>
      </c>
      <c r="Q3077" t="s">
        <v>8303</v>
      </c>
      <c r="R3077" s="10">
        <f t="shared" si="290"/>
        <v>8.64</v>
      </c>
      <c r="S3077">
        <f t="shared" si="291"/>
        <v>64.8</v>
      </c>
      <c r="T3077" t="str">
        <f t="shared" si="292"/>
        <v>theater</v>
      </c>
      <c r="U3077" t="str">
        <f t="shared" si="293"/>
        <v>spaces</v>
      </c>
    </row>
    <row r="3078" spans="1:21" ht="29.5" hidden="1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tr">
        <f>Data[[#This Row],[state]]</f>
        <v>failed</v>
      </c>
      <c r="H3078" t="s">
        <v>8224</v>
      </c>
      <c r="I3078" t="s">
        <v>8246</v>
      </c>
      <c r="J3078">
        <v>1444405123</v>
      </c>
      <c r="K3078" s="11">
        <f t="shared" si="288"/>
        <v>42286.401886574073</v>
      </c>
      <c r="L3078">
        <v>1439221123</v>
      </c>
      <c r="M3078" s="11">
        <f t="shared" si="289"/>
        <v>42226.401886574073</v>
      </c>
      <c r="N3078" t="b">
        <v>0</v>
      </c>
      <c r="O3078">
        <v>50</v>
      </c>
      <c r="P3078" t="b">
        <v>0</v>
      </c>
      <c r="Q3078" t="s">
        <v>8303</v>
      </c>
      <c r="R3078" s="10">
        <f t="shared" si="290"/>
        <v>15.06</v>
      </c>
      <c r="S3078">
        <f t="shared" si="291"/>
        <v>30.12</v>
      </c>
      <c r="T3078" t="str">
        <f t="shared" si="292"/>
        <v>theater</v>
      </c>
      <c r="U3078" t="str">
        <f t="shared" si="293"/>
        <v>spaces</v>
      </c>
    </row>
    <row r="3079" spans="1:21" ht="44.25" hidden="1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tr">
        <f>Data[[#This Row],[state]]</f>
        <v>failed</v>
      </c>
      <c r="H3079" t="s">
        <v>8229</v>
      </c>
      <c r="I3079" t="s">
        <v>8251</v>
      </c>
      <c r="J3079">
        <v>1488495478</v>
      </c>
      <c r="K3079" s="11">
        <f t="shared" si="288"/>
        <v>42796.706921296296</v>
      </c>
      <c r="L3079">
        <v>1485903478</v>
      </c>
      <c r="M3079" s="11">
        <f t="shared" si="289"/>
        <v>42766.706921296296</v>
      </c>
      <c r="N3079" t="b">
        <v>0</v>
      </c>
      <c r="O3079">
        <v>2</v>
      </c>
      <c r="P3079" t="b">
        <v>0</v>
      </c>
      <c r="Q3079" t="s">
        <v>8303</v>
      </c>
      <c r="R3079" s="10">
        <f t="shared" si="290"/>
        <v>0.47727272727272729</v>
      </c>
      <c r="S3079">
        <f t="shared" si="291"/>
        <v>52.5</v>
      </c>
      <c r="T3079" t="str">
        <f t="shared" si="292"/>
        <v>theater</v>
      </c>
      <c r="U3079" t="str">
        <f t="shared" si="293"/>
        <v>spaces</v>
      </c>
    </row>
    <row r="3080" spans="1:21" ht="44.25" hidden="1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tr">
        <f>Data[[#This Row],[state]]</f>
        <v>failed</v>
      </c>
      <c r="H3080" t="s">
        <v>8224</v>
      </c>
      <c r="I3080" t="s">
        <v>8246</v>
      </c>
      <c r="J3080">
        <v>1424920795</v>
      </c>
      <c r="K3080" s="11">
        <f t="shared" si="288"/>
        <v>42060.888831018514</v>
      </c>
      <c r="L3080">
        <v>1422328795</v>
      </c>
      <c r="M3080" s="11">
        <f t="shared" si="289"/>
        <v>42030.888831018514</v>
      </c>
      <c r="N3080" t="b">
        <v>0</v>
      </c>
      <c r="O3080">
        <v>3</v>
      </c>
      <c r="P3080" t="b">
        <v>0</v>
      </c>
      <c r="Q3080" t="s">
        <v>8303</v>
      </c>
      <c r="R3080" s="10">
        <f t="shared" si="290"/>
        <v>0.11833333333333333</v>
      </c>
      <c r="S3080">
        <f t="shared" si="291"/>
        <v>23.666666666666668</v>
      </c>
      <c r="T3080" t="str">
        <f t="shared" si="292"/>
        <v>theater</v>
      </c>
      <c r="U3080" t="str">
        <f t="shared" si="293"/>
        <v>spaces</v>
      </c>
    </row>
    <row r="3081" spans="1:21" ht="44.25" hidden="1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tr">
        <f>Data[[#This Row],[state]]</f>
        <v>failed</v>
      </c>
      <c r="H3081" t="s">
        <v>8224</v>
      </c>
      <c r="I3081" t="s">
        <v>8246</v>
      </c>
      <c r="J3081">
        <v>1427040435</v>
      </c>
      <c r="K3081" s="11">
        <f t="shared" si="288"/>
        <v>42085.421701388885</v>
      </c>
      <c r="L3081">
        <v>1424452035</v>
      </c>
      <c r="M3081" s="11">
        <f t="shared" si="289"/>
        <v>42055.463368055556</v>
      </c>
      <c r="N3081" t="b">
        <v>0</v>
      </c>
      <c r="O3081">
        <v>27</v>
      </c>
      <c r="P3081" t="b">
        <v>0</v>
      </c>
      <c r="Q3081" t="s">
        <v>8303</v>
      </c>
      <c r="R3081" s="10">
        <f t="shared" si="290"/>
        <v>0.8417399858735245</v>
      </c>
      <c r="S3081">
        <f t="shared" si="291"/>
        <v>415.77777777777777</v>
      </c>
      <c r="T3081" t="str">
        <f t="shared" si="292"/>
        <v>theater</v>
      </c>
      <c r="U3081" t="str">
        <f t="shared" si="293"/>
        <v>spaces</v>
      </c>
    </row>
    <row r="3082" spans="1:21" ht="44.25" hidden="1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tr">
        <f>Data[[#This Row],[state]]</f>
        <v>failed</v>
      </c>
      <c r="H3082" t="s">
        <v>8224</v>
      </c>
      <c r="I3082" t="s">
        <v>8246</v>
      </c>
      <c r="J3082">
        <v>1419644444</v>
      </c>
      <c r="K3082" s="11">
        <f t="shared" si="288"/>
        <v>41999.8199537037</v>
      </c>
      <c r="L3082">
        <v>1414456844</v>
      </c>
      <c r="M3082" s="11">
        <f t="shared" si="289"/>
        <v>41939.778287037036</v>
      </c>
      <c r="N3082" t="b">
        <v>0</v>
      </c>
      <c r="O3082">
        <v>7</v>
      </c>
      <c r="P3082" t="b">
        <v>0</v>
      </c>
      <c r="Q3082" t="s">
        <v>8303</v>
      </c>
      <c r="R3082" s="10">
        <f t="shared" si="290"/>
        <v>1.8799999999999997E-2</v>
      </c>
      <c r="S3082">
        <f t="shared" si="291"/>
        <v>53.714285714285715</v>
      </c>
      <c r="T3082" t="str">
        <f t="shared" si="292"/>
        <v>theater</v>
      </c>
      <c r="U3082" t="str">
        <f t="shared" si="293"/>
        <v>spaces</v>
      </c>
    </row>
    <row r="3083" spans="1:21" ht="44.25" hidden="1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tr">
        <f>Data[[#This Row],[state]]</f>
        <v>failed</v>
      </c>
      <c r="H3083" t="s">
        <v>8224</v>
      </c>
      <c r="I3083" t="s">
        <v>8246</v>
      </c>
      <c r="J3083">
        <v>1442722891</v>
      </c>
      <c r="K3083" s="11">
        <f t="shared" si="288"/>
        <v>42266.931608796294</v>
      </c>
      <c r="L3083">
        <v>1440130891</v>
      </c>
      <c r="M3083" s="11">
        <f t="shared" si="289"/>
        <v>42236.931608796294</v>
      </c>
      <c r="N3083" t="b">
        <v>0</v>
      </c>
      <c r="O3083">
        <v>5</v>
      </c>
      <c r="P3083" t="b">
        <v>0</v>
      </c>
      <c r="Q3083" t="s">
        <v>8303</v>
      </c>
      <c r="R3083" s="10">
        <f t="shared" si="290"/>
        <v>0.21029999999999999</v>
      </c>
      <c r="S3083">
        <f t="shared" si="291"/>
        <v>420.6</v>
      </c>
      <c r="T3083" t="str">
        <f t="shared" si="292"/>
        <v>theater</v>
      </c>
      <c r="U3083" t="str">
        <f t="shared" si="293"/>
        <v>spaces</v>
      </c>
    </row>
    <row r="3084" spans="1:21" ht="44.25" hidden="1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tr">
        <f>Data[[#This Row],[state]]</f>
        <v>failed</v>
      </c>
      <c r="H3084" t="s">
        <v>8224</v>
      </c>
      <c r="I3084" t="s">
        <v>8246</v>
      </c>
      <c r="J3084">
        <v>1447628946</v>
      </c>
      <c r="K3084" s="11">
        <f t="shared" si="288"/>
        <v>42323.71465277778</v>
      </c>
      <c r="L3084">
        <v>1445033346</v>
      </c>
      <c r="M3084" s="11">
        <f t="shared" si="289"/>
        <v>42293.672986111109</v>
      </c>
      <c r="N3084" t="b">
        <v>0</v>
      </c>
      <c r="O3084">
        <v>0</v>
      </c>
      <c r="P3084" t="b">
        <v>0</v>
      </c>
      <c r="Q3084" t="s">
        <v>8303</v>
      </c>
      <c r="R3084" s="10">
        <f t="shared" si="290"/>
        <v>0</v>
      </c>
      <c r="S3084" t="e">
        <f t="shared" si="291"/>
        <v>#DIV/0!</v>
      </c>
      <c r="T3084" t="str">
        <f t="shared" si="292"/>
        <v>theater</v>
      </c>
      <c r="U3084" t="str">
        <f t="shared" si="293"/>
        <v>spaces</v>
      </c>
    </row>
    <row r="3085" spans="1:21" ht="59" hidden="1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tr">
        <f>Data[[#This Row],[state]]</f>
        <v>failed</v>
      </c>
      <c r="H3085" t="s">
        <v>8224</v>
      </c>
      <c r="I3085" t="s">
        <v>8246</v>
      </c>
      <c r="J3085">
        <v>1409547600</v>
      </c>
      <c r="K3085" s="11">
        <f t="shared" si="288"/>
        <v>41882.958333333336</v>
      </c>
      <c r="L3085">
        <v>1406986278</v>
      </c>
      <c r="M3085" s="11">
        <f t="shared" si="289"/>
        <v>41853.313402777778</v>
      </c>
      <c r="N3085" t="b">
        <v>0</v>
      </c>
      <c r="O3085">
        <v>3</v>
      </c>
      <c r="P3085" t="b">
        <v>0</v>
      </c>
      <c r="Q3085" t="s">
        <v>8303</v>
      </c>
      <c r="R3085" s="10">
        <f t="shared" si="290"/>
        <v>0.27999999999999997</v>
      </c>
      <c r="S3085">
        <f t="shared" si="291"/>
        <v>18.666666666666668</v>
      </c>
      <c r="T3085" t="str">
        <f t="shared" si="292"/>
        <v>theater</v>
      </c>
      <c r="U3085" t="str">
        <f t="shared" si="293"/>
        <v>spaces</v>
      </c>
    </row>
    <row r="3086" spans="1:21" ht="59" hidden="1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tr">
        <f>Data[[#This Row],[state]]</f>
        <v>failed</v>
      </c>
      <c r="H3086" t="s">
        <v>8224</v>
      </c>
      <c r="I3086" t="s">
        <v>8246</v>
      </c>
      <c r="J3086">
        <v>1430851680</v>
      </c>
      <c r="K3086" s="11">
        <f t="shared" si="288"/>
        <v>42129.533333333333</v>
      </c>
      <c r="L3086">
        <v>1428340931</v>
      </c>
      <c r="M3086" s="11">
        <f t="shared" si="289"/>
        <v>42100.473738425921</v>
      </c>
      <c r="N3086" t="b">
        <v>0</v>
      </c>
      <c r="O3086">
        <v>6</v>
      </c>
      <c r="P3086" t="b">
        <v>0</v>
      </c>
      <c r="Q3086" t="s">
        <v>8303</v>
      </c>
      <c r="R3086" s="10">
        <f t="shared" si="290"/>
        <v>11.57920670115792</v>
      </c>
      <c r="S3086">
        <f t="shared" si="291"/>
        <v>78.333333333333329</v>
      </c>
      <c r="T3086" t="str">
        <f t="shared" si="292"/>
        <v>theater</v>
      </c>
      <c r="U3086" t="str">
        <f t="shared" si="293"/>
        <v>spaces</v>
      </c>
    </row>
    <row r="3087" spans="1:21" ht="44.25" hidden="1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tr">
        <f>Data[[#This Row],[state]]</f>
        <v>failed</v>
      </c>
      <c r="H3087" t="s">
        <v>8224</v>
      </c>
      <c r="I3087" t="s">
        <v>8246</v>
      </c>
      <c r="J3087">
        <v>1443561159</v>
      </c>
      <c r="K3087" s="11">
        <f t="shared" si="288"/>
        <v>42276.633784722217</v>
      </c>
      <c r="L3087">
        <v>1440969159</v>
      </c>
      <c r="M3087" s="11">
        <f t="shared" si="289"/>
        <v>42246.633784722217</v>
      </c>
      <c r="N3087" t="b">
        <v>0</v>
      </c>
      <c r="O3087">
        <v>9</v>
      </c>
      <c r="P3087" t="b">
        <v>0</v>
      </c>
      <c r="Q3087" t="s">
        <v>8303</v>
      </c>
      <c r="R3087" s="10">
        <f t="shared" si="290"/>
        <v>2.44</v>
      </c>
      <c r="S3087">
        <f t="shared" si="291"/>
        <v>67.777777777777771</v>
      </c>
      <c r="T3087" t="str">
        <f t="shared" si="292"/>
        <v>theater</v>
      </c>
      <c r="U3087" t="str">
        <f t="shared" si="293"/>
        <v>spaces</v>
      </c>
    </row>
    <row r="3088" spans="1:21" ht="59" hidden="1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tr">
        <f>Data[[#This Row],[state]]</f>
        <v>failed</v>
      </c>
      <c r="H3088" t="s">
        <v>8237</v>
      </c>
      <c r="I3088" t="s">
        <v>8249</v>
      </c>
      <c r="J3088">
        <v>1439827559</v>
      </c>
      <c r="K3088" s="11">
        <f t="shared" si="288"/>
        <v>42233.42082175926</v>
      </c>
      <c r="L3088">
        <v>1434643559</v>
      </c>
      <c r="M3088" s="11">
        <f t="shared" si="289"/>
        <v>42173.42082175926</v>
      </c>
      <c r="N3088" t="b">
        <v>0</v>
      </c>
      <c r="O3088">
        <v>3</v>
      </c>
      <c r="P3088" t="b">
        <v>0</v>
      </c>
      <c r="Q3088" t="s">
        <v>8303</v>
      </c>
      <c r="R3088" s="10">
        <f t="shared" si="290"/>
        <v>0.25</v>
      </c>
      <c r="S3088">
        <f t="shared" si="291"/>
        <v>16.666666666666668</v>
      </c>
      <c r="T3088" t="str">
        <f t="shared" si="292"/>
        <v>theater</v>
      </c>
      <c r="U3088" t="str">
        <f t="shared" si="293"/>
        <v>spaces</v>
      </c>
    </row>
    <row r="3089" spans="1:21" ht="44.25" hidden="1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tr">
        <f>Data[[#This Row],[state]]</f>
        <v>failed</v>
      </c>
      <c r="H3089" t="s">
        <v>8224</v>
      </c>
      <c r="I3089" t="s">
        <v>8246</v>
      </c>
      <c r="J3089">
        <v>1482294990</v>
      </c>
      <c r="K3089" s="11">
        <f t="shared" si="288"/>
        <v>42724.942013888889</v>
      </c>
      <c r="L3089">
        <v>1477107390</v>
      </c>
      <c r="M3089" s="11">
        <f t="shared" si="289"/>
        <v>42664.900347222225</v>
      </c>
      <c r="N3089" t="b">
        <v>0</v>
      </c>
      <c r="O3089">
        <v>2</v>
      </c>
      <c r="P3089" t="b">
        <v>0</v>
      </c>
      <c r="Q3089" t="s">
        <v>8303</v>
      </c>
      <c r="R3089" s="10">
        <f t="shared" si="290"/>
        <v>0.625</v>
      </c>
      <c r="S3089">
        <f t="shared" si="291"/>
        <v>62.5</v>
      </c>
      <c r="T3089" t="str">
        <f t="shared" si="292"/>
        <v>theater</v>
      </c>
      <c r="U3089" t="str">
        <f t="shared" si="293"/>
        <v>spaces</v>
      </c>
    </row>
    <row r="3090" spans="1:21" ht="44.25" hidden="1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tr">
        <f>Data[[#This Row],[state]]</f>
        <v>failed</v>
      </c>
      <c r="H3090" t="s">
        <v>8224</v>
      </c>
      <c r="I3090" t="s">
        <v>8246</v>
      </c>
      <c r="J3090">
        <v>1420724460</v>
      </c>
      <c r="K3090" s="11">
        <f t="shared" si="288"/>
        <v>42012.320138888885</v>
      </c>
      <c r="L3090">
        <v>1418046247</v>
      </c>
      <c r="M3090" s="11">
        <f t="shared" si="289"/>
        <v>41981.32230324074</v>
      </c>
      <c r="N3090" t="b">
        <v>0</v>
      </c>
      <c r="O3090">
        <v>3</v>
      </c>
      <c r="P3090" t="b">
        <v>0</v>
      </c>
      <c r="Q3090" t="s">
        <v>8303</v>
      </c>
      <c r="R3090" s="10">
        <f t="shared" si="290"/>
        <v>0.19384615384615383</v>
      </c>
      <c r="S3090">
        <f t="shared" si="291"/>
        <v>42</v>
      </c>
      <c r="T3090" t="str">
        <f t="shared" si="292"/>
        <v>theater</v>
      </c>
      <c r="U3090" t="str">
        <f t="shared" si="293"/>
        <v>spaces</v>
      </c>
    </row>
    <row r="3091" spans="1:21" ht="44.25" hidden="1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tr">
        <f>Data[[#This Row],[state]]</f>
        <v>failed</v>
      </c>
      <c r="H3091" t="s">
        <v>8224</v>
      </c>
      <c r="I3091" t="s">
        <v>8246</v>
      </c>
      <c r="J3091">
        <v>1468029540</v>
      </c>
      <c r="K3091" s="11">
        <f t="shared" si="288"/>
        <v>42559.832638888889</v>
      </c>
      <c r="L3091">
        <v>1465304483</v>
      </c>
      <c r="M3091" s="11">
        <f t="shared" si="289"/>
        <v>42528.292627314819</v>
      </c>
      <c r="N3091" t="b">
        <v>0</v>
      </c>
      <c r="O3091">
        <v>45</v>
      </c>
      <c r="P3091" t="b">
        <v>0</v>
      </c>
      <c r="Q3091" t="s">
        <v>8303</v>
      </c>
      <c r="R3091" s="10">
        <f t="shared" si="290"/>
        <v>23.416</v>
      </c>
      <c r="S3091">
        <f t="shared" si="291"/>
        <v>130.0888888888889</v>
      </c>
      <c r="T3091" t="str">
        <f t="shared" si="292"/>
        <v>theater</v>
      </c>
      <c r="U3091" t="str">
        <f t="shared" si="293"/>
        <v>spaces</v>
      </c>
    </row>
    <row r="3092" spans="1:21" ht="44.25" hidden="1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tr">
        <f>Data[[#This Row],[state]]</f>
        <v>failed</v>
      </c>
      <c r="H3092" t="s">
        <v>8224</v>
      </c>
      <c r="I3092" t="s">
        <v>8246</v>
      </c>
      <c r="J3092">
        <v>1430505545</v>
      </c>
      <c r="K3092" s="11">
        <f t="shared" si="288"/>
        <v>42125.527141203704</v>
      </c>
      <c r="L3092">
        <v>1425325145</v>
      </c>
      <c r="M3092" s="11">
        <f t="shared" si="289"/>
        <v>42065.568807870368</v>
      </c>
      <c r="N3092" t="b">
        <v>0</v>
      </c>
      <c r="O3092">
        <v>9</v>
      </c>
      <c r="P3092" t="b">
        <v>0</v>
      </c>
      <c r="Q3092" t="s">
        <v>8303</v>
      </c>
      <c r="R3092" s="10">
        <f t="shared" si="290"/>
        <v>5.0808888888888886</v>
      </c>
      <c r="S3092">
        <f t="shared" si="291"/>
        <v>1270.2222222222222</v>
      </c>
      <c r="T3092" t="str">
        <f t="shared" si="292"/>
        <v>theater</v>
      </c>
      <c r="U3092" t="str">
        <f t="shared" si="293"/>
        <v>spaces</v>
      </c>
    </row>
    <row r="3093" spans="1:21" ht="59" hidden="1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tr">
        <f>Data[[#This Row],[state]]</f>
        <v>failed</v>
      </c>
      <c r="H3093" t="s">
        <v>8224</v>
      </c>
      <c r="I3093" t="s">
        <v>8246</v>
      </c>
      <c r="J3093">
        <v>1471214743</v>
      </c>
      <c r="K3093" s="11">
        <f t="shared" si="288"/>
        <v>42596.698414351849</v>
      </c>
      <c r="L3093">
        <v>1468622743</v>
      </c>
      <c r="M3093" s="11">
        <f t="shared" si="289"/>
        <v>42566.698414351849</v>
      </c>
      <c r="N3093" t="b">
        <v>0</v>
      </c>
      <c r="O3093">
        <v>9</v>
      </c>
      <c r="P3093" t="b">
        <v>0</v>
      </c>
      <c r="Q3093" t="s">
        <v>8303</v>
      </c>
      <c r="R3093" s="10">
        <f t="shared" si="290"/>
        <v>15.920000000000002</v>
      </c>
      <c r="S3093">
        <f t="shared" si="291"/>
        <v>88.444444444444443</v>
      </c>
      <c r="T3093" t="str">
        <f t="shared" si="292"/>
        <v>theater</v>
      </c>
      <c r="U3093" t="str">
        <f t="shared" si="293"/>
        <v>spaces</v>
      </c>
    </row>
    <row r="3094" spans="1:21" ht="44.25" hidden="1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tr">
        <f>Data[[#This Row],[state]]</f>
        <v>failed</v>
      </c>
      <c r="H3094" t="s">
        <v>8224</v>
      </c>
      <c r="I3094" t="s">
        <v>8246</v>
      </c>
      <c r="J3094">
        <v>1444946400</v>
      </c>
      <c r="K3094" s="11">
        <f t="shared" si="288"/>
        <v>42292.666666666672</v>
      </c>
      <c r="L3094">
        <v>1441723912</v>
      </c>
      <c r="M3094" s="11">
        <f t="shared" si="289"/>
        <v>42255.369351851856</v>
      </c>
      <c r="N3094" t="b">
        <v>0</v>
      </c>
      <c r="O3094">
        <v>21</v>
      </c>
      <c r="P3094" t="b">
        <v>0</v>
      </c>
      <c r="Q3094" t="s">
        <v>8303</v>
      </c>
      <c r="R3094" s="10">
        <f t="shared" si="290"/>
        <v>1.1831900000000002</v>
      </c>
      <c r="S3094">
        <f t="shared" si="291"/>
        <v>56.342380952380957</v>
      </c>
      <c r="T3094" t="str">
        <f t="shared" si="292"/>
        <v>theater</v>
      </c>
      <c r="U3094" t="str">
        <f t="shared" si="293"/>
        <v>spaces</v>
      </c>
    </row>
    <row r="3095" spans="1:21" ht="59" hidden="1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tr">
        <f>Data[[#This Row],[state]]</f>
        <v>failed</v>
      </c>
      <c r="H3095" t="s">
        <v>8229</v>
      </c>
      <c r="I3095" t="s">
        <v>8251</v>
      </c>
      <c r="J3095">
        <v>1401595140</v>
      </c>
      <c r="K3095" s="11">
        <f t="shared" si="288"/>
        <v>41790.915972222225</v>
      </c>
      <c r="L3095">
        <v>1398980941</v>
      </c>
      <c r="M3095" s="11">
        <f t="shared" si="289"/>
        <v>41760.659039351849</v>
      </c>
      <c r="N3095" t="b">
        <v>0</v>
      </c>
      <c r="O3095">
        <v>17</v>
      </c>
      <c r="P3095" t="b">
        <v>0</v>
      </c>
      <c r="Q3095" t="s">
        <v>8303</v>
      </c>
      <c r="R3095" s="10">
        <f t="shared" si="290"/>
        <v>22.75</v>
      </c>
      <c r="S3095">
        <f t="shared" si="291"/>
        <v>53.529411764705884</v>
      </c>
      <c r="T3095" t="str">
        <f t="shared" si="292"/>
        <v>theater</v>
      </c>
      <c r="U3095" t="str">
        <f t="shared" si="293"/>
        <v>spaces</v>
      </c>
    </row>
    <row r="3096" spans="1:21" ht="44.25" hidden="1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tr">
        <f>Data[[#This Row],[state]]</f>
        <v>failed</v>
      </c>
      <c r="H3096" t="s">
        <v>8224</v>
      </c>
      <c r="I3096" t="s">
        <v>8246</v>
      </c>
      <c r="J3096">
        <v>1442775956</v>
      </c>
      <c r="K3096" s="11">
        <f t="shared" si="288"/>
        <v>42267.545787037037</v>
      </c>
      <c r="L3096">
        <v>1437591956</v>
      </c>
      <c r="M3096" s="11">
        <f t="shared" si="289"/>
        <v>42207.545787037037</v>
      </c>
      <c r="N3096" t="b">
        <v>0</v>
      </c>
      <c r="O3096">
        <v>1</v>
      </c>
      <c r="P3096" t="b">
        <v>0</v>
      </c>
      <c r="Q3096" t="s">
        <v>8303</v>
      </c>
      <c r="R3096" s="10">
        <f t="shared" si="290"/>
        <v>2.5000000000000001E-2</v>
      </c>
      <c r="S3096">
        <f t="shared" si="291"/>
        <v>25</v>
      </c>
      <c r="T3096" t="str">
        <f t="shared" si="292"/>
        <v>theater</v>
      </c>
      <c r="U3096" t="str">
        <f t="shared" si="293"/>
        <v>spaces</v>
      </c>
    </row>
    <row r="3097" spans="1:21" ht="44.25" hidden="1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tr">
        <f>Data[[#This Row],[state]]</f>
        <v>failed</v>
      </c>
      <c r="H3097" t="s">
        <v>8224</v>
      </c>
      <c r="I3097" t="s">
        <v>8246</v>
      </c>
      <c r="J3097">
        <v>1470011780</v>
      </c>
      <c r="K3097" s="11">
        <f t="shared" si="288"/>
        <v>42582.775231481486</v>
      </c>
      <c r="L3097">
        <v>1464827780</v>
      </c>
      <c r="M3097" s="11">
        <f t="shared" si="289"/>
        <v>42522.775231481486</v>
      </c>
      <c r="N3097" t="b">
        <v>0</v>
      </c>
      <c r="O3097">
        <v>1</v>
      </c>
      <c r="P3097" t="b">
        <v>0</v>
      </c>
      <c r="Q3097" t="s">
        <v>8303</v>
      </c>
      <c r="R3097" s="10">
        <f t="shared" si="290"/>
        <v>0.33512064343163539</v>
      </c>
      <c r="S3097">
        <f t="shared" si="291"/>
        <v>50</v>
      </c>
      <c r="T3097" t="str">
        <f t="shared" si="292"/>
        <v>theater</v>
      </c>
      <c r="U3097" t="str">
        <f t="shared" si="293"/>
        <v>spaces</v>
      </c>
    </row>
    <row r="3098" spans="1:21" ht="44.25" hidden="1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tr">
        <f>Data[[#This Row],[state]]</f>
        <v>failed</v>
      </c>
      <c r="H3098" t="s">
        <v>8224</v>
      </c>
      <c r="I3098" t="s">
        <v>8246</v>
      </c>
      <c r="J3098">
        <v>1432151326</v>
      </c>
      <c r="K3098" s="11">
        <f t="shared" si="288"/>
        <v>42144.575532407413</v>
      </c>
      <c r="L3098">
        <v>1429559326</v>
      </c>
      <c r="M3098" s="11">
        <f t="shared" si="289"/>
        <v>42114.575532407413</v>
      </c>
      <c r="N3098" t="b">
        <v>0</v>
      </c>
      <c r="O3098">
        <v>14</v>
      </c>
      <c r="P3098" t="b">
        <v>0</v>
      </c>
      <c r="Q3098" t="s">
        <v>8303</v>
      </c>
      <c r="R3098" s="10">
        <f t="shared" si="290"/>
        <v>3.9750000000000001</v>
      </c>
      <c r="S3098">
        <f t="shared" si="291"/>
        <v>56.785714285714285</v>
      </c>
      <c r="T3098" t="str">
        <f t="shared" si="292"/>
        <v>theater</v>
      </c>
      <c r="U3098" t="str">
        <f t="shared" si="293"/>
        <v>spaces</v>
      </c>
    </row>
    <row r="3099" spans="1:21" ht="44.25" hidden="1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tr">
        <f>Data[[#This Row],[state]]</f>
        <v>failed</v>
      </c>
      <c r="H3099" t="s">
        <v>8225</v>
      </c>
      <c r="I3099" t="s">
        <v>8247</v>
      </c>
      <c r="J3099">
        <v>1475848800</v>
      </c>
      <c r="K3099" s="11">
        <f t="shared" si="288"/>
        <v>42650.333333333328</v>
      </c>
      <c r="L3099">
        <v>1474027501</v>
      </c>
      <c r="M3099" s="11">
        <f t="shared" si="289"/>
        <v>42629.253483796296</v>
      </c>
      <c r="N3099" t="b">
        <v>0</v>
      </c>
      <c r="O3099">
        <v>42</v>
      </c>
      <c r="P3099" t="b">
        <v>0</v>
      </c>
      <c r="Q3099" t="s">
        <v>8303</v>
      </c>
      <c r="R3099" s="10">
        <f t="shared" si="290"/>
        <v>17.150000000000002</v>
      </c>
      <c r="S3099">
        <f t="shared" si="291"/>
        <v>40.833333333333336</v>
      </c>
      <c r="T3099" t="str">
        <f t="shared" si="292"/>
        <v>theater</v>
      </c>
      <c r="U3099" t="str">
        <f t="shared" si="293"/>
        <v>spaces</v>
      </c>
    </row>
    <row r="3100" spans="1:21" ht="59" hidden="1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tr">
        <f>Data[[#This Row],[state]]</f>
        <v>failed</v>
      </c>
      <c r="H3100" t="s">
        <v>8224</v>
      </c>
      <c r="I3100" t="s">
        <v>8246</v>
      </c>
      <c r="J3100">
        <v>1454890620</v>
      </c>
      <c r="K3100" s="11">
        <f t="shared" si="288"/>
        <v>42407.76180555555</v>
      </c>
      <c r="L3100">
        <v>1450724449</v>
      </c>
      <c r="M3100" s="11">
        <f t="shared" si="289"/>
        <v>42359.542233796295</v>
      </c>
      <c r="N3100" t="b">
        <v>0</v>
      </c>
      <c r="O3100">
        <v>27</v>
      </c>
      <c r="P3100" t="b">
        <v>0</v>
      </c>
      <c r="Q3100" t="s">
        <v>8303</v>
      </c>
      <c r="R3100" s="10">
        <f t="shared" si="290"/>
        <v>3.6080041046690612</v>
      </c>
      <c r="S3100">
        <f t="shared" si="291"/>
        <v>65.111111111111114</v>
      </c>
      <c r="T3100" t="str">
        <f t="shared" si="292"/>
        <v>theater</v>
      </c>
      <c r="U3100" t="str">
        <f t="shared" si="293"/>
        <v>spaces</v>
      </c>
    </row>
    <row r="3101" spans="1:21" ht="44.25" hidden="1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tr">
        <f>Data[[#This Row],[state]]</f>
        <v>failed</v>
      </c>
      <c r="H3101" t="s">
        <v>8224</v>
      </c>
      <c r="I3101" t="s">
        <v>8246</v>
      </c>
      <c r="J3101">
        <v>1455251591</v>
      </c>
      <c r="K3101" s="11">
        <f t="shared" si="288"/>
        <v>42411.939710648148</v>
      </c>
      <c r="L3101">
        <v>1452659591</v>
      </c>
      <c r="M3101" s="11">
        <f t="shared" si="289"/>
        <v>42381.939710648148</v>
      </c>
      <c r="N3101" t="b">
        <v>0</v>
      </c>
      <c r="O3101">
        <v>5</v>
      </c>
      <c r="P3101" t="b">
        <v>0</v>
      </c>
      <c r="Q3101" t="s">
        <v>8303</v>
      </c>
      <c r="R3101" s="10">
        <f t="shared" si="290"/>
        <v>13.900000000000002</v>
      </c>
      <c r="S3101">
        <f t="shared" si="291"/>
        <v>55.6</v>
      </c>
      <c r="T3101" t="str">
        <f t="shared" si="292"/>
        <v>theater</v>
      </c>
      <c r="U3101" t="str">
        <f t="shared" si="293"/>
        <v>spaces</v>
      </c>
    </row>
    <row r="3102" spans="1:21" ht="44.25" hidden="1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tr">
        <f>Data[[#This Row],[state]]</f>
        <v>failed</v>
      </c>
      <c r="H3102" t="s">
        <v>8224</v>
      </c>
      <c r="I3102" t="s">
        <v>8246</v>
      </c>
      <c r="J3102">
        <v>1413816975</v>
      </c>
      <c r="K3102" s="11">
        <f t="shared" si="288"/>
        <v>41932.372395833336</v>
      </c>
      <c r="L3102">
        <v>1411224975</v>
      </c>
      <c r="M3102" s="11">
        <f t="shared" si="289"/>
        <v>41902.372395833336</v>
      </c>
      <c r="N3102" t="b">
        <v>0</v>
      </c>
      <c r="O3102">
        <v>13</v>
      </c>
      <c r="P3102" t="b">
        <v>0</v>
      </c>
      <c r="Q3102" t="s">
        <v>8303</v>
      </c>
      <c r="R3102" s="10">
        <f t="shared" si="290"/>
        <v>15.225</v>
      </c>
      <c r="S3102">
        <f t="shared" si="291"/>
        <v>140.53846153846155</v>
      </c>
      <c r="T3102" t="str">
        <f t="shared" si="292"/>
        <v>theater</v>
      </c>
      <c r="U3102" t="str">
        <f t="shared" si="293"/>
        <v>spaces</v>
      </c>
    </row>
    <row r="3103" spans="1:21" ht="59" hidden="1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tr">
        <f>Data[[#This Row],[state]]</f>
        <v>failed</v>
      </c>
      <c r="H3103" t="s">
        <v>8230</v>
      </c>
      <c r="I3103" t="s">
        <v>8249</v>
      </c>
      <c r="J3103">
        <v>1437033360</v>
      </c>
      <c r="K3103" s="11">
        <f t="shared" si="288"/>
        <v>42201.080555555556</v>
      </c>
      <c r="L3103">
        <v>1434445937</v>
      </c>
      <c r="M3103" s="11">
        <f t="shared" si="289"/>
        <v>42171.133530092593</v>
      </c>
      <c r="N3103" t="b">
        <v>0</v>
      </c>
      <c r="O3103">
        <v>12</v>
      </c>
      <c r="P3103" t="b">
        <v>0</v>
      </c>
      <c r="Q3103" t="s">
        <v>8303</v>
      </c>
      <c r="R3103" s="10">
        <f t="shared" si="290"/>
        <v>12</v>
      </c>
      <c r="S3103">
        <f t="shared" si="291"/>
        <v>25</v>
      </c>
      <c r="T3103" t="str">
        <f t="shared" si="292"/>
        <v>theater</v>
      </c>
      <c r="U3103" t="str">
        <f t="shared" si="293"/>
        <v>spaces</v>
      </c>
    </row>
    <row r="3104" spans="1:21" ht="59" hidden="1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tr">
        <f>Data[[#This Row],[state]]</f>
        <v>failed</v>
      </c>
      <c r="H3104" t="s">
        <v>8225</v>
      </c>
      <c r="I3104" t="s">
        <v>8247</v>
      </c>
      <c r="J3104">
        <v>1471939818</v>
      </c>
      <c r="K3104" s="11">
        <f t="shared" si="288"/>
        <v>42605.090486111112</v>
      </c>
      <c r="L3104">
        <v>1467619818</v>
      </c>
      <c r="M3104" s="11">
        <f t="shared" si="289"/>
        <v>42555.090486111112</v>
      </c>
      <c r="N3104" t="b">
        <v>0</v>
      </c>
      <c r="O3104">
        <v>90</v>
      </c>
      <c r="P3104" t="b">
        <v>0</v>
      </c>
      <c r="Q3104" t="s">
        <v>8303</v>
      </c>
      <c r="R3104" s="10">
        <f t="shared" si="290"/>
        <v>39.112499999999997</v>
      </c>
      <c r="S3104">
        <f t="shared" si="291"/>
        <v>69.533333333333331</v>
      </c>
      <c r="T3104" t="str">
        <f t="shared" si="292"/>
        <v>theater</v>
      </c>
      <c r="U3104" t="str">
        <f t="shared" si="293"/>
        <v>spaces</v>
      </c>
    </row>
    <row r="3105" spans="1:21" ht="29.5" hidden="1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tr">
        <f>Data[[#This Row],[state]]</f>
        <v>failed</v>
      </c>
      <c r="H3105" t="s">
        <v>8224</v>
      </c>
      <c r="I3105" t="s">
        <v>8246</v>
      </c>
      <c r="J3105">
        <v>1434080706</v>
      </c>
      <c r="K3105" s="11">
        <f t="shared" si="288"/>
        <v>42166.906319444446</v>
      </c>
      <c r="L3105">
        <v>1428896706</v>
      </c>
      <c r="M3105" s="11">
        <f t="shared" si="289"/>
        <v>42106.906319444446</v>
      </c>
      <c r="N3105" t="b">
        <v>0</v>
      </c>
      <c r="O3105">
        <v>2</v>
      </c>
      <c r="P3105" t="b">
        <v>0</v>
      </c>
      <c r="Q3105" t="s">
        <v>8303</v>
      </c>
      <c r="R3105" s="10">
        <f t="shared" si="290"/>
        <v>0.26829268292682928</v>
      </c>
      <c r="S3105">
        <f t="shared" si="291"/>
        <v>5.5</v>
      </c>
      <c r="T3105" t="str">
        <f t="shared" si="292"/>
        <v>theater</v>
      </c>
      <c r="U3105" t="str">
        <f t="shared" si="293"/>
        <v>spaces</v>
      </c>
    </row>
    <row r="3106" spans="1:21" ht="44.25" hidden="1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tr">
        <f>Data[[#This Row],[state]]</f>
        <v>failed</v>
      </c>
      <c r="H3106" t="s">
        <v>8226</v>
      </c>
      <c r="I3106" t="s">
        <v>8248</v>
      </c>
      <c r="J3106">
        <v>1422928800</v>
      </c>
      <c r="K3106" s="11">
        <f t="shared" si="288"/>
        <v>42037.833333333328</v>
      </c>
      <c r="L3106">
        <v>1420235311</v>
      </c>
      <c r="M3106" s="11">
        <f t="shared" si="289"/>
        <v>42006.658692129626</v>
      </c>
      <c r="N3106" t="b">
        <v>0</v>
      </c>
      <c r="O3106">
        <v>5</v>
      </c>
      <c r="P3106" t="b">
        <v>0</v>
      </c>
      <c r="Q3106" t="s">
        <v>8303</v>
      </c>
      <c r="R3106" s="10">
        <f t="shared" si="290"/>
        <v>29.625</v>
      </c>
      <c r="S3106">
        <f t="shared" si="291"/>
        <v>237</v>
      </c>
      <c r="T3106" t="str">
        <f t="shared" si="292"/>
        <v>theater</v>
      </c>
      <c r="U3106" t="str">
        <f t="shared" si="293"/>
        <v>spaces</v>
      </c>
    </row>
    <row r="3107" spans="1:21" ht="44.25" hidden="1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tr">
        <f>Data[[#This Row],[state]]</f>
        <v>failed</v>
      </c>
      <c r="H3107" t="s">
        <v>8224</v>
      </c>
      <c r="I3107" t="s">
        <v>8246</v>
      </c>
      <c r="J3107">
        <v>1413694800</v>
      </c>
      <c r="K3107" s="11">
        <f t="shared" si="288"/>
        <v>41930.958333333336</v>
      </c>
      <c r="L3107">
        <v>1408986916</v>
      </c>
      <c r="M3107" s="11">
        <f t="shared" si="289"/>
        <v>41876.468935185185</v>
      </c>
      <c r="N3107" t="b">
        <v>0</v>
      </c>
      <c r="O3107">
        <v>31</v>
      </c>
      <c r="P3107" t="b">
        <v>0</v>
      </c>
      <c r="Q3107" t="s">
        <v>8303</v>
      </c>
      <c r="R3107" s="10">
        <f t="shared" si="290"/>
        <v>42.360992301112063</v>
      </c>
      <c r="S3107">
        <f t="shared" si="291"/>
        <v>79.870967741935488</v>
      </c>
      <c r="T3107" t="str">
        <f t="shared" si="292"/>
        <v>theater</v>
      </c>
      <c r="U3107" t="str">
        <f t="shared" si="293"/>
        <v>spaces</v>
      </c>
    </row>
    <row r="3108" spans="1:21" ht="59" hidden="1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tr">
        <f>Data[[#This Row],[state]]</f>
        <v>failed</v>
      </c>
      <c r="H3108" t="s">
        <v>8225</v>
      </c>
      <c r="I3108" t="s">
        <v>8247</v>
      </c>
      <c r="J3108">
        <v>1442440800</v>
      </c>
      <c r="K3108" s="11">
        <f t="shared" si="288"/>
        <v>42263.666666666672</v>
      </c>
      <c r="L3108">
        <v>1440497876</v>
      </c>
      <c r="M3108" s="11">
        <f t="shared" si="289"/>
        <v>42241.179120370376</v>
      </c>
      <c r="N3108" t="b">
        <v>0</v>
      </c>
      <c r="O3108">
        <v>4</v>
      </c>
      <c r="P3108" t="b">
        <v>0</v>
      </c>
      <c r="Q3108" t="s">
        <v>8303</v>
      </c>
      <c r="R3108" s="10">
        <f t="shared" si="290"/>
        <v>4.1000000000000005</v>
      </c>
      <c r="S3108">
        <f t="shared" si="291"/>
        <v>10.25</v>
      </c>
      <c r="T3108" t="str">
        <f t="shared" si="292"/>
        <v>theater</v>
      </c>
      <c r="U3108" t="str">
        <f t="shared" si="293"/>
        <v>spaces</v>
      </c>
    </row>
    <row r="3109" spans="1:21" ht="44.25" hidden="1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tr">
        <f>Data[[#This Row],[state]]</f>
        <v>failed</v>
      </c>
      <c r="H3109" t="s">
        <v>8224</v>
      </c>
      <c r="I3109" t="s">
        <v>8246</v>
      </c>
      <c r="J3109">
        <v>1431372751</v>
      </c>
      <c r="K3109" s="11">
        <f t="shared" si="288"/>
        <v>42135.564247685179</v>
      </c>
      <c r="L3109">
        <v>1430767951</v>
      </c>
      <c r="M3109" s="11">
        <f t="shared" si="289"/>
        <v>42128.564247685179</v>
      </c>
      <c r="N3109" t="b">
        <v>0</v>
      </c>
      <c r="O3109">
        <v>29</v>
      </c>
      <c r="P3109" t="b">
        <v>0</v>
      </c>
      <c r="Q3109" t="s">
        <v>8303</v>
      </c>
      <c r="R3109" s="10">
        <f t="shared" si="290"/>
        <v>19.762499999999999</v>
      </c>
      <c r="S3109">
        <f t="shared" si="291"/>
        <v>272.58620689655174</v>
      </c>
      <c r="T3109" t="str">
        <f t="shared" si="292"/>
        <v>theater</v>
      </c>
      <c r="U3109" t="str">
        <f t="shared" si="293"/>
        <v>spaces</v>
      </c>
    </row>
    <row r="3110" spans="1:21" hidden="1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tr">
        <f>Data[[#This Row],[state]]</f>
        <v>failed</v>
      </c>
      <c r="H3110" t="s">
        <v>8224</v>
      </c>
      <c r="I3110" t="s">
        <v>8246</v>
      </c>
      <c r="J3110">
        <v>1430234394</v>
      </c>
      <c r="K3110" s="11">
        <f t="shared" si="288"/>
        <v>42122.388819444444</v>
      </c>
      <c r="L3110">
        <v>1425053994</v>
      </c>
      <c r="M3110" s="11">
        <f t="shared" si="289"/>
        <v>42062.430486111116</v>
      </c>
      <c r="N3110" t="b">
        <v>0</v>
      </c>
      <c r="O3110">
        <v>2</v>
      </c>
      <c r="P3110" t="b">
        <v>0</v>
      </c>
      <c r="Q3110" t="s">
        <v>8303</v>
      </c>
      <c r="R3110" s="10">
        <f t="shared" si="290"/>
        <v>5.1999999999999998E-2</v>
      </c>
      <c r="S3110">
        <f t="shared" si="291"/>
        <v>13</v>
      </c>
      <c r="T3110" t="str">
        <f t="shared" si="292"/>
        <v>theater</v>
      </c>
      <c r="U3110" t="str">
        <f t="shared" si="293"/>
        <v>spaces</v>
      </c>
    </row>
    <row r="3111" spans="1:21" ht="44.25" hidden="1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tr">
        <f>Data[[#This Row],[state]]</f>
        <v>failed</v>
      </c>
      <c r="H3111" t="s">
        <v>8224</v>
      </c>
      <c r="I3111" t="s">
        <v>8246</v>
      </c>
      <c r="J3111">
        <v>1409194810</v>
      </c>
      <c r="K3111" s="11">
        <f t="shared" si="288"/>
        <v>41878.875115740739</v>
      </c>
      <c r="L3111">
        <v>1406170810</v>
      </c>
      <c r="M3111" s="11">
        <f t="shared" si="289"/>
        <v>41843.875115740739</v>
      </c>
      <c r="N3111" t="b">
        <v>0</v>
      </c>
      <c r="O3111">
        <v>114</v>
      </c>
      <c r="P3111" t="b">
        <v>0</v>
      </c>
      <c r="Q3111" t="s">
        <v>8303</v>
      </c>
      <c r="R3111" s="10">
        <f t="shared" si="290"/>
        <v>25.030188679245285</v>
      </c>
      <c r="S3111">
        <f t="shared" si="291"/>
        <v>58.184210526315788</v>
      </c>
      <c r="T3111" t="str">
        <f t="shared" si="292"/>
        <v>theater</v>
      </c>
      <c r="U3111" t="str">
        <f t="shared" si="293"/>
        <v>spaces</v>
      </c>
    </row>
    <row r="3112" spans="1:21" ht="44.25" hidden="1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tr">
        <f>Data[[#This Row],[state]]</f>
        <v>failed</v>
      </c>
      <c r="H3112" t="s">
        <v>8224</v>
      </c>
      <c r="I3112" t="s">
        <v>8246</v>
      </c>
      <c r="J3112">
        <v>1487465119</v>
      </c>
      <c r="K3112" s="11">
        <f t="shared" si="288"/>
        <v>42784.781469907408</v>
      </c>
      <c r="L3112">
        <v>1484009119</v>
      </c>
      <c r="M3112" s="11">
        <f t="shared" si="289"/>
        <v>42744.781469907408</v>
      </c>
      <c r="N3112" t="b">
        <v>0</v>
      </c>
      <c r="O3112">
        <v>1</v>
      </c>
      <c r="P3112" t="b">
        <v>0</v>
      </c>
      <c r="Q3112" t="s">
        <v>8303</v>
      </c>
      <c r="R3112" s="10">
        <f t="shared" si="290"/>
        <v>0.04</v>
      </c>
      <c r="S3112">
        <f t="shared" si="291"/>
        <v>10</v>
      </c>
      <c r="T3112" t="str">
        <f t="shared" si="292"/>
        <v>theater</v>
      </c>
      <c r="U3112" t="str">
        <f t="shared" si="293"/>
        <v>spaces</v>
      </c>
    </row>
    <row r="3113" spans="1:21" ht="44.25" hidden="1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tr">
        <f>Data[[#This Row],[state]]</f>
        <v>failed</v>
      </c>
      <c r="H3113" t="s">
        <v>8224</v>
      </c>
      <c r="I3113" t="s">
        <v>8246</v>
      </c>
      <c r="J3113">
        <v>1412432220</v>
      </c>
      <c r="K3113" s="11">
        <f t="shared" si="288"/>
        <v>41916.345138888886</v>
      </c>
      <c r="L3113">
        <v>1409753820</v>
      </c>
      <c r="M3113" s="11">
        <f t="shared" si="289"/>
        <v>41885.345138888886</v>
      </c>
      <c r="N3113" t="b">
        <v>0</v>
      </c>
      <c r="O3113">
        <v>76</v>
      </c>
      <c r="P3113" t="b">
        <v>0</v>
      </c>
      <c r="Q3113" t="s">
        <v>8303</v>
      </c>
      <c r="R3113" s="10">
        <f t="shared" si="290"/>
        <v>26.640000000000004</v>
      </c>
      <c r="S3113">
        <f t="shared" si="291"/>
        <v>70.10526315789474</v>
      </c>
      <c r="T3113" t="str">
        <f t="shared" si="292"/>
        <v>theater</v>
      </c>
      <c r="U3113" t="str">
        <f t="shared" si="293"/>
        <v>spaces</v>
      </c>
    </row>
    <row r="3114" spans="1:21" ht="44.25" hidden="1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tr">
        <f>Data[[#This Row],[state]]</f>
        <v>failed</v>
      </c>
      <c r="H3114" t="s">
        <v>8224</v>
      </c>
      <c r="I3114" t="s">
        <v>8246</v>
      </c>
      <c r="J3114">
        <v>1477968934</v>
      </c>
      <c r="K3114" s="11">
        <f t="shared" si="288"/>
        <v>42674.871921296297</v>
      </c>
      <c r="L3114">
        <v>1472784934</v>
      </c>
      <c r="M3114" s="11">
        <f t="shared" si="289"/>
        <v>42614.871921296297</v>
      </c>
      <c r="N3114" t="b">
        <v>0</v>
      </c>
      <c r="O3114">
        <v>9</v>
      </c>
      <c r="P3114" t="b">
        <v>0</v>
      </c>
      <c r="Q3114" t="s">
        <v>8303</v>
      </c>
      <c r="R3114" s="10">
        <f t="shared" si="290"/>
        <v>4.7363636363636363</v>
      </c>
      <c r="S3114">
        <f t="shared" si="291"/>
        <v>57.888888888888886</v>
      </c>
      <c r="T3114" t="str">
        <f t="shared" si="292"/>
        <v>theater</v>
      </c>
      <c r="U3114" t="str">
        <f t="shared" si="293"/>
        <v>spaces</v>
      </c>
    </row>
    <row r="3115" spans="1:21" ht="44.25" hidden="1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tr">
        <f>Data[[#This Row],[state]]</f>
        <v>failed</v>
      </c>
      <c r="H3115" t="s">
        <v>8224</v>
      </c>
      <c r="I3115" t="s">
        <v>8246</v>
      </c>
      <c r="J3115">
        <v>1429291982</v>
      </c>
      <c r="K3115" s="11">
        <f t="shared" si="288"/>
        <v>42111.481273148151</v>
      </c>
      <c r="L3115">
        <v>1426699982</v>
      </c>
      <c r="M3115" s="11">
        <f t="shared" si="289"/>
        <v>42081.481273148151</v>
      </c>
      <c r="N3115" t="b">
        <v>0</v>
      </c>
      <c r="O3115">
        <v>37</v>
      </c>
      <c r="P3115" t="b">
        <v>0</v>
      </c>
      <c r="Q3115" t="s">
        <v>8303</v>
      </c>
      <c r="R3115" s="10">
        <f t="shared" si="290"/>
        <v>4.2435339894712749</v>
      </c>
      <c r="S3115">
        <f t="shared" si="291"/>
        <v>125.27027027027027</v>
      </c>
      <c r="T3115" t="str">
        <f t="shared" si="292"/>
        <v>theater</v>
      </c>
      <c r="U3115" t="str">
        <f t="shared" si="293"/>
        <v>spaces</v>
      </c>
    </row>
    <row r="3116" spans="1:21" ht="44.25" hidden="1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tr">
        <f>Data[[#This Row],[state]]</f>
        <v>failed</v>
      </c>
      <c r="H3116" t="s">
        <v>8224</v>
      </c>
      <c r="I3116" t="s">
        <v>8246</v>
      </c>
      <c r="J3116">
        <v>1411312250</v>
      </c>
      <c r="K3116" s="11">
        <f t="shared" si="288"/>
        <v>41903.382523148146</v>
      </c>
      <c r="L3116">
        <v>1406128250</v>
      </c>
      <c r="M3116" s="11">
        <f t="shared" si="289"/>
        <v>41843.382523148146</v>
      </c>
      <c r="N3116" t="b">
        <v>0</v>
      </c>
      <c r="O3116">
        <v>0</v>
      </c>
      <c r="P3116" t="b">
        <v>0</v>
      </c>
      <c r="Q3116" t="s">
        <v>8303</v>
      </c>
      <c r="R3116" s="10">
        <f t="shared" si="290"/>
        <v>0</v>
      </c>
      <c r="S3116" t="e">
        <f t="shared" si="291"/>
        <v>#DIV/0!</v>
      </c>
      <c r="T3116" t="str">
        <f t="shared" si="292"/>
        <v>theater</v>
      </c>
      <c r="U3116" t="str">
        <f t="shared" si="293"/>
        <v>spaces</v>
      </c>
    </row>
    <row r="3117" spans="1:21" ht="44.25" hidden="1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tr">
        <f>Data[[#This Row],[state]]</f>
        <v>failed</v>
      </c>
      <c r="H3117" t="s">
        <v>8235</v>
      </c>
      <c r="I3117" t="s">
        <v>8255</v>
      </c>
      <c r="J3117">
        <v>1465123427</v>
      </c>
      <c r="K3117" s="11">
        <f t="shared" si="288"/>
        <v>42526.197071759263</v>
      </c>
      <c r="L3117">
        <v>1462531427</v>
      </c>
      <c r="M3117" s="11">
        <f t="shared" si="289"/>
        <v>42496.197071759263</v>
      </c>
      <c r="N3117" t="b">
        <v>0</v>
      </c>
      <c r="O3117">
        <v>1</v>
      </c>
      <c r="P3117" t="b">
        <v>0</v>
      </c>
      <c r="Q3117" t="s">
        <v>8303</v>
      </c>
      <c r="R3117" s="10">
        <f t="shared" si="290"/>
        <v>3</v>
      </c>
      <c r="S3117">
        <f t="shared" si="291"/>
        <v>300</v>
      </c>
      <c r="T3117" t="str">
        <f t="shared" si="292"/>
        <v>theater</v>
      </c>
      <c r="U3117" t="str">
        <f t="shared" si="293"/>
        <v>spaces</v>
      </c>
    </row>
    <row r="3118" spans="1:21" ht="44.25" hidden="1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tr">
        <f>Data[[#This Row],[state]]</f>
        <v>failed</v>
      </c>
      <c r="H3118" t="s">
        <v>8224</v>
      </c>
      <c r="I3118" t="s">
        <v>8246</v>
      </c>
      <c r="J3118">
        <v>1427890925</v>
      </c>
      <c r="K3118" s="11">
        <f t="shared" si="288"/>
        <v>42095.265335648146</v>
      </c>
      <c r="L3118">
        <v>1426681325</v>
      </c>
      <c r="M3118" s="11">
        <f t="shared" si="289"/>
        <v>42081.265335648146</v>
      </c>
      <c r="N3118" t="b">
        <v>0</v>
      </c>
      <c r="O3118">
        <v>10</v>
      </c>
      <c r="P3118" t="b">
        <v>0</v>
      </c>
      <c r="Q3118" t="s">
        <v>8303</v>
      </c>
      <c r="R3118" s="10">
        <f t="shared" si="290"/>
        <v>57.333333333333336</v>
      </c>
      <c r="S3118">
        <f t="shared" si="291"/>
        <v>43</v>
      </c>
      <c r="T3118" t="str">
        <f t="shared" si="292"/>
        <v>theater</v>
      </c>
      <c r="U3118" t="str">
        <f t="shared" si="293"/>
        <v>spaces</v>
      </c>
    </row>
    <row r="3119" spans="1:21" ht="44.25" hidden="1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tr">
        <f>Data[[#This Row],[state]]</f>
        <v>failed</v>
      </c>
      <c r="H3119" t="s">
        <v>8225</v>
      </c>
      <c r="I3119" t="s">
        <v>8247</v>
      </c>
      <c r="J3119">
        <v>1464354720</v>
      </c>
      <c r="K3119" s="11">
        <f t="shared" si="288"/>
        <v>42517.3</v>
      </c>
      <c r="L3119">
        <v>1463648360</v>
      </c>
      <c r="M3119" s="11">
        <f t="shared" si="289"/>
        <v>42509.124537037031</v>
      </c>
      <c r="N3119" t="b">
        <v>0</v>
      </c>
      <c r="O3119">
        <v>1</v>
      </c>
      <c r="P3119" t="b">
        <v>0</v>
      </c>
      <c r="Q3119" t="s">
        <v>8303</v>
      </c>
      <c r="R3119" s="10">
        <f t="shared" si="290"/>
        <v>0.1</v>
      </c>
      <c r="S3119">
        <f t="shared" si="291"/>
        <v>1</v>
      </c>
      <c r="T3119" t="str">
        <f t="shared" si="292"/>
        <v>theater</v>
      </c>
      <c r="U3119" t="str">
        <f t="shared" si="293"/>
        <v>spaces</v>
      </c>
    </row>
    <row r="3120" spans="1:21" ht="29.5" hidden="1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tr">
        <f>Data[[#This Row],[state]]</f>
        <v>failed</v>
      </c>
      <c r="H3120" t="s">
        <v>8235</v>
      </c>
      <c r="I3120" t="s">
        <v>8255</v>
      </c>
      <c r="J3120">
        <v>1467473723</v>
      </c>
      <c r="K3120" s="11">
        <f t="shared" si="288"/>
        <v>42553.399571759262</v>
      </c>
      <c r="L3120">
        <v>1465832123</v>
      </c>
      <c r="M3120" s="11">
        <f t="shared" si="289"/>
        <v>42534.399571759262</v>
      </c>
      <c r="N3120" t="b">
        <v>0</v>
      </c>
      <c r="O3120">
        <v>2</v>
      </c>
      <c r="P3120" t="b">
        <v>0</v>
      </c>
      <c r="Q3120" t="s">
        <v>8303</v>
      </c>
      <c r="R3120" s="10">
        <f t="shared" si="290"/>
        <v>0.31</v>
      </c>
      <c r="S3120">
        <f t="shared" si="291"/>
        <v>775</v>
      </c>
      <c r="T3120" t="str">
        <f t="shared" si="292"/>
        <v>theater</v>
      </c>
      <c r="U3120" t="str">
        <f t="shared" si="293"/>
        <v>spaces</v>
      </c>
    </row>
    <row r="3121" spans="1:21" ht="59" hidden="1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tr">
        <f>Data[[#This Row],[state]]</f>
        <v>failed</v>
      </c>
      <c r="H3121" t="s">
        <v>8224</v>
      </c>
      <c r="I3121" t="s">
        <v>8246</v>
      </c>
      <c r="J3121">
        <v>1427414732</v>
      </c>
      <c r="K3121" s="11">
        <f t="shared" si="288"/>
        <v>42089.753842592589</v>
      </c>
      <c r="L3121">
        <v>1424826332</v>
      </c>
      <c r="M3121" s="11">
        <f t="shared" si="289"/>
        <v>42059.79550925926</v>
      </c>
      <c r="N3121" t="b">
        <v>0</v>
      </c>
      <c r="O3121">
        <v>1</v>
      </c>
      <c r="P3121" t="b">
        <v>0</v>
      </c>
      <c r="Q3121" t="s">
        <v>8303</v>
      </c>
      <c r="R3121" s="10">
        <f t="shared" si="290"/>
        <v>0.05</v>
      </c>
      <c r="S3121">
        <f t="shared" si="291"/>
        <v>5</v>
      </c>
      <c r="T3121" t="str">
        <f t="shared" si="292"/>
        <v>theater</v>
      </c>
      <c r="U3121" t="str">
        <f t="shared" si="293"/>
        <v>spaces</v>
      </c>
    </row>
    <row r="3122" spans="1:21" ht="44.25" hidden="1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tr">
        <f>Data[[#This Row],[state]]</f>
        <v>failed</v>
      </c>
      <c r="H3122" t="s">
        <v>8233</v>
      </c>
      <c r="I3122" t="s">
        <v>8249</v>
      </c>
      <c r="J3122">
        <v>1462484196</v>
      </c>
      <c r="K3122" s="11">
        <f t="shared" si="288"/>
        <v>42495.650416666671</v>
      </c>
      <c r="L3122">
        <v>1457303796</v>
      </c>
      <c r="M3122" s="11">
        <f t="shared" si="289"/>
        <v>42435.692083333335</v>
      </c>
      <c r="N3122" t="b">
        <v>0</v>
      </c>
      <c r="O3122">
        <v>10</v>
      </c>
      <c r="P3122" t="b">
        <v>0</v>
      </c>
      <c r="Q3122" t="s">
        <v>8303</v>
      </c>
      <c r="R3122" s="10">
        <f t="shared" si="290"/>
        <v>9.8461538461538465E-3</v>
      </c>
      <c r="S3122">
        <f t="shared" si="291"/>
        <v>12.8</v>
      </c>
      <c r="T3122" t="str">
        <f t="shared" si="292"/>
        <v>theater</v>
      </c>
      <c r="U3122" t="str">
        <f t="shared" si="293"/>
        <v>spaces</v>
      </c>
    </row>
    <row r="3123" spans="1:21" ht="29.5" hidden="1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tr">
        <f>Data[[#This Row],[state]]</f>
        <v>canceled</v>
      </c>
      <c r="H3123" t="s">
        <v>8229</v>
      </c>
      <c r="I3123" t="s">
        <v>8251</v>
      </c>
      <c r="J3123">
        <v>1411748335</v>
      </c>
      <c r="K3123" s="11">
        <f t="shared" si="288"/>
        <v>41908.429803240739</v>
      </c>
      <c r="L3123">
        <v>1406564335</v>
      </c>
      <c r="M3123" s="11">
        <f t="shared" si="289"/>
        <v>41848.429803240739</v>
      </c>
      <c r="N3123" t="b">
        <v>0</v>
      </c>
      <c r="O3123">
        <v>1</v>
      </c>
      <c r="P3123" t="b">
        <v>0</v>
      </c>
      <c r="Q3123" t="s">
        <v>8303</v>
      </c>
      <c r="R3123" s="10">
        <f t="shared" si="290"/>
        <v>0.66666666666666674</v>
      </c>
      <c r="S3123">
        <f t="shared" si="291"/>
        <v>10</v>
      </c>
      <c r="T3123" t="str">
        <f t="shared" si="292"/>
        <v>theater</v>
      </c>
      <c r="U3123" t="str">
        <f t="shared" si="293"/>
        <v>spaces</v>
      </c>
    </row>
    <row r="3124" spans="1:21" hidden="1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tr">
        <f>Data[[#This Row],[state]]</f>
        <v>canceled</v>
      </c>
      <c r="H3124" t="s">
        <v>8224</v>
      </c>
      <c r="I3124" t="s">
        <v>8246</v>
      </c>
      <c r="J3124">
        <v>1478733732</v>
      </c>
      <c r="K3124" s="11">
        <f t="shared" si="288"/>
        <v>42683.723750000005</v>
      </c>
      <c r="L3124">
        <v>1478298132</v>
      </c>
      <c r="M3124" s="11">
        <f t="shared" si="289"/>
        <v>42678.682083333333</v>
      </c>
      <c r="N3124" t="b">
        <v>0</v>
      </c>
      <c r="O3124">
        <v>2</v>
      </c>
      <c r="P3124" t="b">
        <v>0</v>
      </c>
      <c r="Q3124" t="s">
        <v>8303</v>
      </c>
      <c r="R3124" s="10">
        <f t="shared" si="290"/>
        <v>58.291457286432156</v>
      </c>
      <c r="S3124">
        <f t="shared" si="291"/>
        <v>58</v>
      </c>
      <c r="T3124" t="str">
        <f t="shared" si="292"/>
        <v>theater</v>
      </c>
      <c r="U3124" t="str">
        <f t="shared" si="293"/>
        <v>spaces</v>
      </c>
    </row>
    <row r="3125" spans="1:21" ht="44.25" hidden="1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tr">
        <f>Data[[#This Row],[state]]</f>
        <v>canceled</v>
      </c>
      <c r="H3125" t="s">
        <v>8224</v>
      </c>
      <c r="I3125" t="s">
        <v>8246</v>
      </c>
      <c r="J3125">
        <v>1468108198</v>
      </c>
      <c r="K3125" s="11">
        <f t="shared" si="288"/>
        <v>42560.743032407408</v>
      </c>
      <c r="L3125">
        <v>1465516198</v>
      </c>
      <c r="M3125" s="11">
        <f t="shared" si="289"/>
        <v>42530.743032407408</v>
      </c>
      <c r="N3125" t="b">
        <v>0</v>
      </c>
      <c r="O3125">
        <v>348</v>
      </c>
      <c r="P3125" t="b">
        <v>0</v>
      </c>
      <c r="Q3125" t="s">
        <v>8303</v>
      </c>
      <c r="R3125" s="10">
        <f t="shared" si="290"/>
        <v>68.153599999999997</v>
      </c>
      <c r="S3125">
        <f t="shared" si="291"/>
        <v>244.80459770114942</v>
      </c>
      <c r="T3125" t="str">
        <f t="shared" si="292"/>
        <v>theater</v>
      </c>
      <c r="U3125" t="str">
        <f t="shared" si="293"/>
        <v>spaces</v>
      </c>
    </row>
    <row r="3126" spans="1:21" ht="44.25" hidden="1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tr">
        <f>Data[[#This Row],[state]]</f>
        <v>canceled</v>
      </c>
      <c r="H3126" t="s">
        <v>8224</v>
      </c>
      <c r="I3126" t="s">
        <v>8246</v>
      </c>
      <c r="J3126">
        <v>1422902601</v>
      </c>
      <c r="K3126" s="11">
        <f t="shared" si="288"/>
        <v>42037.530104166668</v>
      </c>
      <c r="L3126">
        <v>1417718601</v>
      </c>
      <c r="M3126" s="11">
        <f t="shared" si="289"/>
        <v>41977.530104166668</v>
      </c>
      <c r="N3126" t="b">
        <v>0</v>
      </c>
      <c r="O3126">
        <v>4</v>
      </c>
      <c r="P3126" t="b">
        <v>0</v>
      </c>
      <c r="Q3126" t="s">
        <v>8303</v>
      </c>
      <c r="R3126" s="10">
        <f t="shared" si="290"/>
        <v>3.2499999999999999E-3</v>
      </c>
      <c r="S3126">
        <f t="shared" si="291"/>
        <v>6.5</v>
      </c>
      <c r="T3126" t="str">
        <f t="shared" si="292"/>
        <v>theater</v>
      </c>
      <c r="U3126" t="str">
        <f t="shared" si="293"/>
        <v>spaces</v>
      </c>
    </row>
    <row r="3127" spans="1:21" hidden="1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tr">
        <f>Data[[#This Row],[state]]</f>
        <v>canceled</v>
      </c>
      <c r="H3127" t="s">
        <v>8224</v>
      </c>
      <c r="I3127" t="s">
        <v>8246</v>
      </c>
      <c r="J3127">
        <v>1452142672</v>
      </c>
      <c r="K3127" s="11">
        <f t="shared" si="288"/>
        <v>42375.95685185185</v>
      </c>
      <c r="L3127">
        <v>1449550672</v>
      </c>
      <c r="M3127" s="11">
        <f t="shared" si="289"/>
        <v>42345.95685185185</v>
      </c>
      <c r="N3127" t="b">
        <v>0</v>
      </c>
      <c r="O3127">
        <v>0</v>
      </c>
      <c r="P3127" t="b">
        <v>0</v>
      </c>
      <c r="Q3127" t="s">
        <v>8303</v>
      </c>
      <c r="R3127" s="10">
        <f t="shared" si="290"/>
        <v>0</v>
      </c>
      <c r="S3127" t="e">
        <f t="shared" si="291"/>
        <v>#DIV/0!</v>
      </c>
      <c r="T3127" t="str">
        <f t="shared" si="292"/>
        <v>theater</v>
      </c>
      <c r="U3127" t="str">
        <f t="shared" si="293"/>
        <v>spaces</v>
      </c>
    </row>
    <row r="3128" spans="1:21" ht="73.75" hidden="1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tr">
        <f>Data[[#This Row],[state]]</f>
        <v>canceled</v>
      </c>
      <c r="H3128" t="s">
        <v>8224</v>
      </c>
      <c r="I3128" t="s">
        <v>8246</v>
      </c>
      <c r="J3128">
        <v>1459121162</v>
      </c>
      <c r="K3128" s="11">
        <f t="shared" si="288"/>
        <v>42456.726412037038</v>
      </c>
      <c r="L3128">
        <v>1456532762</v>
      </c>
      <c r="M3128" s="11">
        <f t="shared" si="289"/>
        <v>42426.76807870371</v>
      </c>
      <c r="N3128" t="b">
        <v>0</v>
      </c>
      <c r="O3128">
        <v>17</v>
      </c>
      <c r="P3128" t="b">
        <v>0</v>
      </c>
      <c r="Q3128" t="s">
        <v>8303</v>
      </c>
      <c r="R3128" s="10">
        <f t="shared" si="290"/>
        <v>4.16</v>
      </c>
      <c r="S3128">
        <f t="shared" si="291"/>
        <v>61.176470588235297</v>
      </c>
      <c r="T3128" t="str">
        <f t="shared" si="292"/>
        <v>theater</v>
      </c>
      <c r="U3128" t="str">
        <f t="shared" si="293"/>
        <v>spaces</v>
      </c>
    </row>
    <row r="3129" spans="1:21" ht="44.25" hidden="1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tr">
        <f>Data[[#This Row],[state]]</f>
        <v>canceled</v>
      </c>
      <c r="H3129" t="s">
        <v>8224</v>
      </c>
      <c r="I3129" t="s">
        <v>8246</v>
      </c>
      <c r="J3129">
        <v>1425242029</v>
      </c>
      <c r="K3129" s="11">
        <f t="shared" si="288"/>
        <v>42064.606817129628</v>
      </c>
      <c r="L3129">
        <v>1422650029</v>
      </c>
      <c r="M3129" s="11">
        <f t="shared" si="289"/>
        <v>42034.606817129628</v>
      </c>
      <c r="N3129" t="b">
        <v>0</v>
      </c>
      <c r="O3129">
        <v>0</v>
      </c>
      <c r="P3129" t="b">
        <v>0</v>
      </c>
      <c r="Q3129" t="s">
        <v>8303</v>
      </c>
      <c r="R3129" s="10">
        <f t="shared" si="290"/>
        <v>0</v>
      </c>
      <c r="S3129" t="e">
        <f t="shared" si="291"/>
        <v>#DIV/0!</v>
      </c>
      <c r="T3129" t="str">
        <f t="shared" si="292"/>
        <v>theater</v>
      </c>
      <c r="U3129" t="str">
        <f t="shared" si="293"/>
        <v>spaces</v>
      </c>
    </row>
    <row r="3130" spans="1:21" ht="44.25" hidden="1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tr">
        <f>Data[[#This Row],[state]]</f>
        <v>live</v>
      </c>
      <c r="H3130" t="s">
        <v>8224</v>
      </c>
      <c r="I3130" t="s">
        <v>8246</v>
      </c>
      <c r="J3130">
        <v>1489690141</v>
      </c>
      <c r="K3130" s="11">
        <f t="shared" si="288"/>
        <v>42810.534039351856</v>
      </c>
      <c r="L3130">
        <v>1487101741</v>
      </c>
      <c r="M3130" s="11">
        <f t="shared" si="289"/>
        <v>42780.575706018513</v>
      </c>
      <c r="N3130" t="b">
        <v>0</v>
      </c>
      <c r="O3130">
        <v>117</v>
      </c>
      <c r="P3130" t="b">
        <v>0</v>
      </c>
      <c r="Q3130" t="s">
        <v>8271</v>
      </c>
      <c r="R3130" s="10">
        <f t="shared" si="290"/>
        <v>108.60666666666667</v>
      </c>
      <c r="S3130">
        <f t="shared" si="291"/>
        <v>139.23931623931625</v>
      </c>
      <c r="T3130" t="str">
        <f t="shared" si="292"/>
        <v>theater</v>
      </c>
      <c r="U3130" t="str">
        <f t="shared" si="293"/>
        <v>plays</v>
      </c>
    </row>
    <row r="3131" spans="1:21" ht="59" hidden="1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tr">
        <f>Data[[#This Row],[state]]</f>
        <v>live</v>
      </c>
      <c r="H3131" t="s">
        <v>8224</v>
      </c>
      <c r="I3131" t="s">
        <v>8246</v>
      </c>
      <c r="J3131">
        <v>1492542819</v>
      </c>
      <c r="K3131" s="11">
        <f t="shared" si="288"/>
        <v>42843.551145833335</v>
      </c>
      <c r="L3131">
        <v>1489090419</v>
      </c>
      <c r="M3131" s="11">
        <f t="shared" si="289"/>
        <v>42803.592812499999</v>
      </c>
      <c r="N3131" t="b">
        <v>0</v>
      </c>
      <c r="O3131">
        <v>1</v>
      </c>
      <c r="P3131" t="b">
        <v>0</v>
      </c>
      <c r="Q3131" t="s">
        <v>8271</v>
      </c>
      <c r="R3131" s="10">
        <f t="shared" si="290"/>
        <v>0.8</v>
      </c>
      <c r="S3131">
        <f t="shared" si="291"/>
        <v>10</v>
      </c>
      <c r="T3131" t="str">
        <f t="shared" si="292"/>
        <v>theater</v>
      </c>
      <c r="U3131" t="str">
        <f t="shared" si="293"/>
        <v>plays</v>
      </c>
    </row>
    <row r="3132" spans="1:21" ht="44.25" hidden="1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tr">
        <f>Data[[#This Row],[state]]</f>
        <v>live</v>
      </c>
      <c r="H3132" t="s">
        <v>8224</v>
      </c>
      <c r="I3132" t="s">
        <v>8246</v>
      </c>
      <c r="J3132">
        <v>1492145940</v>
      </c>
      <c r="K3132" s="11">
        <f t="shared" si="288"/>
        <v>42838.957638888889</v>
      </c>
      <c r="L3132">
        <v>1489504916</v>
      </c>
      <c r="M3132" s="11">
        <f t="shared" si="289"/>
        <v>42808.390231481477</v>
      </c>
      <c r="N3132" t="b">
        <v>0</v>
      </c>
      <c r="O3132">
        <v>4</v>
      </c>
      <c r="P3132" t="b">
        <v>0</v>
      </c>
      <c r="Q3132" t="s">
        <v>8271</v>
      </c>
      <c r="R3132" s="10">
        <f t="shared" si="290"/>
        <v>3.75</v>
      </c>
      <c r="S3132">
        <f t="shared" si="291"/>
        <v>93.75</v>
      </c>
      <c r="T3132" t="str">
        <f t="shared" si="292"/>
        <v>theater</v>
      </c>
      <c r="U3132" t="str">
        <f t="shared" si="293"/>
        <v>plays</v>
      </c>
    </row>
    <row r="3133" spans="1:21" ht="29.5" hidden="1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tr">
        <f>Data[[#This Row],[state]]</f>
        <v>live</v>
      </c>
      <c r="H3133" t="s">
        <v>8224</v>
      </c>
      <c r="I3133" t="s">
        <v>8246</v>
      </c>
      <c r="J3133">
        <v>1491656045</v>
      </c>
      <c r="K3133" s="11">
        <f t="shared" si="288"/>
        <v>42833.287557870368</v>
      </c>
      <c r="L3133">
        <v>1489067645</v>
      </c>
      <c r="M3133" s="11">
        <f t="shared" si="289"/>
        <v>42803.329224537039</v>
      </c>
      <c r="N3133" t="b">
        <v>0</v>
      </c>
      <c r="O3133">
        <v>12</v>
      </c>
      <c r="P3133" t="b">
        <v>0</v>
      </c>
      <c r="Q3133" t="s">
        <v>8271</v>
      </c>
      <c r="R3133" s="10">
        <f t="shared" si="290"/>
        <v>15.731707317073171</v>
      </c>
      <c r="S3133">
        <f t="shared" si="291"/>
        <v>53.75</v>
      </c>
      <c r="T3133" t="str">
        <f t="shared" si="292"/>
        <v>theater</v>
      </c>
      <c r="U3133" t="str">
        <f t="shared" si="293"/>
        <v>plays</v>
      </c>
    </row>
    <row r="3134" spans="1:21" ht="29.5" hidden="1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tr">
        <f>Data[[#This Row],[state]]</f>
        <v>live</v>
      </c>
      <c r="H3134" t="s">
        <v>8224</v>
      </c>
      <c r="I3134" t="s">
        <v>8246</v>
      </c>
      <c r="J3134">
        <v>1492759460</v>
      </c>
      <c r="K3134" s="11">
        <f t="shared" si="288"/>
        <v>42846.058564814812</v>
      </c>
      <c r="L3134">
        <v>1487579060</v>
      </c>
      <c r="M3134" s="11">
        <f t="shared" si="289"/>
        <v>42786.100231481483</v>
      </c>
      <c r="N3134" t="b">
        <v>0</v>
      </c>
      <c r="O3134">
        <v>1</v>
      </c>
      <c r="P3134" t="b">
        <v>0</v>
      </c>
      <c r="Q3134" t="s">
        <v>8271</v>
      </c>
      <c r="R3134" s="10">
        <f t="shared" si="290"/>
        <v>3.3333333333333333E-2</v>
      </c>
      <c r="S3134">
        <f t="shared" si="291"/>
        <v>10</v>
      </c>
      <c r="T3134" t="str">
        <f t="shared" si="292"/>
        <v>theater</v>
      </c>
      <c r="U3134" t="str">
        <f t="shared" si="293"/>
        <v>plays</v>
      </c>
    </row>
    <row r="3135" spans="1:21" ht="44.25" hidden="1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tr">
        <f>Data[[#This Row],[state]]</f>
        <v>live</v>
      </c>
      <c r="H3135" t="s">
        <v>8225</v>
      </c>
      <c r="I3135" t="s">
        <v>8247</v>
      </c>
      <c r="J3135">
        <v>1490358834</v>
      </c>
      <c r="K3135" s="11">
        <f t="shared" si="288"/>
        <v>42818.273541666669</v>
      </c>
      <c r="L3135">
        <v>1487770434</v>
      </c>
      <c r="M3135" s="11">
        <f t="shared" si="289"/>
        <v>42788.315208333333</v>
      </c>
      <c r="N3135" t="b">
        <v>0</v>
      </c>
      <c r="O3135">
        <v>16</v>
      </c>
      <c r="P3135" t="b">
        <v>0</v>
      </c>
      <c r="Q3135" t="s">
        <v>8271</v>
      </c>
      <c r="R3135" s="10">
        <f t="shared" si="290"/>
        <v>108</v>
      </c>
      <c r="S3135">
        <f t="shared" si="291"/>
        <v>33.75</v>
      </c>
      <c r="T3135" t="str">
        <f t="shared" si="292"/>
        <v>theater</v>
      </c>
      <c r="U3135" t="str">
        <f t="shared" si="293"/>
        <v>plays</v>
      </c>
    </row>
    <row r="3136" spans="1:21" ht="44.25" hidden="1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tr">
        <f>Data[[#This Row],[state]]</f>
        <v>live</v>
      </c>
      <c r="H3136" t="s">
        <v>8225</v>
      </c>
      <c r="I3136" t="s">
        <v>8247</v>
      </c>
      <c r="J3136">
        <v>1490631419</v>
      </c>
      <c r="K3136" s="11">
        <f t="shared" si="288"/>
        <v>42821.428460648152</v>
      </c>
      <c r="L3136">
        <v>1488820619</v>
      </c>
      <c r="M3136" s="11">
        <f t="shared" si="289"/>
        <v>42800.470127314817</v>
      </c>
      <c r="N3136" t="b">
        <v>0</v>
      </c>
      <c r="O3136">
        <v>12</v>
      </c>
      <c r="P3136" t="b">
        <v>0</v>
      </c>
      <c r="Q3136" t="s">
        <v>8271</v>
      </c>
      <c r="R3136" s="10">
        <f t="shared" si="290"/>
        <v>22.5</v>
      </c>
      <c r="S3136">
        <f t="shared" si="291"/>
        <v>18.75</v>
      </c>
      <c r="T3136" t="str">
        <f t="shared" si="292"/>
        <v>theater</v>
      </c>
      <c r="U3136" t="str">
        <f t="shared" si="293"/>
        <v>plays</v>
      </c>
    </row>
    <row r="3137" spans="1:21" ht="44.25" hidden="1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tr">
        <f>Data[[#This Row],[state]]</f>
        <v>live</v>
      </c>
      <c r="H3137" t="s">
        <v>8224</v>
      </c>
      <c r="I3137" t="s">
        <v>8246</v>
      </c>
      <c r="J3137">
        <v>1491277121</v>
      </c>
      <c r="K3137" s="11">
        <f t="shared" si="288"/>
        <v>42828.901863425926</v>
      </c>
      <c r="L3137">
        <v>1489376321</v>
      </c>
      <c r="M3137" s="11">
        <f t="shared" si="289"/>
        <v>42806.901863425926</v>
      </c>
      <c r="N3137" t="b">
        <v>0</v>
      </c>
      <c r="O3137">
        <v>7</v>
      </c>
      <c r="P3137" t="b">
        <v>0</v>
      </c>
      <c r="Q3137" t="s">
        <v>8271</v>
      </c>
      <c r="R3137" s="10">
        <f t="shared" si="290"/>
        <v>20.849420849420849</v>
      </c>
      <c r="S3137">
        <f t="shared" si="291"/>
        <v>23.142857142857142</v>
      </c>
      <c r="T3137" t="str">
        <f t="shared" si="292"/>
        <v>theater</v>
      </c>
      <c r="U3137" t="str">
        <f t="shared" si="293"/>
        <v>plays</v>
      </c>
    </row>
    <row r="3138" spans="1:21" ht="44.25" hidden="1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tr">
        <f>Data[[#This Row],[state]]</f>
        <v>live</v>
      </c>
      <c r="H3138" t="s">
        <v>8225</v>
      </c>
      <c r="I3138" t="s">
        <v>8247</v>
      </c>
      <c r="J3138">
        <v>1491001140</v>
      </c>
      <c r="K3138" s="11">
        <f t="shared" ref="K3138:K3201" si="294">(((J3138/60)/60)/24)+DATE(1970,1,1)+(-6/24)</f>
        <v>42825.707638888889</v>
      </c>
      <c r="L3138">
        <v>1487847954</v>
      </c>
      <c r="M3138" s="11">
        <f t="shared" ref="M3138:M3201" si="295">(((L3138/60)/60)/24)+DATE(1970,1,1)+(-6/24)</f>
        <v>42789.212430555555</v>
      </c>
      <c r="N3138" t="b">
        <v>0</v>
      </c>
      <c r="O3138">
        <v>22</v>
      </c>
      <c r="P3138" t="b">
        <v>0</v>
      </c>
      <c r="Q3138" t="s">
        <v>8271</v>
      </c>
      <c r="R3138" s="10">
        <f t="shared" ref="R3138:R3201" si="296">(E3138/D3138)*100</f>
        <v>127.8</v>
      </c>
      <c r="S3138">
        <f t="shared" si="291"/>
        <v>29.045454545454547</v>
      </c>
      <c r="T3138" t="str">
        <f t="shared" si="292"/>
        <v>theater</v>
      </c>
      <c r="U3138" t="str">
        <f t="shared" si="293"/>
        <v>plays</v>
      </c>
    </row>
    <row r="3139" spans="1:21" ht="29.5" hidden="1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tr">
        <f>Data[[#This Row],[state]]</f>
        <v>live</v>
      </c>
      <c r="H3139" t="s">
        <v>8224</v>
      </c>
      <c r="I3139" t="s">
        <v>8246</v>
      </c>
      <c r="J3139">
        <v>1493838720</v>
      </c>
      <c r="K3139" s="11">
        <f t="shared" si="294"/>
        <v>42858.55</v>
      </c>
      <c r="L3139">
        <v>1489439669</v>
      </c>
      <c r="M3139" s="11">
        <f t="shared" si="295"/>
        <v>42807.635057870371</v>
      </c>
      <c r="N3139" t="b">
        <v>0</v>
      </c>
      <c r="O3139">
        <v>1</v>
      </c>
      <c r="P3139" t="b">
        <v>0</v>
      </c>
      <c r="Q3139" t="s">
        <v>8271</v>
      </c>
      <c r="R3139" s="10">
        <f t="shared" si="296"/>
        <v>3.3333333333333335</v>
      </c>
      <c r="S3139">
        <f t="shared" ref="S3139:S3202" si="297">E3139/O3139</f>
        <v>50</v>
      </c>
      <c r="T3139" t="str">
        <f t="shared" ref="T3139:T3202" si="298">LEFT(Q3139,FIND("/",Q3139)-1)</f>
        <v>theater</v>
      </c>
      <c r="U3139" t="str">
        <f t="shared" ref="U3139:U3202" si="299">RIGHT(Q3139,LEN(Q3139)-FIND("/",Q3139))</f>
        <v>plays</v>
      </c>
    </row>
    <row r="3140" spans="1:21" ht="59" hidden="1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tr">
        <f>Data[[#This Row],[state]]</f>
        <v>live</v>
      </c>
      <c r="H3140" t="s">
        <v>8225</v>
      </c>
      <c r="I3140" t="s">
        <v>8247</v>
      </c>
      <c r="J3140">
        <v>1491233407</v>
      </c>
      <c r="K3140" s="11">
        <f t="shared" si="294"/>
        <v>42828.395914351851</v>
      </c>
      <c r="L3140">
        <v>1489591807</v>
      </c>
      <c r="M3140" s="11">
        <f t="shared" si="295"/>
        <v>42809.395914351851</v>
      </c>
      <c r="N3140" t="b">
        <v>0</v>
      </c>
      <c r="O3140">
        <v>0</v>
      </c>
      <c r="P3140" t="b">
        <v>0</v>
      </c>
      <c r="Q3140" t="s">
        <v>8271</v>
      </c>
      <c r="R3140" s="10">
        <f t="shared" si="296"/>
        <v>0</v>
      </c>
      <c r="S3140" t="e">
        <f t="shared" si="297"/>
        <v>#DIV/0!</v>
      </c>
      <c r="T3140" t="str">
        <f t="shared" si="298"/>
        <v>theater</v>
      </c>
      <c r="U3140" t="str">
        <f t="shared" si="299"/>
        <v>plays</v>
      </c>
    </row>
    <row r="3141" spans="1:21" ht="44.25" hidden="1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tr">
        <f>Data[[#This Row],[state]]</f>
        <v>live</v>
      </c>
      <c r="H3141" t="s">
        <v>8238</v>
      </c>
      <c r="I3141" t="s">
        <v>8256</v>
      </c>
      <c r="J3141">
        <v>1490416380</v>
      </c>
      <c r="K3141" s="11">
        <f t="shared" si="294"/>
        <v>42818.939583333333</v>
      </c>
      <c r="L3141">
        <v>1487485760</v>
      </c>
      <c r="M3141" s="11">
        <f t="shared" si="295"/>
        <v>42785.020370370374</v>
      </c>
      <c r="N3141" t="b">
        <v>0</v>
      </c>
      <c r="O3141">
        <v>6</v>
      </c>
      <c r="P3141" t="b">
        <v>0</v>
      </c>
      <c r="Q3141" t="s">
        <v>8271</v>
      </c>
      <c r="R3141" s="10">
        <f t="shared" si="296"/>
        <v>5.4</v>
      </c>
      <c r="S3141">
        <f t="shared" si="297"/>
        <v>450</v>
      </c>
      <c r="T3141" t="str">
        <f t="shared" si="298"/>
        <v>theater</v>
      </c>
      <c r="U3141" t="str">
        <f t="shared" si="299"/>
        <v>plays</v>
      </c>
    </row>
    <row r="3142" spans="1:21" ht="59" hidden="1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tr">
        <f>Data[[#This Row],[state]]</f>
        <v>live</v>
      </c>
      <c r="H3142" t="s">
        <v>8230</v>
      </c>
      <c r="I3142" t="s">
        <v>8249</v>
      </c>
      <c r="J3142">
        <v>1491581703</v>
      </c>
      <c r="K3142" s="11">
        <f t="shared" si="294"/>
        <v>42832.427118055552</v>
      </c>
      <c r="L3142">
        <v>1488993303</v>
      </c>
      <c r="M3142" s="11">
        <f t="shared" si="295"/>
        <v>42802.468784722223</v>
      </c>
      <c r="N3142" t="b">
        <v>0</v>
      </c>
      <c r="O3142">
        <v>4</v>
      </c>
      <c r="P3142" t="b">
        <v>0</v>
      </c>
      <c r="Q3142" t="s">
        <v>8271</v>
      </c>
      <c r="R3142" s="10">
        <f t="shared" si="296"/>
        <v>0.96</v>
      </c>
      <c r="S3142">
        <f t="shared" si="297"/>
        <v>24</v>
      </c>
      <c r="T3142" t="str">
        <f t="shared" si="298"/>
        <v>theater</v>
      </c>
      <c r="U3142" t="str">
        <f t="shared" si="299"/>
        <v>plays</v>
      </c>
    </row>
    <row r="3143" spans="1:21" ht="59" hidden="1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tr">
        <f>Data[[#This Row],[state]]</f>
        <v>live</v>
      </c>
      <c r="H3143" t="s">
        <v>8233</v>
      </c>
      <c r="I3143" t="s">
        <v>8249</v>
      </c>
      <c r="J3143">
        <v>1492372800</v>
      </c>
      <c r="K3143" s="11">
        <f t="shared" si="294"/>
        <v>42841.583333333328</v>
      </c>
      <c r="L3143">
        <v>1488823488</v>
      </c>
      <c r="M3143" s="11">
        <f t="shared" si="295"/>
        <v>42800.503333333334</v>
      </c>
      <c r="N3143" t="b">
        <v>0</v>
      </c>
      <c r="O3143">
        <v>8</v>
      </c>
      <c r="P3143" t="b">
        <v>0</v>
      </c>
      <c r="Q3143" t="s">
        <v>8271</v>
      </c>
      <c r="R3143" s="10">
        <f t="shared" si="296"/>
        <v>51.6</v>
      </c>
      <c r="S3143">
        <f t="shared" si="297"/>
        <v>32.25</v>
      </c>
      <c r="T3143" t="str">
        <f t="shared" si="298"/>
        <v>theater</v>
      </c>
      <c r="U3143" t="str">
        <f t="shared" si="299"/>
        <v>plays</v>
      </c>
    </row>
    <row r="3144" spans="1:21" ht="44.25" hidden="1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tr">
        <f>Data[[#This Row],[state]]</f>
        <v>live</v>
      </c>
      <c r="H3144" t="s">
        <v>8225</v>
      </c>
      <c r="I3144" t="s">
        <v>8247</v>
      </c>
      <c r="J3144">
        <v>1489922339</v>
      </c>
      <c r="K3144" s="11">
        <f t="shared" si="294"/>
        <v>42813.221516203703</v>
      </c>
      <c r="L3144">
        <v>1487333939</v>
      </c>
      <c r="M3144" s="11">
        <f t="shared" si="295"/>
        <v>42783.263182870374</v>
      </c>
      <c r="N3144" t="b">
        <v>0</v>
      </c>
      <c r="O3144">
        <v>3</v>
      </c>
      <c r="P3144" t="b">
        <v>0</v>
      </c>
      <c r="Q3144" t="s">
        <v>8271</v>
      </c>
      <c r="R3144" s="10">
        <f t="shared" si="296"/>
        <v>1.6363636363636365</v>
      </c>
      <c r="S3144">
        <f t="shared" si="297"/>
        <v>15</v>
      </c>
      <c r="T3144" t="str">
        <f t="shared" si="298"/>
        <v>theater</v>
      </c>
      <c r="U3144" t="str">
        <f t="shared" si="299"/>
        <v>plays</v>
      </c>
    </row>
    <row r="3145" spans="1:21" ht="59" hidden="1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tr">
        <f>Data[[#This Row],[state]]</f>
        <v>live</v>
      </c>
      <c r="H3145" t="s">
        <v>8225</v>
      </c>
      <c r="I3145" t="s">
        <v>8247</v>
      </c>
      <c r="J3145">
        <v>1491726956</v>
      </c>
      <c r="K3145" s="11">
        <f t="shared" si="294"/>
        <v>42834.108287037037</v>
      </c>
      <c r="L3145">
        <v>1489480556</v>
      </c>
      <c r="M3145" s="11">
        <f t="shared" si="295"/>
        <v>42808.108287037037</v>
      </c>
      <c r="N3145" t="b">
        <v>0</v>
      </c>
      <c r="O3145">
        <v>0</v>
      </c>
      <c r="P3145" t="b">
        <v>0</v>
      </c>
      <c r="Q3145" t="s">
        <v>8271</v>
      </c>
      <c r="R3145" s="10">
        <f t="shared" si="296"/>
        <v>0</v>
      </c>
      <c r="S3145" t="e">
        <f t="shared" si="297"/>
        <v>#DIV/0!</v>
      </c>
      <c r="T3145" t="str">
        <f t="shared" si="298"/>
        <v>theater</v>
      </c>
      <c r="U3145" t="str">
        <f t="shared" si="299"/>
        <v>plays</v>
      </c>
    </row>
    <row r="3146" spans="1:21" ht="59" hidden="1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tr">
        <f>Data[[#This Row],[state]]</f>
        <v>live</v>
      </c>
      <c r="H3146" t="s">
        <v>8224</v>
      </c>
      <c r="I3146" t="s">
        <v>8246</v>
      </c>
      <c r="J3146">
        <v>1489903200</v>
      </c>
      <c r="K3146" s="11">
        <f t="shared" si="294"/>
        <v>42813</v>
      </c>
      <c r="L3146">
        <v>1488459307</v>
      </c>
      <c r="M3146" s="11">
        <f t="shared" si="295"/>
        <v>42796.288275462968</v>
      </c>
      <c r="N3146" t="b">
        <v>0</v>
      </c>
      <c r="O3146">
        <v>30</v>
      </c>
      <c r="P3146" t="b">
        <v>0</v>
      </c>
      <c r="Q3146" t="s">
        <v>8271</v>
      </c>
      <c r="R3146" s="10">
        <f t="shared" si="296"/>
        <v>75.400000000000006</v>
      </c>
      <c r="S3146">
        <f t="shared" si="297"/>
        <v>251.33333333333334</v>
      </c>
      <c r="T3146" t="str">
        <f t="shared" si="298"/>
        <v>theater</v>
      </c>
      <c r="U3146" t="str">
        <f t="shared" si="299"/>
        <v>plays</v>
      </c>
    </row>
    <row r="3147" spans="1:21" ht="44.25" hidden="1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tr">
        <f>Data[[#This Row],[state]]</f>
        <v>live</v>
      </c>
      <c r="H3147" t="s">
        <v>8224</v>
      </c>
      <c r="I3147" t="s">
        <v>8246</v>
      </c>
      <c r="J3147">
        <v>1490659134</v>
      </c>
      <c r="K3147" s="11">
        <f t="shared" si="294"/>
        <v>42821.749236111107</v>
      </c>
      <c r="L3147">
        <v>1485478734</v>
      </c>
      <c r="M3147" s="11">
        <f t="shared" si="295"/>
        <v>42761.790902777779</v>
      </c>
      <c r="N3147" t="b">
        <v>0</v>
      </c>
      <c r="O3147">
        <v>0</v>
      </c>
      <c r="P3147" t="b">
        <v>0</v>
      </c>
      <c r="Q3147" t="s">
        <v>8271</v>
      </c>
      <c r="R3147" s="10">
        <f t="shared" si="296"/>
        <v>0</v>
      </c>
      <c r="S3147" t="e">
        <f t="shared" si="297"/>
        <v>#DIV/0!</v>
      </c>
      <c r="T3147" t="str">
        <f t="shared" si="298"/>
        <v>theater</v>
      </c>
      <c r="U3147" t="str">
        <f t="shared" si="299"/>
        <v>plays</v>
      </c>
    </row>
    <row r="3148" spans="1:21" ht="44.25" hidden="1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tr">
        <f>Data[[#This Row],[state]]</f>
        <v>live</v>
      </c>
      <c r="H3148" t="s">
        <v>8238</v>
      </c>
      <c r="I3148" t="s">
        <v>8256</v>
      </c>
      <c r="J3148">
        <v>1492356166</v>
      </c>
      <c r="K3148" s="11">
        <f t="shared" si="294"/>
        <v>42841.390810185185</v>
      </c>
      <c r="L3148">
        <v>1488471766</v>
      </c>
      <c r="M3148" s="11">
        <f t="shared" si="295"/>
        <v>42796.432476851856</v>
      </c>
      <c r="N3148" t="b">
        <v>0</v>
      </c>
      <c r="O3148">
        <v>12</v>
      </c>
      <c r="P3148" t="b">
        <v>0</v>
      </c>
      <c r="Q3148" t="s">
        <v>8271</v>
      </c>
      <c r="R3148" s="10">
        <f t="shared" si="296"/>
        <v>10.5</v>
      </c>
      <c r="S3148">
        <f t="shared" si="297"/>
        <v>437.5</v>
      </c>
      <c r="T3148" t="str">
        <f t="shared" si="298"/>
        <v>theater</v>
      </c>
      <c r="U3148" t="str">
        <f t="shared" si="299"/>
        <v>plays</v>
      </c>
    </row>
    <row r="3149" spans="1:21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tr">
        <f>Data[[#This Row],[state]]</f>
        <v>successful</v>
      </c>
      <c r="H3149" t="s">
        <v>8224</v>
      </c>
      <c r="I3149" t="s">
        <v>8246</v>
      </c>
      <c r="J3149">
        <v>1415319355</v>
      </c>
      <c r="K3149" s="11">
        <f t="shared" si="294"/>
        <v>41949.761053240742</v>
      </c>
      <c r="L3149">
        <v>1411859755</v>
      </c>
      <c r="M3149" s="11">
        <f t="shared" si="295"/>
        <v>41909.719386574077</v>
      </c>
      <c r="N3149" t="b">
        <v>1</v>
      </c>
      <c r="O3149">
        <v>213</v>
      </c>
      <c r="P3149" t="b">
        <v>1</v>
      </c>
      <c r="Q3149" t="s">
        <v>8271</v>
      </c>
      <c r="R3149" s="10">
        <f t="shared" si="296"/>
        <v>117.52499999999999</v>
      </c>
      <c r="S3149">
        <f t="shared" si="297"/>
        <v>110.35211267605634</v>
      </c>
      <c r="T3149" t="str">
        <f t="shared" si="298"/>
        <v>theater</v>
      </c>
      <c r="U3149" t="str">
        <f t="shared" si="299"/>
        <v>plays</v>
      </c>
    </row>
    <row r="3150" spans="1:21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tr">
        <f>Data[[#This Row],[state]]</f>
        <v>successful</v>
      </c>
      <c r="H3150" t="s">
        <v>8224</v>
      </c>
      <c r="I3150" t="s">
        <v>8246</v>
      </c>
      <c r="J3150">
        <v>1412136000</v>
      </c>
      <c r="K3150" s="11">
        <f t="shared" si="294"/>
        <v>41912.916666666664</v>
      </c>
      <c r="L3150">
        <v>1410278284</v>
      </c>
      <c r="M3150" s="11">
        <f t="shared" si="295"/>
        <v>41891.415324074071</v>
      </c>
      <c r="N3150" t="b">
        <v>1</v>
      </c>
      <c r="O3150">
        <v>57</v>
      </c>
      <c r="P3150" t="b">
        <v>1</v>
      </c>
      <c r="Q3150" t="s">
        <v>8271</v>
      </c>
      <c r="R3150" s="10">
        <f t="shared" si="296"/>
        <v>131.16666666666669</v>
      </c>
      <c r="S3150">
        <f t="shared" si="297"/>
        <v>41.421052631578945</v>
      </c>
      <c r="T3150" t="str">
        <f t="shared" si="298"/>
        <v>theater</v>
      </c>
      <c r="U3150" t="str">
        <f t="shared" si="299"/>
        <v>plays</v>
      </c>
    </row>
    <row r="3151" spans="1:21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tr">
        <f>Data[[#This Row],[state]]</f>
        <v>successful</v>
      </c>
      <c r="H3151" t="s">
        <v>8224</v>
      </c>
      <c r="I3151" t="s">
        <v>8246</v>
      </c>
      <c r="J3151">
        <v>1354845600</v>
      </c>
      <c r="K3151" s="11">
        <f t="shared" si="294"/>
        <v>41249.833333333336</v>
      </c>
      <c r="L3151">
        <v>1352766300</v>
      </c>
      <c r="M3151" s="11">
        <f t="shared" si="295"/>
        <v>41225.767361111109</v>
      </c>
      <c r="N3151" t="b">
        <v>1</v>
      </c>
      <c r="O3151">
        <v>25</v>
      </c>
      <c r="P3151" t="b">
        <v>1</v>
      </c>
      <c r="Q3151" t="s">
        <v>8271</v>
      </c>
      <c r="R3151" s="10">
        <f t="shared" si="296"/>
        <v>104</v>
      </c>
      <c r="S3151">
        <f t="shared" si="297"/>
        <v>52</v>
      </c>
      <c r="T3151" t="str">
        <f t="shared" si="298"/>
        <v>theater</v>
      </c>
      <c r="U3151" t="str">
        <f t="shared" si="299"/>
        <v>plays</v>
      </c>
    </row>
    <row r="3152" spans="1:21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tr">
        <f>Data[[#This Row],[state]]</f>
        <v>successful</v>
      </c>
      <c r="H3152" t="s">
        <v>8224</v>
      </c>
      <c r="I3152" t="s">
        <v>8246</v>
      </c>
      <c r="J3152">
        <v>1295928000</v>
      </c>
      <c r="K3152" s="11">
        <f t="shared" si="294"/>
        <v>40567.916666666664</v>
      </c>
      <c r="L3152">
        <v>1288160403</v>
      </c>
      <c r="M3152" s="11">
        <f t="shared" si="295"/>
        <v>40478.013923611114</v>
      </c>
      <c r="N3152" t="b">
        <v>1</v>
      </c>
      <c r="O3152">
        <v>104</v>
      </c>
      <c r="P3152" t="b">
        <v>1</v>
      </c>
      <c r="Q3152" t="s">
        <v>8271</v>
      </c>
      <c r="R3152" s="10">
        <f t="shared" si="296"/>
        <v>101</v>
      </c>
      <c r="S3152">
        <f t="shared" si="297"/>
        <v>33.990384615384613</v>
      </c>
      <c r="T3152" t="str">
        <f t="shared" si="298"/>
        <v>theater</v>
      </c>
      <c r="U3152" t="str">
        <f t="shared" si="299"/>
        <v>plays</v>
      </c>
    </row>
    <row r="3153" spans="1:21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tr">
        <f>Data[[#This Row],[state]]</f>
        <v>successful</v>
      </c>
      <c r="H3153" t="s">
        <v>8224</v>
      </c>
      <c r="I3153" t="s">
        <v>8246</v>
      </c>
      <c r="J3153">
        <v>1410379774</v>
      </c>
      <c r="K3153" s="11">
        <f t="shared" si="294"/>
        <v>41892.58997685185</v>
      </c>
      <c r="L3153">
        <v>1407787774</v>
      </c>
      <c r="M3153" s="11">
        <f t="shared" si="295"/>
        <v>41862.58997685185</v>
      </c>
      <c r="N3153" t="b">
        <v>1</v>
      </c>
      <c r="O3153">
        <v>34</v>
      </c>
      <c r="P3153" t="b">
        <v>1</v>
      </c>
      <c r="Q3153" t="s">
        <v>8271</v>
      </c>
      <c r="R3153" s="10">
        <f t="shared" si="296"/>
        <v>100.4</v>
      </c>
      <c r="S3153">
        <f t="shared" si="297"/>
        <v>103.35294117647059</v>
      </c>
      <c r="T3153" t="str">
        <f t="shared" si="298"/>
        <v>theater</v>
      </c>
      <c r="U3153" t="str">
        <f t="shared" si="299"/>
        <v>plays</v>
      </c>
    </row>
    <row r="3154" spans="1:21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tr">
        <f>Data[[#This Row],[state]]</f>
        <v>successful</v>
      </c>
      <c r="H3154" t="s">
        <v>8225</v>
      </c>
      <c r="I3154" t="s">
        <v>8247</v>
      </c>
      <c r="J3154">
        <v>1383425367</v>
      </c>
      <c r="K3154" s="11">
        <f t="shared" si="294"/>
        <v>41580.617673611108</v>
      </c>
      <c r="L3154">
        <v>1380833367</v>
      </c>
      <c r="M3154" s="11">
        <f t="shared" si="295"/>
        <v>41550.617673611108</v>
      </c>
      <c r="N3154" t="b">
        <v>1</v>
      </c>
      <c r="O3154">
        <v>67</v>
      </c>
      <c r="P3154" t="b">
        <v>1</v>
      </c>
      <c r="Q3154" t="s">
        <v>8271</v>
      </c>
      <c r="R3154" s="10">
        <f t="shared" si="296"/>
        <v>105.95454545454545</v>
      </c>
      <c r="S3154">
        <f t="shared" si="297"/>
        <v>34.791044776119406</v>
      </c>
      <c r="T3154" t="str">
        <f t="shared" si="298"/>
        <v>theater</v>
      </c>
      <c r="U3154" t="str">
        <f t="shared" si="299"/>
        <v>plays</v>
      </c>
    </row>
    <row r="3155" spans="1:21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tr">
        <f>Data[[#This Row],[state]]</f>
        <v>successful</v>
      </c>
      <c r="H3155" t="s">
        <v>8224</v>
      </c>
      <c r="I3155" t="s">
        <v>8246</v>
      </c>
      <c r="J3155">
        <v>1304225940</v>
      </c>
      <c r="K3155" s="11">
        <f t="shared" si="294"/>
        <v>40663.957638888889</v>
      </c>
      <c r="L3155">
        <v>1301542937</v>
      </c>
      <c r="M3155" s="11">
        <f t="shared" si="295"/>
        <v>40632.904363425929</v>
      </c>
      <c r="N3155" t="b">
        <v>1</v>
      </c>
      <c r="O3155">
        <v>241</v>
      </c>
      <c r="P3155" t="b">
        <v>1</v>
      </c>
      <c r="Q3155" t="s">
        <v>8271</v>
      </c>
      <c r="R3155" s="10">
        <f t="shared" si="296"/>
        <v>335.58333333333337</v>
      </c>
      <c r="S3155">
        <f t="shared" si="297"/>
        <v>41.773858921161825</v>
      </c>
      <c r="T3155" t="str">
        <f t="shared" si="298"/>
        <v>theater</v>
      </c>
      <c r="U3155" t="str">
        <f t="shared" si="299"/>
        <v>plays</v>
      </c>
    </row>
    <row r="3156" spans="1:21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tr">
        <f>Data[[#This Row],[state]]</f>
        <v>successful</v>
      </c>
      <c r="H3156" t="s">
        <v>8224</v>
      </c>
      <c r="I3156" t="s">
        <v>8246</v>
      </c>
      <c r="J3156">
        <v>1333310458</v>
      </c>
      <c r="K3156" s="11">
        <f t="shared" si="294"/>
        <v>41000.584004629629</v>
      </c>
      <c r="L3156">
        <v>1330722058</v>
      </c>
      <c r="M3156" s="11">
        <f t="shared" si="295"/>
        <v>40970.625671296293</v>
      </c>
      <c r="N3156" t="b">
        <v>1</v>
      </c>
      <c r="O3156">
        <v>123</v>
      </c>
      <c r="P3156" t="b">
        <v>1</v>
      </c>
      <c r="Q3156" t="s">
        <v>8271</v>
      </c>
      <c r="R3156" s="10">
        <f t="shared" si="296"/>
        <v>112.92857142857142</v>
      </c>
      <c r="S3156">
        <f t="shared" si="297"/>
        <v>64.268292682926827</v>
      </c>
      <c r="T3156" t="str">
        <f t="shared" si="298"/>
        <v>theater</v>
      </c>
      <c r="U3156" t="str">
        <f t="shared" si="299"/>
        <v>plays</v>
      </c>
    </row>
    <row r="3157" spans="1:21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tr">
        <f>Data[[#This Row],[state]]</f>
        <v>successful</v>
      </c>
      <c r="H3157" t="s">
        <v>8225</v>
      </c>
      <c r="I3157" t="s">
        <v>8247</v>
      </c>
      <c r="J3157">
        <v>1356004725</v>
      </c>
      <c r="K3157" s="11">
        <f t="shared" si="294"/>
        <v>41263.249131944445</v>
      </c>
      <c r="L3157">
        <v>1353412725</v>
      </c>
      <c r="M3157" s="11">
        <f t="shared" si="295"/>
        <v>41233.249131944445</v>
      </c>
      <c r="N3157" t="b">
        <v>1</v>
      </c>
      <c r="O3157">
        <v>302</v>
      </c>
      <c r="P3157" t="b">
        <v>1</v>
      </c>
      <c r="Q3157" t="s">
        <v>8271</v>
      </c>
      <c r="R3157" s="10">
        <f t="shared" si="296"/>
        <v>188.50460000000001</v>
      </c>
      <c r="S3157">
        <f t="shared" si="297"/>
        <v>31.209370860927152</v>
      </c>
      <c r="T3157" t="str">
        <f t="shared" si="298"/>
        <v>theater</v>
      </c>
      <c r="U3157" t="str">
        <f t="shared" si="299"/>
        <v>plays</v>
      </c>
    </row>
    <row r="3158" spans="1:21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tr">
        <f>Data[[#This Row],[state]]</f>
        <v>successful</v>
      </c>
      <c r="H3158" t="s">
        <v>8224</v>
      </c>
      <c r="I3158" t="s">
        <v>8246</v>
      </c>
      <c r="J3158">
        <v>1338591144</v>
      </c>
      <c r="K3158" s="11">
        <f t="shared" si="294"/>
        <v>41061.703055555554</v>
      </c>
      <c r="L3158">
        <v>1335567144</v>
      </c>
      <c r="M3158" s="11">
        <f t="shared" si="295"/>
        <v>41026.703055555554</v>
      </c>
      <c r="N3158" t="b">
        <v>1</v>
      </c>
      <c r="O3158">
        <v>89</v>
      </c>
      <c r="P3158" t="b">
        <v>1</v>
      </c>
      <c r="Q3158" t="s">
        <v>8271</v>
      </c>
      <c r="R3158" s="10">
        <f t="shared" si="296"/>
        <v>101.81818181818181</v>
      </c>
      <c r="S3158">
        <f t="shared" si="297"/>
        <v>62.921348314606739</v>
      </c>
      <c r="T3158" t="str">
        <f t="shared" si="298"/>
        <v>theater</v>
      </c>
      <c r="U3158" t="str">
        <f t="shared" si="299"/>
        <v>plays</v>
      </c>
    </row>
    <row r="3159" spans="1:21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tr">
        <f>Data[[#This Row],[state]]</f>
        <v>successful</v>
      </c>
      <c r="H3159" t="s">
        <v>8224</v>
      </c>
      <c r="I3159" t="s">
        <v>8246</v>
      </c>
      <c r="J3159">
        <v>1405746000</v>
      </c>
      <c r="K3159" s="11">
        <f t="shared" si="294"/>
        <v>41838.958333333336</v>
      </c>
      <c r="L3159">
        <v>1404932105</v>
      </c>
      <c r="M3159" s="11">
        <f t="shared" si="295"/>
        <v>41829.538252314815</v>
      </c>
      <c r="N3159" t="b">
        <v>1</v>
      </c>
      <c r="O3159">
        <v>41</v>
      </c>
      <c r="P3159" t="b">
        <v>1</v>
      </c>
      <c r="Q3159" t="s">
        <v>8271</v>
      </c>
      <c r="R3159" s="10">
        <f t="shared" si="296"/>
        <v>101</v>
      </c>
      <c r="S3159">
        <f t="shared" si="297"/>
        <v>98.536585365853654</v>
      </c>
      <c r="T3159" t="str">
        <f t="shared" si="298"/>
        <v>theater</v>
      </c>
      <c r="U3159" t="str">
        <f t="shared" si="299"/>
        <v>plays</v>
      </c>
    </row>
    <row r="3160" spans="1:21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tr">
        <f>Data[[#This Row],[state]]</f>
        <v>successful</v>
      </c>
      <c r="H3160" t="s">
        <v>8224</v>
      </c>
      <c r="I3160" t="s">
        <v>8246</v>
      </c>
      <c r="J3160">
        <v>1374523752</v>
      </c>
      <c r="K3160" s="11">
        <f t="shared" si="294"/>
        <v>41477.589722222219</v>
      </c>
      <c r="L3160">
        <v>1371931752</v>
      </c>
      <c r="M3160" s="11">
        <f t="shared" si="295"/>
        <v>41447.589722222219</v>
      </c>
      <c r="N3160" t="b">
        <v>1</v>
      </c>
      <c r="O3160">
        <v>69</v>
      </c>
      <c r="P3160" t="b">
        <v>1</v>
      </c>
      <c r="Q3160" t="s">
        <v>8271</v>
      </c>
      <c r="R3160" s="10">
        <f t="shared" si="296"/>
        <v>113.99999999999999</v>
      </c>
      <c r="S3160">
        <f t="shared" si="297"/>
        <v>82.608695652173907</v>
      </c>
      <c r="T3160" t="str">
        <f t="shared" si="298"/>
        <v>theater</v>
      </c>
      <c r="U3160" t="str">
        <f t="shared" si="299"/>
        <v>plays</v>
      </c>
    </row>
    <row r="3161" spans="1:21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tr">
        <f>Data[[#This Row],[state]]</f>
        <v>successful</v>
      </c>
      <c r="H3161" t="s">
        <v>8224</v>
      </c>
      <c r="I3161" t="s">
        <v>8246</v>
      </c>
      <c r="J3161">
        <v>1326927600</v>
      </c>
      <c r="K3161" s="11">
        <f t="shared" si="294"/>
        <v>40926.708333333336</v>
      </c>
      <c r="L3161">
        <v>1323221761</v>
      </c>
      <c r="M3161" s="11">
        <f t="shared" si="295"/>
        <v>40883.816678240742</v>
      </c>
      <c r="N3161" t="b">
        <v>1</v>
      </c>
      <c r="O3161">
        <v>52</v>
      </c>
      <c r="P3161" t="b">
        <v>1</v>
      </c>
      <c r="Q3161" t="s">
        <v>8271</v>
      </c>
      <c r="R3161" s="10">
        <f t="shared" si="296"/>
        <v>133.48133333333334</v>
      </c>
      <c r="S3161">
        <f t="shared" si="297"/>
        <v>38.504230769230773</v>
      </c>
      <c r="T3161" t="str">
        <f t="shared" si="298"/>
        <v>theater</v>
      </c>
      <c r="U3161" t="str">
        <f t="shared" si="299"/>
        <v>plays</v>
      </c>
    </row>
    <row r="3162" spans="1:21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tr">
        <f>Data[[#This Row],[state]]</f>
        <v>successful</v>
      </c>
      <c r="H3162" t="s">
        <v>8224</v>
      </c>
      <c r="I3162" t="s">
        <v>8246</v>
      </c>
      <c r="J3162">
        <v>1407905940</v>
      </c>
      <c r="K3162" s="11">
        <f t="shared" si="294"/>
        <v>41863.957638888889</v>
      </c>
      <c r="L3162">
        <v>1405923687</v>
      </c>
      <c r="M3162" s="11">
        <f t="shared" si="295"/>
        <v>41841.01489583333</v>
      </c>
      <c r="N3162" t="b">
        <v>1</v>
      </c>
      <c r="O3162">
        <v>57</v>
      </c>
      <c r="P3162" t="b">
        <v>1</v>
      </c>
      <c r="Q3162" t="s">
        <v>8271</v>
      </c>
      <c r="R3162" s="10">
        <f t="shared" si="296"/>
        <v>101.53333333333335</v>
      </c>
      <c r="S3162">
        <f t="shared" si="297"/>
        <v>80.15789473684211</v>
      </c>
      <c r="T3162" t="str">
        <f t="shared" si="298"/>
        <v>theater</v>
      </c>
      <c r="U3162" t="str">
        <f t="shared" si="299"/>
        <v>plays</v>
      </c>
    </row>
    <row r="3163" spans="1:21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tr">
        <f>Data[[#This Row],[state]]</f>
        <v>successful</v>
      </c>
      <c r="H3163" t="s">
        <v>8225</v>
      </c>
      <c r="I3163" t="s">
        <v>8247</v>
      </c>
      <c r="J3163">
        <v>1413377522</v>
      </c>
      <c r="K3163" s="11">
        <f t="shared" si="294"/>
        <v>41927.286134259259</v>
      </c>
      <c r="L3163">
        <v>1410785522</v>
      </c>
      <c r="M3163" s="11">
        <f t="shared" si="295"/>
        <v>41897.286134259259</v>
      </c>
      <c r="N3163" t="b">
        <v>1</v>
      </c>
      <c r="O3163">
        <v>74</v>
      </c>
      <c r="P3163" t="b">
        <v>1</v>
      </c>
      <c r="Q3163" t="s">
        <v>8271</v>
      </c>
      <c r="R3163" s="10">
        <f t="shared" si="296"/>
        <v>105.1</v>
      </c>
      <c r="S3163">
        <f t="shared" si="297"/>
        <v>28.405405405405407</v>
      </c>
      <c r="T3163" t="str">
        <f t="shared" si="298"/>
        <v>theater</v>
      </c>
      <c r="U3163" t="str">
        <f t="shared" si="299"/>
        <v>plays</v>
      </c>
    </row>
    <row r="3164" spans="1:21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tr">
        <f>Data[[#This Row],[state]]</f>
        <v>successful</v>
      </c>
      <c r="H3164" t="s">
        <v>8224</v>
      </c>
      <c r="I3164" t="s">
        <v>8246</v>
      </c>
      <c r="J3164">
        <v>1404698400</v>
      </c>
      <c r="K3164" s="11">
        <f t="shared" si="294"/>
        <v>41826.833333333336</v>
      </c>
      <c r="L3164">
        <v>1402331262</v>
      </c>
      <c r="M3164" s="11">
        <f t="shared" si="295"/>
        <v>41799.435902777775</v>
      </c>
      <c r="N3164" t="b">
        <v>1</v>
      </c>
      <c r="O3164">
        <v>63</v>
      </c>
      <c r="P3164" t="b">
        <v>1</v>
      </c>
      <c r="Q3164" t="s">
        <v>8271</v>
      </c>
      <c r="R3164" s="10">
        <f t="shared" si="296"/>
        <v>127.15</v>
      </c>
      <c r="S3164">
        <f t="shared" si="297"/>
        <v>80.730158730158735</v>
      </c>
      <c r="T3164" t="str">
        <f t="shared" si="298"/>
        <v>theater</v>
      </c>
      <c r="U3164" t="str">
        <f t="shared" si="299"/>
        <v>plays</v>
      </c>
    </row>
    <row r="3165" spans="1:21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tr">
        <f>Data[[#This Row],[state]]</f>
        <v>successful</v>
      </c>
      <c r="H3165" t="s">
        <v>8224</v>
      </c>
      <c r="I3165" t="s">
        <v>8246</v>
      </c>
      <c r="J3165">
        <v>1402855525</v>
      </c>
      <c r="K3165" s="11">
        <f t="shared" si="294"/>
        <v>41805.503761574073</v>
      </c>
      <c r="L3165">
        <v>1400263525</v>
      </c>
      <c r="M3165" s="11">
        <f t="shared" si="295"/>
        <v>41775.503761574073</v>
      </c>
      <c r="N3165" t="b">
        <v>1</v>
      </c>
      <c r="O3165">
        <v>72</v>
      </c>
      <c r="P3165" t="b">
        <v>1</v>
      </c>
      <c r="Q3165" t="s">
        <v>8271</v>
      </c>
      <c r="R3165" s="10">
        <f t="shared" si="296"/>
        <v>111.15384615384616</v>
      </c>
      <c r="S3165">
        <f t="shared" si="297"/>
        <v>200.69444444444446</v>
      </c>
      <c r="T3165" t="str">
        <f t="shared" si="298"/>
        <v>theater</v>
      </c>
      <c r="U3165" t="str">
        <f t="shared" si="299"/>
        <v>plays</v>
      </c>
    </row>
    <row r="3166" spans="1:21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tr">
        <f>Data[[#This Row],[state]]</f>
        <v>successful</v>
      </c>
      <c r="H3166" t="s">
        <v>8224</v>
      </c>
      <c r="I3166" t="s">
        <v>8246</v>
      </c>
      <c r="J3166">
        <v>1402341615</v>
      </c>
      <c r="K3166" s="11">
        <f t="shared" si="294"/>
        <v>41799.55572916667</v>
      </c>
      <c r="L3166">
        <v>1399490415</v>
      </c>
      <c r="M3166" s="11">
        <f t="shared" si="295"/>
        <v>41766.55572916667</v>
      </c>
      <c r="N3166" t="b">
        <v>1</v>
      </c>
      <c r="O3166">
        <v>71</v>
      </c>
      <c r="P3166" t="b">
        <v>1</v>
      </c>
      <c r="Q3166" t="s">
        <v>8271</v>
      </c>
      <c r="R3166" s="10">
        <f t="shared" si="296"/>
        <v>106.76</v>
      </c>
      <c r="S3166">
        <f t="shared" si="297"/>
        <v>37.591549295774648</v>
      </c>
      <c r="T3166" t="str">
        <f t="shared" si="298"/>
        <v>theater</v>
      </c>
      <c r="U3166" t="str">
        <f t="shared" si="299"/>
        <v>plays</v>
      </c>
    </row>
    <row r="3167" spans="1:21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tr">
        <f>Data[[#This Row],[state]]</f>
        <v>successful</v>
      </c>
      <c r="H3167" t="s">
        <v>8224</v>
      </c>
      <c r="I3167" t="s">
        <v>8246</v>
      </c>
      <c r="J3167">
        <v>1304395140</v>
      </c>
      <c r="K3167" s="11">
        <f t="shared" si="294"/>
        <v>40665.915972222225</v>
      </c>
      <c r="L3167">
        <v>1302493760</v>
      </c>
      <c r="M3167" s="11">
        <f t="shared" si="295"/>
        <v>40643.909259259257</v>
      </c>
      <c r="N3167" t="b">
        <v>1</v>
      </c>
      <c r="O3167">
        <v>21</v>
      </c>
      <c r="P3167" t="b">
        <v>1</v>
      </c>
      <c r="Q3167" t="s">
        <v>8271</v>
      </c>
      <c r="R3167" s="10">
        <f t="shared" si="296"/>
        <v>162.66666666666666</v>
      </c>
      <c r="S3167">
        <f t="shared" si="297"/>
        <v>58.095238095238095</v>
      </c>
      <c r="T3167" t="str">
        <f t="shared" si="298"/>
        <v>theater</v>
      </c>
      <c r="U3167" t="str">
        <f t="shared" si="299"/>
        <v>plays</v>
      </c>
    </row>
    <row r="3168" spans="1:21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tr">
        <f>Data[[#This Row],[state]]</f>
        <v>successful</v>
      </c>
      <c r="H3168" t="s">
        <v>8224</v>
      </c>
      <c r="I3168" t="s">
        <v>8246</v>
      </c>
      <c r="J3168">
        <v>1416988740</v>
      </c>
      <c r="K3168" s="11">
        <f t="shared" si="294"/>
        <v>41969.082638888889</v>
      </c>
      <c r="L3168">
        <v>1414514153</v>
      </c>
      <c r="M3168" s="11">
        <f t="shared" si="295"/>
        <v>41940.44158564815</v>
      </c>
      <c r="N3168" t="b">
        <v>1</v>
      </c>
      <c r="O3168">
        <v>930</v>
      </c>
      <c r="P3168" t="b">
        <v>1</v>
      </c>
      <c r="Q3168" t="s">
        <v>8271</v>
      </c>
      <c r="R3168" s="10">
        <f t="shared" si="296"/>
        <v>160.22808571428573</v>
      </c>
      <c r="S3168">
        <f t="shared" si="297"/>
        <v>60.300892473118282</v>
      </c>
      <c r="T3168" t="str">
        <f t="shared" si="298"/>
        <v>theater</v>
      </c>
      <c r="U3168" t="str">
        <f t="shared" si="299"/>
        <v>plays</v>
      </c>
    </row>
    <row r="3169" spans="1:21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tr">
        <f>Data[[#This Row],[state]]</f>
        <v>successful</v>
      </c>
      <c r="H3169" t="s">
        <v>8224</v>
      </c>
      <c r="I3169" t="s">
        <v>8246</v>
      </c>
      <c r="J3169">
        <v>1406952781</v>
      </c>
      <c r="K3169" s="11">
        <f t="shared" si="294"/>
        <v>41852.925706018519</v>
      </c>
      <c r="L3169">
        <v>1405743181</v>
      </c>
      <c r="M3169" s="11">
        <f t="shared" si="295"/>
        <v>41838.925706018519</v>
      </c>
      <c r="N3169" t="b">
        <v>1</v>
      </c>
      <c r="O3169">
        <v>55</v>
      </c>
      <c r="P3169" t="b">
        <v>1</v>
      </c>
      <c r="Q3169" t="s">
        <v>8271</v>
      </c>
      <c r="R3169" s="10">
        <f t="shared" si="296"/>
        <v>116.16666666666666</v>
      </c>
      <c r="S3169">
        <f t="shared" si="297"/>
        <v>63.363636363636367</v>
      </c>
      <c r="T3169" t="str">
        <f t="shared" si="298"/>
        <v>theater</v>
      </c>
      <c r="U3169" t="str">
        <f t="shared" si="299"/>
        <v>plays</v>
      </c>
    </row>
    <row r="3170" spans="1:21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tr">
        <f>Data[[#This Row],[state]]</f>
        <v>successful</v>
      </c>
      <c r="H3170" t="s">
        <v>8224</v>
      </c>
      <c r="I3170" t="s">
        <v>8246</v>
      </c>
      <c r="J3170">
        <v>1402696800</v>
      </c>
      <c r="K3170" s="11">
        <f t="shared" si="294"/>
        <v>41803.666666666664</v>
      </c>
      <c r="L3170">
        <v>1399948353</v>
      </c>
      <c r="M3170" s="11">
        <f t="shared" si="295"/>
        <v>41771.855937500004</v>
      </c>
      <c r="N3170" t="b">
        <v>1</v>
      </c>
      <c r="O3170">
        <v>61</v>
      </c>
      <c r="P3170" t="b">
        <v>1</v>
      </c>
      <c r="Q3170" t="s">
        <v>8271</v>
      </c>
      <c r="R3170" s="10">
        <f t="shared" si="296"/>
        <v>124.2</v>
      </c>
      <c r="S3170">
        <f t="shared" si="297"/>
        <v>50.901639344262293</v>
      </c>
      <c r="T3170" t="str">
        <f t="shared" si="298"/>
        <v>theater</v>
      </c>
      <c r="U3170" t="str">
        <f t="shared" si="299"/>
        <v>plays</v>
      </c>
    </row>
    <row r="3171" spans="1:21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tr">
        <f>Data[[#This Row],[state]]</f>
        <v>successful</v>
      </c>
      <c r="H3171" t="s">
        <v>8224</v>
      </c>
      <c r="I3171" t="s">
        <v>8246</v>
      </c>
      <c r="J3171">
        <v>1386910740</v>
      </c>
      <c r="K3171" s="11">
        <f t="shared" si="294"/>
        <v>41620.957638888889</v>
      </c>
      <c r="L3171">
        <v>1384364561</v>
      </c>
      <c r="M3171" s="11">
        <f t="shared" si="295"/>
        <v>41591.487974537034</v>
      </c>
      <c r="N3171" t="b">
        <v>1</v>
      </c>
      <c r="O3171">
        <v>82</v>
      </c>
      <c r="P3171" t="b">
        <v>1</v>
      </c>
      <c r="Q3171" t="s">
        <v>8271</v>
      </c>
      <c r="R3171" s="10">
        <f t="shared" si="296"/>
        <v>103.01249999999999</v>
      </c>
      <c r="S3171">
        <f t="shared" si="297"/>
        <v>100.5</v>
      </c>
      <c r="T3171" t="str">
        <f t="shared" si="298"/>
        <v>theater</v>
      </c>
      <c r="U3171" t="str">
        <f t="shared" si="299"/>
        <v>plays</v>
      </c>
    </row>
    <row r="3172" spans="1:21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tr">
        <f>Data[[#This Row],[state]]</f>
        <v>successful</v>
      </c>
      <c r="H3172" t="s">
        <v>8224</v>
      </c>
      <c r="I3172" t="s">
        <v>8246</v>
      </c>
      <c r="J3172">
        <v>1404273600</v>
      </c>
      <c r="K3172" s="11">
        <f t="shared" si="294"/>
        <v>41821.916666666664</v>
      </c>
      <c r="L3172">
        <v>1401414944</v>
      </c>
      <c r="M3172" s="11">
        <f t="shared" si="295"/>
        <v>41788.830370370371</v>
      </c>
      <c r="N3172" t="b">
        <v>1</v>
      </c>
      <c r="O3172">
        <v>71</v>
      </c>
      <c r="P3172" t="b">
        <v>1</v>
      </c>
      <c r="Q3172" t="s">
        <v>8271</v>
      </c>
      <c r="R3172" s="10">
        <f t="shared" si="296"/>
        <v>112.25</v>
      </c>
      <c r="S3172">
        <f t="shared" si="297"/>
        <v>31.619718309859156</v>
      </c>
      <c r="T3172" t="str">
        <f t="shared" si="298"/>
        <v>theater</v>
      </c>
      <c r="U3172" t="str">
        <f t="shared" si="299"/>
        <v>plays</v>
      </c>
    </row>
    <row r="3173" spans="1:21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tr">
        <f>Data[[#This Row],[state]]</f>
        <v>successful</v>
      </c>
      <c r="H3173" t="s">
        <v>8225</v>
      </c>
      <c r="I3173" t="s">
        <v>8247</v>
      </c>
      <c r="J3173">
        <v>1462545358</v>
      </c>
      <c r="K3173" s="11">
        <f t="shared" si="294"/>
        <v>42496.358310185184</v>
      </c>
      <c r="L3173">
        <v>1459953358</v>
      </c>
      <c r="M3173" s="11">
        <f t="shared" si="295"/>
        <v>42466.358310185184</v>
      </c>
      <c r="N3173" t="b">
        <v>1</v>
      </c>
      <c r="O3173">
        <v>117</v>
      </c>
      <c r="P3173" t="b">
        <v>1</v>
      </c>
      <c r="Q3173" t="s">
        <v>8271</v>
      </c>
      <c r="R3173" s="10">
        <f t="shared" si="296"/>
        <v>108.8142857142857</v>
      </c>
      <c r="S3173">
        <f t="shared" si="297"/>
        <v>65.102564102564102</v>
      </c>
      <c r="T3173" t="str">
        <f t="shared" si="298"/>
        <v>theater</v>
      </c>
      <c r="U3173" t="str">
        <f t="shared" si="299"/>
        <v>plays</v>
      </c>
    </row>
    <row r="3174" spans="1:21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tr">
        <f>Data[[#This Row],[state]]</f>
        <v>successful</v>
      </c>
      <c r="H3174" t="s">
        <v>8224</v>
      </c>
      <c r="I3174" t="s">
        <v>8246</v>
      </c>
      <c r="J3174">
        <v>1329240668</v>
      </c>
      <c r="K3174" s="11">
        <f t="shared" si="294"/>
        <v>40953.479953703703</v>
      </c>
      <c r="L3174">
        <v>1326648668</v>
      </c>
      <c r="M3174" s="11">
        <f t="shared" si="295"/>
        <v>40923.479953703703</v>
      </c>
      <c r="N3174" t="b">
        <v>1</v>
      </c>
      <c r="O3174">
        <v>29</v>
      </c>
      <c r="P3174" t="b">
        <v>1</v>
      </c>
      <c r="Q3174" t="s">
        <v>8271</v>
      </c>
      <c r="R3174" s="10">
        <f t="shared" si="296"/>
        <v>114.99999999999999</v>
      </c>
      <c r="S3174">
        <f t="shared" si="297"/>
        <v>79.310344827586206</v>
      </c>
      <c r="T3174" t="str">
        <f t="shared" si="298"/>
        <v>theater</v>
      </c>
      <c r="U3174" t="str">
        <f t="shared" si="299"/>
        <v>plays</v>
      </c>
    </row>
    <row r="3175" spans="1:21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tr">
        <f>Data[[#This Row],[state]]</f>
        <v>successful</v>
      </c>
      <c r="H3175" t="s">
        <v>8224</v>
      </c>
      <c r="I3175" t="s">
        <v>8246</v>
      </c>
      <c r="J3175">
        <v>1411765492</v>
      </c>
      <c r="K3175" s="11">
        <f t="shared" si="294"/>
        <v>41908.628379629627</v>
      </c>
      <c r="L3175">
        <v>1409173492</v>
      </c>
      <c r="M3175" s="11">
        <f t="shared" si="295"/>
        <v>41878.628379629627</v>
      </c>
      <c r="N3175" t="b">
        <v>1</v>
      </c>
      <c r="O3175">
        <v>74</v>
      </c>
      <c r="P3175" t="b">
        <v>1</v>
      </c>
      <c r="Q3175" t="s">
        <v>8271</v>
      </c>
      <c r="R3175" s="10">
        <f t="shared" si="296"/>
        <v>103</v>
      </c>
      <c r="S3175">
        <f t="shared" si="297"/>
        <v>139.18918918918919</v>
      </c>
      <c r="T3175" t="str">
        <f t="shared" si="298"/>
        <v>theater</v>
      </c>
      <c r="U3175" t="str">
        <f t="shared" si="299"/>
        <v>plays</v>
      </c>
    </row>
    <row r="3176" spans="1:21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tr">
        <f>Data[[#This Row],[state]]</f>
        <v>successful</v>
      </c>
      <c r="H3176" t="s">
        <v>8224</v>
      </c>
      <c r="I3176" t="s">
        <v>8246</v>
      </c>
      <c r="J3176">
        <v>1408999508</v>
      </c>
      <c r="K3176" s="11">
        <f t="shared" si="294"/>
        <v>41876.614675925928</v>
      </c>
      <c r="L3176">
        <v>1407789908</v>
      </c>
      <c r="M3176" s="11">
        <f t="shared" si="295"/>
        <v>41862.614675925928</v>
      </c>
      <c r="N3176" t="b">
        <v>1</v>
      </c>
      <c r="O3176">
        <v>23</v>
      </c>
      <c r="P3176" t="b">
        <v>1</v>
      </c>
      <c r="Q3176" t="s">
        <v>8271</v>
      </c>
      <c r="R3176" s="10">
        <f t="shared" si="296"/>
        <v>101.13333333333334</v>
      </c>
      <c r="S3176">
        <f t="shared" si="297"/>
        <v>131.91304347826087</v>
      </c>
      <c r="T3176" t="str">
        <f t="shared" si="298"/>
        <v>theater</v>
      </c>
      <c r="U3176" t="str">
        <f t="shared" si="299"/>
        <v>plays</v>
      </c>
    </row>
    <row r="3177" spans="1:21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tr">
        <f>Data[[#This Row],[state]]</f>
        <v>successful</v>
      </c>
      <c r="H3177" t="s">
        <v>8224</v>
      </c>
      <c r="I3177" t="s">
        <v>8246</v>
      </c>
      <c r="J3177">
        <v>1297977427</v>
      </c>
      <c r="K3177" s="11">
        <f t="shared" si="294"/>
        <v>40591.636886574073</v>
      </c>
      <c r="L3177">
        <v>1292793427</v>
      </c>
      <c r="M3177" s="11">
        <f t="shared" si="295"/>
        <v>40531.636886574073</v>
      </c>
      <c r="N3177" t="b">
        <v>1</v>
      </c>
      <c r="O3177">
        <v>60</v>
      </c>
      <c r="P3177" t="b">
        <v>1</v>
      </c>
      <c r="Q3177" t="s">
        <v>8271</v>
      </c>
      <c r="R3177" s="10">
        <f t="shared" si="296"/>
        <v>109.55999999999999</v>
      </c>
      <c r="S3177">
        <f t="shared" si="297"/>
        <v>91.3</v>
      </c>
      <c r="T3177" t="str">
        <f t="shared" si="298"/>
        <v>theater</v>
      </c>
      <c r="U3177" t="str">
        <f t="shared" si="299"/>
        <v>plays</v>
      </c>
    </row>
    <row r="3178" spans="1:21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tr">
        <f>Data[[#This Row],[state]]</f>
        <v>successful</v>
      </c>
      <c r="H3178" t="s">
        <v>8224</v>
      </c>
      <c r="I3178" t="s">
        <v>8246</v>
      </c>
      <c r="J3178">
        <v>1376838000</v>
      </c>
      <c r="K3178" s="11">
        <f t="shared" si="294"/>
        <v>41504.375</v>
      </c>
      <c r="L3178">
        <v>1374531631</v>
      </c>
      <c r="M3178" s="11">
        <f t="shared" si="295"/>
        <v>41477.680914351848</v>
      </c>
      <c r="N3178" t="b">
        <v>1</v>
      </c>
      <c r="O3178">
        <v>55</v>
      </c>
      <c r="P3178" t="b">
        <v>1</v>
      </c>
      <c r="Q3178" t="s">
        <v>8271</v>
      </c>
      <c r="R3178" s="10">
        <f t="shared" si="296"/>
        <v>114.8421052631579</v>
      </c>
      <c r="S3178">
        <f t="shared" si="297"/>
        <v>39.672727272727272</v>
      </c>
      <c r="T3178" t="str">
        <f t="shared" si="298"/>
        <v>theater</v>
      </c>
      <c r="U3178" t="str">
        <f t="shared" si="299"/>
        <v>plays</v>
      </c>
    </row>
    <row r="3179" spans="1:21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tr">
        <f>Data[[#This Row],[state]]</f>
        <v>successful</v>
      </c>
      <c r="H3179" t="s">
        <v>8224</v>
      </c>
      <c r="I3179" t="s">
        <v>8246</v>
      </c>
      <c r="J3179">
        <v>1403366409</v>
      </c>
      <c r="K3179" s="11">
        <f t="shared" si="294"/>
        <v>41811.416770833333</v>
      </c>
      <c r="L3179">
        <v>1400774409</v>
      </c>
      <c r="M3179" s="11">
        <f t="shared" si="295"/>
        <v>41781.416770833333</v>
      </c>
      <c r="N3179" t="b">
        <v>1</v>
      </c>
      <c r="O3179">
        <v>51</v>
      </c>
      <c r="P3179" t="b">
        <v>1</v>
      </c>
      <c r="Q3179" t="s">
        <v>8271</v>
      </c>
      <c r="R3179" s="10">
        <f t="shared" si="296"/>
        <v>117.39999999999999</v>
      </c>
      <c r="S3179">
        <f t="shared" si="297"/>
        <v>57.549019607843135</v>
      </c>
      <c r="T3179" t="str">
        <f t="shared" si="298"/>
        <v>theater</v>
      </c>
      <c r="U3179" t="str">
        <f t="shared" si="299"/>
        <v>plays</v>
      </c>
    </row>
    <row r="3180" spans="1:21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tr">
        <f>Data[[#This Row],[state]]</f>
        <v>successful</v>
      </c>
      <c r="H3180" t="s">
        <v>8225</v>
      </c>
      <c r="I3180" t="s">
        <v>8247</v>
      </c>
      <c r="J3180">
        <v>1405521075</v>
      </c>
      <c r="K3180" s="11">
        <f t="shared" si="294"/>
        <v>41836.355034722219</v>
      </c>
      <c r="L3180">
        <v>1402929075</v>
      </c>
      <c r="M3180" s="11">
        <f t="shared" si="295"/>
        <v>41806.355034722219</v>
      </c>
      <c r="N3180" t="b">
        <v>1</v>
      </c>
      <c r="O3180">
        <v>78</v>
      </c>
      <c r="P3180" t="b">
        <v>1</v>
      </c>
      <c r="Q3180" t="s">
        <v>8271</v>
      </c>
      <c r="R3180" s="10">
        <f t="shared" si="296"/>
        <v>171.73333333333335</v>
      </c>
      <c r="S3180">
        <f t="shared" si="297"/>
        <v>33.025641025641029</v>
      </c>
      <c r="T3180" t="str">
        <f t="shared" si="298"/>
        <v>theater</v>
      </c>
      <c r="U3180" t="str">
        <f t="shared" si="299"/>
        <v>plays</v>
      </c>
    </row>
    <row r="3181" spans="1:21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tr">
        <f>Data[[#This Row],[state]]</f>
        <v>successful</v>
      </c>
      <c r="H3181" t="s">
        <v>8224</v>
      </c>
      <c r="I3181" t="s">
        <v>8246</v>
      </c>
      <c r="J3181">
        <v>1367859071</v>
      </c>
      <c r="K3181" s="11">
        <f t="shared" si="294"/>
        <v>41400.452210648145</v>
      </c>
      <c r="L3181">
        <v>1365699071</v>
      </c>
      <c r="M3181" s="11">
        <f t="shared" si="295"/>
        <v>41375.452210648145</v>
      </c>
      <c r="N3181" t="b">
        <v>1</v>
      </c>
      <c r="O3181">
        <v>62</v>
      </c>
      <c r="P3181" t="b">
        <v>1</v>
      </c>
      <c r="Q3181" t="s">
        <v>8271</v>
      </c>
      <c r="R3181" s="10">
        <f t="shared" si="296"/>
        <v>114.16238095238094</v>
      </c>
      <c r="S3181">
        <f t="shared" si="297"/>
        <v>77.335806451612896</v>
      </c>
      <c r="T3181" t="str">
        <f t="shared" si="298"/>
        <v>theater</v>
      </c>
      <c r="U3181" t="str">
        <f t="shared" si="299"/>
        <v>plays</v>
      </c>
    </row>
    <row r="3182" spans="1:21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tr">
        <f>Data[[#This Row],[state]]</f>
        <v>successful</v>
      </c>
      <c r="H3182" t="s">
        <v>8225</v>
      </c>
      <c r="I3182" t="s">
        <v>8247</v>
      </c>
      <c r="J3182">
        <v>1403258049</v>
      </c>
      <c r="K3182" s="11">
        <f t="shared" si="294"/>
        <v>41810.162604166668</v>
      </c>
      <c r="L3182">
        <v>1400666049</v>
      </c>
      <c r="M3182" s="11">
        <f t="shared" si="295"/>
        <v>41780.162604166668</v>
      </c>
      <c r="N3182" t="b">
        <v>1</v>
      </c>
      <c r="O3182">
        <v>45</v>
      </c>
      <c r="P3182" t="b">
        <v>1</v>
      </c>
      <c r="Q3182" t="s">
        <v>8271</v>
      </c>
      <c r="R3182" s="10">
        <f t="shared" si="296"/>
        <v>119.75</v>
      </c>
      <c r="S3182">
        <f t="shared" si="297"/>
        <v>31.933333333333334</v>
      </c>
      <c r="T3182" t="str">
        <f t="shared" si="298"/>
        <v>theater</v>
      </c>
      <c r="U3182" t="str">
        <f t="shared" si="299"/>
        <v>plays</v>
      </c>
    </row>
    <row r="3183" spans="1:21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tr">
        <f>Data[[#This Row],[state]]</f>
        <v>successful</v>
      </c>
      <c r="H3183" t="s">
        <v>8225</v>
      </c>
      <c r="I3183" t="s">
        <v>8247</v>
      </c>
      <c r="J3183">
        <v>1402848000</v>
      </c>
      <c r="K3183" s="11">
        <f t="shared" si="294"/>
        <v>41805.416666666664</v>
      </c>
      <c r="L3183">
        <v>1400570787</v>
      </c>
      <c r="M3183" s="11">
        <f t="shared" si="295"/>
        <v>41779.060034722221</v>
      </c>
      <c r="N3183" t="b">
        <v>1</v>
      </c>
      <c r="O3183">
        <v>15</v>
      </c>
      <c r="P3183" t="b">
        <v>1</v>
      </c>
      <c r="Q3183" t="s">
        <v>8271</v>
      </c>
      <c r="R3183" s="10">
        <f t="shared" si="296"/>
        <v>109.00000000000001</v>
      </c>
      <c r="S3183">
        <f t="shared" si="297"/>
        <v>36.333333333333336</v>
      </c>
      <c r="T3183" t="str">
        <f t="shared" si="298"/>
        <v>theater</v>
      </c>
      <c r="U3183" t="str">
        <f t="shared" si="299"/>
        <v>plays</v>
      </c>
    </row>
    <row r="3184" spans="1:21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tr">
        <f>Data[[#This Row],[state]]</f>
        <v>successful</v>
      </c>
      <c r="H3184" t="s">
        <v>8224</v>
      </c>
      <c r="I3184" t="s">
        <v>8246</v>
      </c>
      <c r="J3184">
        <v>1328029200</v>
      </c>
      <c r="K3184" s="11">
        <f t="shared" si="294"/>
        <v>40939.458333333336</v>
      </c>
      <c r="L3184">
        <v>1323211621</v>
      </c>
      <c r="M3184" s="11">
        <f t="shared" si="295"/>
        <v>40883.699317129627</v>
      </c>
      <c r="N3184" t="b">
        <v>1</v>
      </c>
      <c r="O3184">
        <v>151</v>
      </c>
      <c r="P3184" t="b">
        <v>1</v>
      </c>
      <c r="Q3184" t="s">
        <v>8271</v>
      </c>
      <c r="R3184" s="10">
        <f t="shared" si="296"/>
        <v>100.88571428571429</v>
      </c>
      <c r="S3184">
        <f t="shared" si="297"/>
        <v>46.768211920529801</v>
      </c>
      <c r="T3184" t="str">
        <f t="shared" si="298"/>
        <v>theater</v>
      </c>
      <c r="U3184" t="str">
        <f t="shared" si="299"/>
        <v>plays</v>
      </c>
    </row>
    <row r="3185" spans="1:21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tr">
        <f>Data[[#This Row],[state]]</f>
        <v>successful</v>
      </c>
      <c r="H3185" t="s">
        <v>8224</v>
      </c>
      <c r="I3185" t="s">
        <v>8246</v>
      </c>
      <c r="J3185">
        <v>1377284669</v>
      </c>
      <c r="K3185" s="11">
        <f t="shared" si="294"/>
        <v>41509.54478009259</v>
      </c>
      <c r="L3185">
        <v>1375729469</v>
      </c>
      <c r="M3185" s="11">
        <f t="shared" si="295"/>
        <v>41491.54478009259</v>
      </c>
      <c r="N3185" t="b">
        <v>1</v>
      </c>
      <c r="O3185">
        <v>68</v>
      </c>
      <c r="P3185" t="b">
        <v>1</v>
      </c>
      <c r="Q3185" t="s">
        <v>8271</v>
      </c>
      <c r="R3185" s="10">
        <f t="shared" si="296"/>
        <v>109.00000000000001</v>
      </c>
      <c r="S3185">
        <f t="shared" si="297"/>
        <v>40.073529411764703</v>
      </c>
      <c r="T3185" t="str">
        <f t="shared" si="298"/>
        <v>theater</v>
      </c>
      <c r="U3185" t="str">
        <f t="shared" si="299"/>
        <v>plays</v>
      </c>
    </row>
    <row r="3186" spans="1:21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tr">
        <f>Data[[#This Row],[state]]</f>
        <v>successful</v>
      </c>
      <c r="H3186" t="s">
        <v>8224</v>
      </c>
      <c r="I3186" t="s">
        <v>8246</v>
      </c>
      <c r="J3186">
        <v>1404258631</v>
      </c>
      <c r="K3186" s="11">
        <f t="shared" si="294"/>
        <v>41821.743414351848</v>
      </c>
      <c r="L3186">
        <v>1401666631</v>
      </c>
      <c r="M3186" s="11">
        <f t="shared" si="295"/>
        <v>41791.743414351848</v>
      </c>
      <c r="N3186" t="b">
        <v>1</v>
      </c>
      <c r="O3186">
        <v>46</v>
      </c>
      <c r="P3186" t="b">
        <v>1</v>
      </c>
      <c r="Q3186" t="s">
        <v>8271</v>
      </c>
      <c r="R3186" s="10">
        <f t="shared" si="296"/>
        <v>107.20930232558139</v>
      </c>
      <c r="S3186">
        <f t="shared" si="297"/>
        <v>100.21739130434783</v>
      </c>
      <c r="T3186" t="str">
        <f t="shared" si="298"/>
        <v>theater</v>
      </c>
      <c r="U3186" t="str">
        <f t="shared" si="299"/>
        <v>plays</v>
      </c>
    </row>
    <row r="3187" spans="1:21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tr">
        <f>Data[[#This Row],[state]]</f>
        <v>successful</v>
      </c>
      <c r="H3187" t="s">
        <v>8225</v>
      </c>
      <c r="I3187" t="s">
        <v>8247</v>
      </c>
      <c r="J3187">
        <v>1405553241</v>
      </c>
      <c r="K3187" s="11">
        <f t="shared" si="294"/>
        <v>41836.727326388893</v>
      </c>
      <c r="L3187">
        <v>1404948441</v>
      </c>
      <c r="M3187" s="11">
        <f t="shared" si="295"/>
        <v>41829.727326388893</v>
      </c>
      <c r="N3187" t="b">
        <v>1</v>
      </c>
      <c r="O3187">
        <v>24</v>
      </c>
      <c r="P3187" t="b">
        <v>1</v>
      </c>
      <c r="Q3187" t="s">
        <v>8271</v>
      </c>
      <c r="R3187" s="10">
        <f t="shared" si="296"/>
        <v>100</v>
      </c>
      <c r="S3187">
        <f t="shared" si="297"/>
        <v>41.666666666666664</v>
      </c>
      <c r="T3187" t="str">
        <f t="shared" si="298"/>
        <v>theater</v>
      </c>
      <c r="U3187" t="str">
        <f t="shared" si="299"/>
        <v>plays</v>
      </c>
    </row>
    <row r="3188" spans="1:21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tr">
        <f>Data[[#This Row],[state]]</f>
        <v>successful</v>
      </c>
      <c r="H3188" t="s">
        <v>8225</v>
      </c>
      <c r="I3188" t="s">
        <v>8247</v>
      </c>
      <c r="J3188">
        <v>1410901200</v>
      </c>
      <c r="K3188" s="11">
        <f t="shared" si="294"/>
        <v>41898.625</v>
      </c>
      <c r="L3188">
        <v>1408313438</v>
      </c>
      <c r="M3188" s="11">
        <f t="shared" si="295"/>
        <v>41868.674050925925</v>
      </c>
      <c r="N3188" t="b">
        <v>1</v>
      </c>
      <c r="O3188">
        <v>70</v>
      </c>
      <c r="P3188" t="b">
        <v>1</v>
      </c>
      <c r="Q3188" t="s">
        <v>8271</v>
      </c>
      <c r="R3188" s="10">
        <f t="shared" si="296"/>
        <v>102.18750000000001</v>
      </c>
      <c r="S3188">
        <f t="shared" si="297"/>
        <v>46.714285714285715</v>
      </c>
      <c r="T3188" t="str">
        <f t="shared" si="298"/>
        <v>theater</v>
      </c>
      <c r="U3188" t="str">
        <f t="shared" si="299"/>
        <v>plays</v>
      </c>
    </row>
    <row r="3189" spans="1:21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tr">
        <f>Data[[#This Row],[state]]</f>
        <v>successful</v>
      </c>
      <c r="H3189" t="s">
        <v>8224</v>
      </c>
      <c r="I3189" t="s">
        <v>8246</v>
      </c>
      <c r="J3189">
        <v>1407167973</v>
      </c>
      <c r="K3189" s="11">
        <f t="shared" si="294"/>
        <v>41855.416354166664</v>
      </c>
      <c r="L3189">
        <v>1405439973</v>
      </c>
      <c r="M3189" s="11">
        <f t="shared" si="295"/>
        <v>41835.416354166664</v>
      </c>
      <c r="N3189" t="b">
        <v>1</v>
      </c>
      <c r="O3189">
        <v>244</v>
      </c>
      <c r="P3189" t="b">
        <v>1</v>
      </c>
      <c r="Q3189" t="s">
        <v>8271</v>
      </c>
      <c r="R3189" s="10">
        <f t="shared" si="296"/>
        <v>116.29333333333334</v>
      </c>
      <c r="S3189">
        <f t="shared" si="297"/>
        <v>71.491803278688522</v>
      </c>
      <c r="T3189" t="str">
        <f t="shared" si="298"/>
        <v>theater</v>
      </c>
      <c r="U3189" t="str">
        <f t="shared" si="299"/>
        <v>plays</v>
      </c>
    </row>
    <row r="3190" spans="1:21" ht="44.25" hidden="1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tr">
        <f>Data[[#This Row],[state]]</f>
        <v>failed</v>
      </c>
      <c r="H3190" t="s">
        <v>8225</v>
      </c>
      <c r="I3190" t="s">
        <v>8247</v>
      </c>
      <c r="J3190">
        <v>1433930302</v>
      </c>
      <c r="K3190" s="11">
        <f t="shared" si="294"/>
        <v>42165.165532407409</v>
      </c>
      <c r="L3190">
        <v>1432115902</v>
      </c>
      <c r="M3190" s="11">
        <f t="shared" si="295"/>
        <v>42144.165532407409</v>
      </c>
      <c r="N3190" t="b">
        <v>0</v>
      </c>
      <c r="O3190">
        <v>9</v>
      </c>
      <c r="P3190" t="b">
        <v>0</v>
      </c>
      <c r="Q3190" t="s">
        <v>8305</v>
      </c>
      <c r="R3190" s="10">
        <f t="shared" si="296"/>
        <v>65</v>
      </c>
      <c r="S3190">
        <f t="shared" si="297"/>
        <v>14.444444444444445</v>
      </c>
      <c r="T3190" t="str">
        <f t="shared" si="298"/>
        <v>theater</v>
      </c>
      <c r="U3190" t="str">
        <f t="shared" si="299"/>
        <v>musical</v>
      </c>
    </row>
    <row r="3191" spans="1:21" ht="59" hidden="1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tr">
        <f>Data[[#This Row],[state]]</f>
        <v>failed</v>
      </c>
      <c r="H3191" t="s">
        <v>8235</v>
      </c>
      <c r="I3191" t="s">
        <v>8255</v>
      </c>
      <c r="J3191">
        <v>1432455532</v>
      </c>
      <c r="K3191" s="11">
        <f t="shared" si="294"/>
        <v>42148.096435185187</v>
      </c>
      <c r="L3191">
        <v>1429863532</v>
      </c>
      <c r="M3191" s="11">
        <f t="shared" si="295"/>
        <v>42118.096435185187</v>
      </c>
      <c r="N3191" t="b">
        <v>0</v>
      </c>
      <c r="O3191">
        <v>19</v>
      </c>
      <c r="P3191" t="b">
        <v>0</v>
      </c>
      <c r="Q3191" t="s">
        <v>8305</v>
      </c>
      <c r="R3191" s="10">
        <f t="shared" si="296"/>
        <v>12.327272727272726</v>
      </c>
      <c r="S3191">
        <f t="shared" si="297"/>
        <v>356.84210526315792</v>
      </c>
      <c r="T3191" t="str">
        <f t="shared" si="298"/>
        <v>theater</v>
      </c>
      <c r="U3191" t="str">
        <f t="shared" si="299"/>
        <v>musical</v>
      </c>
    </row>
    <row r="3192" spans="1:21" ht="44.25" hidden="1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tr">
        <f>Data[[#This Row],[state]]</f>
        <v>failed</v>
      </c>
      <c r="H3192" t="s">
        <v>8229</v>
      </c>
      <c r="I3192" t="s">
        <v>8251</v>
      </c>
      <c r="J3192">
        <v>1481258275</v>
      </c>
      <c r="K3192" s="11">
        <f t="shared" si="294"/>
        <v>42712.942997685182</v>
      </c>
      <c r="L3192">
        <v>1478662675</v>
      </c>
      <c r="M3192" s="11">
        <f t="shared" si="295"/>
        <v>42682.901331018518</v>
      </c>
      <c r="N3192" t="b">
        <v>0</v>
      </c>
      <c r="O3192">
        <v>0</v>
      </c>
      <c r="P3192" t="b">
        <v>0</v>
      </c>
      <c r="Q3192" t="s">
        <v>8305</v>
      </c>
      <c r="R3192" s="10">
        <f t="shared" si="296"/>
        <v>0</v>
      </c>
      <c r="S3192" t="e">
        <f t="shared" si="297"/>
        <v>#DIV/0!</v>
      </c>
      <c r="T3192" t="str">
        <f t="shared" si="298"/>
        <v>theater</v>
      </c>
      <c r="U3192" t="str">
        <f t="shared" si="299"/>
        <v>musical</v>
      </c>
    </row>
    <row r="3193" spans="1:21" ht="44.25" hidden="1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tr">
        <f>Data[[#This Row],[state]]</f>
        <v>failed</v>
      </c>
      <c r="H3193" t="s">
        <v>8224</v>
      </c>
      <c r="I3193" t="s">
        <v>8246</v>
      </c>
      <c r="J3193">
        <v>1471370869</v>
      </c>
      <c r="K3193" s="11">
        <f t="shared" si="294"/>
        <v>42598.505428240736</v>
      </c>
      <c r="L3193">
        <v>1466186869</v>
      </c>
      <c r="M3193" s="11">
        <f t="shared" si="295"/>
        <v>42538.505428240736</v>
      </c>
      <c r="N3193" t="b">
        <v>0</v>
      </c>
      <c r="O3193">
        <v>4</v>
      </c>
      <c r="P3193" t="b">
        <v>0</v>
      </c>
      <c r="Q3193" t="s">
        <v>8305</v>
      </c>
      <c r="R3193" s="10">
        <f t="shared" si="296"/>
        <v>4.0266666666666664</v>
      </c>
      <c r="S3193">
        <f t="shared" si="297"/>
        <v>37.75</v>
      </c>
      <c r="T3193" t="str">
        <f t="shared" si="298"/>
        <v>theater</v>
      </c>
      <c r="U3193" t="str">
        <f t="shared" si="299"/>
        <v>musical</v>
      </c>
    </row>
    <row r="3194" spans="1:21" ht="44.25" hidden="1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tr">
        <f>Data[[#This Row],[state]]</f>
        <v>failed</v>
      </c>
      <c r="H3194" t="s">
        <v>8225</v>
      </c>
      <c r="I3194" t="s">
        <v>8247</v>
      </c>
      <c r="J3194">
        <v>1425160800</v>
      </c>
      <c r="K3194" s="11">
        <f t="shared" si="294"/>
        <v>42063.666666666672</v>
      </c>
      <c r="L3194">
        <v>1421274859</v>
      </c>
      <c r="M3194" s="11">
        <f t="shared" si="295"/>
        <v>42018.69049768518</v>
      </c>
      <c r="N3194" t="b">
        <v>0</v>
      </c>
      <c r="O3194">
        <v>8</v>
      </c>
      <c r="P3194" t="b">
        <v>0</v>
      </c>
      <c r="Q3194" t="s">
        <v>8305</v>
      </c>
      <c r="R3194" s="10">
        <f t="shared" si="296"/>
        <v>1.02</v>
      </c>
      <c r="S3194">
        <f t="shared" si="297"/>
        <v>12.75</v>
      </c>
      <c r="T3194" t="str">
        <f t="shared" si="298"/>
        <v>theater</v>
      </c>
      <c r="U3194" t="str">
        <f t="shared" si="299"/>
        <v>musical</v>
      </c>
    </row>
    <row r="3195" spans="1:21" ht="44.25" hidden="1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tr">
        <f>Data[[#This Row],[state]]</f>
        <v>failed</v>
      </c>
      <c r="H3195" t="s">
        <v>8225</v>
      </c>
      <c r="I3195" t="s">
        <v>8247</v>
      </c>
      <c r="J3195">
        <v>1424474056</v>
      </c>
      <c r="K3195" s="11">
        <f t="shared" si="294"/>
        <v>42055.718240740738</v>
      </c>
      <c r="L3195">
        <v>1420586056</v>
      </c>
      <c r="M3195" s="11">
        <f t="shared" si="295"/>
        <v>42010.718240740738</v>
      </c>
      <c r="N3195" t="b">
        <v>0</v>
      </c>
      <c r="O3195">
        <v>24</v>
      </c>
      <c r="P3195" t="b">
        <v>0</v>
      </c>
      <c r="Q3195" t="s">
        <v>8305</v>
      </c>
      <c r="R3195" s="10">
        <f t="shared" si="296"/>
        <v>11.74</v>
      </c>
      <c r="S3195">
        <f t="shared" si="297"/>
        <v>24.458333333333332</v>
      </c>
      <c r="T3195" t="str">
        <f t="shared" si="298"/>
        <v>theater</v>
      </c>
      <c r="U3195" t="str">
        <f t="shared" si="299"/>
        <v>musical</v>
      </c>
    </row>
    <row r="3196" spans="1:21" ht="59" hidden="1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tr">
        <f>Data[[#This Row],[state]]</f>
        <v>failed</v>
      </c>
      <c r="H3196" t="s">
        <v>8224</v>
      </c>
      <c r="I3196" t="s">
        <v>8246</v>
      </c>
      <c r="J3196">
        <v>1437960598</v>
      </c>
      <c r="K3196" s="11">
        <f t="shared" si="294"/>
        <v>42211.812476851846</v>
      </c>
      <c r="L3196">
        <v>1435368598</v>
      </c>
      <c r="M3196" s="11">
        <f t="shared" si="295"/>
        <v>42181.812476851846</v>
      </c>
      <c r="N3196" t="b">
        <v>0</v>
      </c>
      <c r="O3196">
        <v>0</v>
      </c>
      <c r="P3196" t="b">
        <v>0</v>
      </c>
      <c r="Q3196" t="s">
        <v>8305</v>
      </c>
      <c r="R3196" s="10">
        <f t="shared" si="296"/>
        <v>0</v>
      </c>
      <c r="S3196" t="e">
        <f t="shared" si="297"/>
        <v>#DIV/0!</v>
      </c>
      <c r="T3196" t="str">
        <f t="shared" si="298"/>
        <v>theater</v>
      </c>
      <c r="U3196" t="str">
        <f t="shared" si="299"/>
        <v>musical</v>
      </c>
    </row>
    <row r="3197" spans="1:21" ht="44.25" hidden="1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tr">
        <f>Data[[#This Row],[state]]</f>
        <v>failed</v>
      </c>
      <c r="H3197" t="s">
        <v>8224</v>
      </c>
      <c r="I3197" t="s">
        <v>8246</v>
      </c>
      <c r="J3197">
        <v>1423750542</v>
      </c>
      <c r="K3197" s="11">
        <f t="shared" si="294"/>
        <v>42047.344236111108</v>
      </c>
      <c r="L3197">
        <v>1421158542</v>
      </c>
      <c r="M3197" s="11">
        <f t="shared" si="295"/>
        <v>42017.344236111108</v>
      </c>
      <c r="N3197" t="b">
        <v>0</v>
      </c>
      <c r="O3197">
        <v>39</v>
      </c>
      <c r="P3197" t="b">
        <v>0</v>
      </c>
      <c r="Q3197" t="s">
        <v>8305</v>
      </c>
      <c r="R3197" s="10">
        <f t="shared" si="296"/>
        <v>59.142857142857139</v>
      </c>
      <c r="S3197">
        <f t="shared" si="297"/>
        <v>53.07692307692308</v>
      </c>
      <c r="T3197" t="str">
        <f t="shared" si="298"/>
        <v>theater</v>
      </c>
      <c r="U3197" t="str">
        <f t="shared" si="299"/>
        <v>musical</v>
      </c>
    </row>
    <row r="3198" spans="1:21" ht="44.25" hidden="1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tr">
        <f>Data[[#This Row],[state]]</f>
        <v>failed</v>
      </c>
      <c r="H3198" t="s">
        <v>8224</v>
      </c>
      <c r="I3198" t="s">
        <v>8246</v>
      </c>
      <c r="J3198">
        <v>1438437600</v>
      </c>
      <c r="K3198" s="11">
        <f t="shared" si="294"/>
        <v>42217.333333333328</v>
      </c>
      <c r="L3198">
        <v>1433254875</v>
      </c>
      <c r="M3198" s="11">
        <f t="shared" si="295"/>
        <v>42157.348090277781</v>
      </c>
      <c r="N3198" t="b">
        <v>0</v>
      </c>
      <c r="O3198">
        <v>6</v>
      </c>
      <c r="P3198" t="b">
        <v>0</v>
      </c>
      <c r="Q3198" t="s">
        <v>8305</v>
      </c>
      <c r="R3198" s="10">
        <f t="shared" si="296"/>
        <v>0.06</v>
      </c>
      <c r="S3198">
        <f t="shared" si="297"/>
        <v>300</v>
      </c>
      <c r="T3198" t="str">
        <f t="shared" si="298"/>
        <v>theater</v>
      </c>
      <c r="U3198" t="str">
        <f t="shared" si="299"/>
        <v>musical</v>
      </c>
    </row>
    <row r="3199" spans="1:21" ht="29.5" hidden="1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tr">
        <f>Data[[#This Row],[state]]</f>
        <v>failed</v>
      </c>
      <c r="H3199" t="s">
        <v>8234</v>
      </c>
      <c r="I3199" t="s">
        <v>8254</v>
      </c>
      <c r="J3199">
        <v>1423050618</v>
      </c>
      <c r="K3199" s="11">
        <f t="shared" si="294"/>
        <v>42039.243263888886</v>
      </c>
      <c r="L3199">
        <v>1420458618</v>
      </c>
      <c r="M3199" s="11">
        <f t="shared" si="295"/>
        <v>42009.243263888886</v>
      </c>
      <c r="N3199" t="b">
        <v>0</v>
      </c>
      <c r="O3199">
        <v>4</v>
      </c>
      <c r="P3199" t="b">
        <v>0</v>
      </c>
      <c r="Q3199" t="s">
        <v>8305</v>
      </c>
      <c r="R3199" s="10">
        <f t="shared" si="296"/>
        <v>11.450000000000001</v>
      </c>
      <c r="S3199">
        <f t="shared" si="297"/>
        <v>286.25</v>
      </c>
      <c r="T3199" t="str">
        <f t="shared" si="298"/>
        <v>theater</v>
      </c>
      <c r="U3199" t="str">
        <f t="shared" si="299"/>
        <v>musical</v>
      </c>
    </row>
    <row r="3200" spans="1:21" ht="59" hidden="1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tr">
        <f>Data[[#This Row],[state]]</f>
        <v>failed</v>
      </c>
      <c r="H3200" t="s">
        <v>8232</v>
      </c>
      <c r="I3200" t="s">
        <v>8253</v>
      </c>
      <c r="J3200">
        <v>1424081477</v>
      </c>
      <c r="K3200" s="11">
        <f t="shared" si="294"/>
        <v>42051.174502314811</v>
      </c>
      <c r="L3200">
        <v>1420798277</v>
      </c>
      <c r="M3200" s="11">
        <f t="shared" si="295"/>
        <v>42013.174502314811</v>
      </c>
      <c r="N3200" t="b">
        <v>0</v>
      </c>
      <c r="O3200">
        <v>3</v>
      </c>
      <c r="P3200" t="b">
        <v>0</v>
      </c>
      <c r="Q3200" t="s">
        <v>8305</v>
      </c>
      <c r="R3200" s="10">
        <f t="shared" si="296"/>
        <v>0.36666666666666664</v>
      </c>
      <c r="S3200">
        <f t="shared" si="297"/>
        <v>36.666666666666664</v>
      </c>
      <c r="T3200" t="str">
        <f t="shared" si="298"/>
        <v>theater</v>
      </c>
      <c r="U3200" t="str">
        <f t="shared" si="299"/>
        <v>musical</v>
      </c>
    </row>
    <row r="3201" spans="1:21" ht="44.25" hidden="1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tr">
        <f>Data[[#This Row],[state]]</f>
        <v>failed</v>
      </c>
      <c r="H3201" t="s">
        <v>8224</v>
      </c>
      <c r="I3201" t="s">
        <v>8246</v>
      </c>
      <c r="J3201">
        <v>1410037200</v>
      </c>
      <c r="K3201" s="11">
        <f t="shared" si="294"/>
        <v>41888.625</v>
      </c>
      <c r="L3201">
        <v>1407435418</v>
      </c>
      <c r="M3201" s="11">
        <f t="shared" si="295"/>
        <v>41858.511782407404</v>
      </c>
      <c r="N3201" t="b">
        <v>0</v>
      </c>
      <c r="O3201">
        <v>53</v>
      </c>
      <c r="P3201" t="b">
        <v>0</v>
      </c>
      <c r="Q3201" t="s">
        <v>8305</v>
      </c>
      <c r="R3201" s="10">
        <f t="shared" si="296"/>
        <v>52.16</v>
      </c>
      <c r="S3201">
        <f t="shared" si="297"/>
        <v>49.20754716981132</v>
      </c>
      <c r="T3201" t="str">
        <f t="shared" si="298"/>
        <v>theater</v>
      </c>
      <c r="U3201" t="str">
        <f t="shared" si="299"/>
        <v>musical</v>
      </c>
    </row>
    <row r="3202" spans="1:21" ht="59" hidden="1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tr">
        <f>Data[[#This Row],[state]]</f>
        <v>failed</v>
      </c>
      <c r="H3202" t="s">
        <v>8224</v>
      </c>
      <c r="I3202" t="s">
        <v>8246</v>
      </c>
      <c r="J3202">
        <v>1461994440</v>
      </c>
      <c r="K3202" s="11">
        <f t="shared" ref="K3202:K3265" si="300">(((J3202/60)/60)/24)+DATE(1970,1,1)+(-6/24)</f>
        <v>42489.981944444444</v>
      </c>
      <c r="L3202">
        <v>1459410101</v>
      </c>
      <c r="M3202" s="11">
        <f t="shared" ref="M3202:M3265" si="301">(((L3202/60)/60)/24)+DATE(1970,1,1)+(-6/24)</f>
        <v>42460.070613425924</v>
      </c>
      <c r="N3202" t="b">
        <v>0</v>
      </c>
      <c r="O3202">
        <v>1</v>
      </c>
      <c r="P3202" t="b">
        <v>0</v>
      </c>
      <c r="Q3202" t="s">
        <v>8305</v>
      </c>
      <c r="R3202" s="10">
        <f t="shared" ref="R3202:R3265" si="302">(E3202/D3202)*100</f>
        <v>2E-3</v>
      </c>
      <c r="S3202">
        <f t="shared" si="297"/>
        <v>1</v>
      </c>
      <c r="T3202" t="str">
        <f t="shared" si="298"/>
        <v>theater</v>
      </c>
      <c r="U3202" t="str">
        <f t="shared" si="299"/>
        <v>musical</v>
      </c>
    </row>
    <row r="3203" spans="1:21" ht="44.25" hidden="1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tr">
        <f>Data[[#This Row],[state]]</f>
        <v>failed</v>
      </c>
      <c r="H3203" t="s">
        <v>8225</v>
      </c>
      <c r="I3203" t="s">
        <v>8247</v>
      </c>
      <c r="J3203">
        <v>1409509477</v>
      </c>
      <c r="K3203" s="11">
        <f t="shared" si="300"/>
        <v>41882.517094907409</v>
      </c>
      <c r="L3203">
        <v>1407695077</v>
      </c>
      <c r="M3203" s="11">
        <f t="shared" si="301"/>
        <v>41861.517094907409</v>
      </c>
      <c r="N3203" t="b">
        <v>0</v>
      </c>
      <c r="O3203">
        <v>2</v>
      </c>
      <c r="P3203" t="b">
        <v>0</v>
      </c>
      <c r="Q3203" t="s">
        <v>8305</v>
      </c>
      <c r="R3203" s="10">
        <f t="shared" si="302"/>
        <v>1.25</v>
      </c>
      <c r="S3203">
        <f t="shared" ref="S3203:S3266" si="303">E3203/O3203</f>
        <v>12.5</v>
      </c>
      <c r="T3203" t="str">
        <f t="shared" ref="T3203:T3266" si="304">LEFT(Q3203,FIND("/",Q3203)-1)</f>
        <v>theater</v>
      </c>
      <c r="U3203" t="str">
        <f t="shared" ref="U3203:U3266" si="305">RIGHT(Q3203,LEN(Q3203)-FIND("/",Q3203))</f>
        <v>musical</v>
      </c>
    </row>
    <row r="3204" spans="1:21" ht="44.25" hidden="1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tr">
        <f>Data[[#This Row],[state]]</f>
        <v>failed</v>
      </c>
      <c r="H3204" t="s">
        <v>8224</v>
      </c>
      <c r="I3204" t="s">
        <v>8246</v>
      </c>
      <c r="J3204">
        <v>1450072740</v>
      </c>
      <c r="K3204" s="11">
        <f t="shared" si="300"/>
        <v>42351.999305555553</v>
      </c>
      <c r="L3204">
        <v>1445027346</v>
      </c>
      <c r="M3204" s="11">
        <f t="shared" si="301"/>
        <v>42293.603541666671</v>
      </c>
      <c r="N3204" t="b">
        <v>0</v>
      </c>
      <c r="O3204">
        <v>25</v>
      </c>
      <c r="P3204" t="b">
        <v>0</v>
      </c>
      <c r="Q3204" t="s">
        <v>8305</v>
      </c>
      <c r="R3204" s="10">
        <f t="shared" si="302"/>
        <v>54.52</v>
      </c>
      <c r="S3204">
        <f t="shared" si="303"/>
        <v>109.04</v>
      </c>
      <c r="T3204" t="str">
        <f t="shared" si="304"/>
        <v>theater</v>
      </c>
      <c r="U3204" t="str">
        <f t="shared" si="305"/>
        <v>musical</v>
      </c>
    </row>
    <row r="3205" spans="1:21" ht="44.25" hidden="1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tr">
        <f>Data[[#This Row],[state]]</f>
        <v>failed</v>
      </c>
      <c r="H3205" t="s">
        <v>8224</v>
      </c>
      <c r="I3205" t="s">
        <v>8246</v>
      </c>
      <c r="J3205">
        <v>1443224622</v>
      </c>
      <c r="K3205" s="11">
        <f t="shared" si="300"/>
        <v>42272.738680555558</v>
      </c>
      <c r="L3205">
        <v>1440632622</v>
      </c>
      <c r="M3205" s="11">
        <f t="shared" si="301"/>
        <v>42242.738680555558</v>
      </c>
      <c r="N3205" t="b">
        <v>0</v>
      </c>
      <c r="O3205">
        <v>6</v>
      </c>
      <c r="P3205" t="b">
        <v>0</v>
      </c>
      <c r="Q3205" t="s">
        <v>8305</v>
      </c>
      <c r="R3205" s="10">
        <f t="shared" si="302"/>
        <v>25</v>
      </c>
      <c r="S3205">
        <f t="shared" si="303"/>
        <v>41.666666666666664</v>
      </c>
      <c r="T3205" t="str">
        <f t="shared" si="304"/>
        <v>theater</v>
      </c>
      <c r="U3205" t="str">
        <f t="shared" si="305"/>
        <v>musical</v>
      </c>
    </row>
    <row r="3206" spans="1:21" ht="44.25" hidden="1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tr">
        <f>Data[[#This Row],[state]]</f>
        <v>failed</v>
      </c>
      <c r="H3206" t="s">
        <v>8224</v>
      </c>
      <c r="I3206" t="s">
        <v>8246</v>
      </c>
      <c r="J3206">
        <v>1437149640</v>
      </c>
      <c r="K3206" s="11">
        <f t="shared" si="300"/>
        <v>42202.426388888889</v>
      </c>
      <c r="L3206">
        <v>1434558479</v>
      </c>
      <c r="M3206" s="11">
        <f t="shared" si="301"/>
        <v>42172.436099537037</v>
      </c>
      <c r="N3206" t="b">
        <v>0</v>
      </c>
      <c r="O3206">
        <v>0</v>
      </c>
      <c r="P3206" t="b">
        <v>0</v>
      </c>
      <c r="Q3206" t="s">
        <v>8305</v>
      </c>
      <c r="R3206" s="10">
        <f t="shared" si="302"/>
        <v>0</v>
      </c>
      <c r="S3206" t="e">
        <f t="shared" si="303"/>
        <v>#DIV/0!</v>
      </c>
      <c r="T3206" t="str">
        <f t="shared" si="304"/>
        <v>theater</v>
      </c>
      <c r="U3206" t="str">
        <f t="shared" si="305"/>
        <v>musical</v>
      </c>
    </row>
    <row r="3207" spans="1:21" ht="44.25" hidden="1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tr">
        <f>Data[[#This Row],[state]]</f>
        <v>failed</v>
      </c>
      <c r="H3207" t="s">
        <v>8225</v>
      </c>
      <c r="I3207" t="s">
        <v>8247</v>
      </c>
      <c r="J3207">
        <v>1430470772</v>
      </c>
      <c r="K3207" s="11">
        <f t="shared" si="300"/>
        <v>42125.124675925923</v>
      </c>
      <c r="L3207">
        <v>1427878772</v>
      </c>
      <c r="M3207" s="11">
        <f t="shared" si="301"/>
        <v>42095.124675925923</v>
      </c>
      <c r="N3207" t="b">
        <v>0</v>
      </c>
      <c r="O3207">
        <v>12</v>
      </c>
      <c r="P3207" t="b">
        <v>0</v>
      </c>
      <c r="Q3207" t="s">
        <v>8305</v>
      </c>
      <c r="R3207" s="10">
        <f t="shared" si="302"/>
        <v>3.4125000000000001</v>
      </c>
      <c r="S3207">
        <f t="shared" si="303"/>
        <v>22.75</v>
      </c>
      <c r="T3207" t="str">
        <f t="shared" si="304"/>
        <v>theater</v>
      </c>
      <c r="U3207" t="str">
        <f t="shared" si="305"/>
        <v>musical</v>
      </c>
    </row>
    <row r="3208" spans="1:21" ht="44.25" hidden="1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tr">
        <f>Data[[#This Row],[state]]</f>
        <v>failed</v>
      </c>
      <c r="H3208" t="s">
        <v>8224</v>
      </c>
      <c r="I3208" t="s">
        <v>8246</v>
      </c>
      <c r="J3208">
        <v>1442644651</v>
      </c>
      <c r="K3208" s="11">
        <f t="shared" si="300"/>
        <v>42266.026053240741</v>
      </c>
      <c r="L3208">
        <v>1440052651</v>
      </c>
      <c r="M3208" s="11">
        <f t="shared" si="301"/>
        <v>42236.026053240741</v>
      </c>
      <c r="N3208" t="b">
        <v>0</v>
      </c>
      <c r="O3208">
        <v>0</v>
      </c>
      <c r="P3208" t="b">
        <v>0</v>
      </c>
      <c r="Q3208" t="s">
        <v>8305</v>
      </c>
      <c r="R3208" s="10">
        <f t="shared" si="302"/>
        <v>0</v>
      </c>
      <c r="S3208" t="e">
        <f t="shared" si="303"/>
        <v>#DIV/0!</v>
      </c>
      <c r="T3208" t="str">
        <f t="shared" si="304"/>
        <v>theater</v>
      </c>
      <c r="U3208" t="str">
        <f t="shared" si="305"/>
        <v>musical</v>
      </c>
    </row>
    <row r="3209" spans="1:21" ht="44.25" hidden="1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tr">
        <f>Data[[#This Row],[state]]</f>
        <v>failed</v>
      </c>
      <c r="H3209" t="s">
        <v>8224</v>
      </c>
      <c r="I3209" t="s">
        <v>8246</v>
      </c>
      <c r="J3209">
        <v>1429767607</v>
      </c>
      <c r="K3209" s="11">
        <f t="shared" si="300"/>
        <v>42116.986192129625</v>
      </c>
      <c r="L3209">
        <v>1424587207</v>
      </c>
      <c r="M3209" s="11">
        <f t="shared" si="301"/>
        <v>42057.027858796297</v>
      </c>
      <c r="N3209" t="b">
        <v>0</v>
      </c>
      <c r="O3209">
        <v>36</v>
      </c>
      <c r="P3209" t="b">
        <v>0</v>
      </c>
      <c r="Q3209" t="s">
        <v>8305</v>
      </c>
      <c r="R3209" s="10">
        <f t="shared" si="302"/>
        <v>46.36363636363636</v>
      </c>
      <c r="S3209">
        <f t="shared" si="303"/>
        <v>70.833333333333329</v>
      </c>
      <c r="T3209" t="str">
        <f t="shared" si="304"/>
        <v>theater</v>
      </c>
      <c r="U3209" t="str">
        <f t="shared" si="305"/>
        <v>musical</v>
      </c>
    </row>
    <row r="3210" spans="1:21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tr">
        <f>Data[[#This Row],[state]]</f>
        <v>successful</v>
      </c>
      <c r="H3210" t="s">
        <v>8224</v>
      </c>
      <c r="I3210" t="s">
        <v>8246</v>
      </c>
      <c r="J3210">
        <v>1406557877</v>
      </c>
      <c r="K3210" s="11">
        <f t="shared" si="300"/>
        <v>41848.355057870373</v>
      </c>
      <c r="L3210">
        <v>1404743477</v>
      </c>
      <c r="M3210" s="11">
        <f t="shared" si="301"/>
        <v>41827.355057870373</v>
      </c>
      <c r="N3210" t="b">
        <v>1</v>
      </c>
      <c r="O3210">
        <v>82</v>
      </c>
      <c r="P3210" t="b">
        <v>1</v>
      </c>
      <c r="Q3210" t="s">
        <v>8271</v>
      </c>
      <c r="R3210" s="10">
        <f t="shared" si="302"/>
        <v>103.49999999999999</v>
      </c>
      <c r="S3210">
        <f t="shared" si="303"/>
        <v>63.109756097560975</v>
      </c>
      <c r="T3210" t="str">
        <f t="shared" si="304"/>
        <v>theater</v>
      </c>
      <c r="U3210" t="str">
        <f t="shared" si="305"/>
        <v>plays</v>
      </c>
    </row>
    <row r="3211" spans="1:21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tr">
        <f>Data[[#This Row],[state]]</f>
        <v>successful</v>
      </c>
      <c r="H3211" t="s">
        <v>8224</v>
      </c>
      <c r="I3211" t="s">
        <v>8246</v>
      </c>
      <c r="J3211">
        <v>1403305200</v>
      </c>
      <c r="K3211" s="11">
        <f t="shared" si="300"/>
        <v>41810.708333333336</v>
      </c>
      <c r="L3211">
        <v>1400512658</v>
      </c>
      <c r="M3211" s="11">
        <f t="shared" si="301"/>
        <v>41778.387245370373</v>
      </c>
      <c r="N3211" t="b">
        <v>1</v>
      </c>
      <c r="O3211">
        <v>226</v>
      </c>
      <c r="P3211" t="b">
        <v>1</v>
      </c>
      <c r="Q3211" t="s">
        <v>8271</v>
      </c>
      <c r="R3211" s="10">
        <f t="shared" si="302"/>
        <v>119.32315789473684</v>
      </c>
      <c r="S3211">
        <f t="shared" si="303"/>
        <v>50.157964601769912</v>
      </c>
      <c r="T3211" t="str">
        <f t="shared" si="304"/>
        <v>theater</v>
      </c>
      <c r="U3211" t="str">
        <f t="shared" si="305"/>
        <v>plays</v>
      </c>
    </row>
    <row r="3212" spans="1:21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tr">
        <f>Data[[#This Row],[state]]</f>
        <v>successful</v>
      </c>
      <c r="H3212" t="s">
        <v>8224</v>
      </c>
      <c r="I3212" t="s">
        <v>8246</v>
      </c>
      <c r="J3212">
        <v>1338523140</v>
      </c>
      <c r="K3212" s="11">
        <f t="shared" si="300"/>
        <v>41060.915972222225</v>
      </c>
      <c r="L3212">
        <v>1334442519</v>
      </c>
      <c r="M3212" s="11">
        <f t="shared" si="301"/>
        <v>41013.686562499999</v>
      </c>
      <c r="N3212" t="b">
        <v>1</v>
      </c>
      <c r="O3212">
        <v>60</v>
      </c>
      <c r="P3212" t="b">
        <v>1</v>
      </c>
      <c r="Q3212" t="s">
        <v>8271</v>
      </c>
      <c r="R3212" s="10">
        <f t="shared" si="302"/>
        <v>125.76666666666667</v>
      </c>
      <c r="S3212">
        <f t="shared" si="303"/>
        <v>62.883333333333333</v>
      </c>
      <c r="T3212" t="str">
        <f t="shared" si="304"/>
        <v>theater</v>
      </c>
      <c r="U3212" t="str">
        <f t="shared" si="305"/>
        <v>plays</v>
      </c>
    </row>
    <row r="3213" spans="1:21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tr">
        <f>Data[[#This Row],[state]]</f>
        <v>successful</v>
      </c>
      <c r="H3213" t="s">
        <v>8224</v>
      </c>
      <c r="I3213" t="s">
        <v>8246</v>
      </c>
      <c r="J3213">
        <v>1408068000</v>
      </c>
      <c r="K3213" s="11">
        <f t="shared" si="300"/>
        <v>41865.833333333336</v>
      </c>
      <c r="L3213">
        <v>1405346680</v>
      </c>
      <c r="M3213" s="11">
        <f t="shared" si="301"/>
        <v>41834.336574074077</v>
      </c>
      <c r="N3213" t="b">
        <v>1</v>
      </c>
      <c r="O3213">
        <v>322</v>
      </c>
      <c r="P3213" t="b">
        <v>1</v>
      </c>
      <c r="Q3213" t="s">
        <v>8271</v>
      </c>
      <c r="R3213" s="10">
        <f t="shared" si="302"/>
        <v>119.74347826086958</v>
      </c>
      <c r="S3213">
        <f t="shared" si="303"/>
        <v>85.531055900621112</v>
      </c>
      <c r="T3213" t="str">
        <f t="shared" si="304"/>
        <v>theater</v>
      </c>
      <c r="U3213" t="str">
        <f t="shared" si="305"/>
        <v>plays</v>
      </c>
    </row>
    <row r="3214" spans="1:21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tr">
        <f>Data[[#This Row],[state]]</f>
        <v>successful</v>
      </c>
      <c r="H3214" t="s">
        <v>8224</v>
      </c>
      <c r="I3214" t="s">
        <v>8246</v>
      </c>
      <c r="J3214">
        <v>1407524751</v>
      </c>
      <c r="K3214" s="11">
        <f t="shared" si="300"/>
        <v>41859.545729166668</v>
      </c>
      <c r="L3214">
        <v>1404932751</v>
      </c>
      <c r="M3214" s="11">
        <f t="shared" si="301"/>
        <v>41829.545729166668</v>
      </c>
      <c r="N3214" t="b">
        <v>1</v>
      </c>
      <c r="O3214">
        <v>94</v>
      </c>
      <c r="P3214" t="b">
        <v>1</v>
      </c>
      <c r="Q3214" t="s">
        <v>8271</v>
      </c>
      <c r="R3214" s="10">
        <f t="shared" si="302"/>
        <v>126.25</v>
      </c>
      <c r="S3214">
        <f t="shared" si="303"/>
        <v>53.723404255319146</v>
      </c>
      <c r="T3214" t="str">
        <f t="shared" si="304"/>
        <v>theater</v>
      </c>
      <c r="U3214" t="str">
        <f t="shared" si="305"/>
        <v>plays</v>
      </c>
    </row>
    <row r="3215" spans="1:21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tr">
        <f>Data[[#This Row],[state]]</f>
        <v>successful</v>
      </c>
      <c r="H3215" t="s">
        <v>8225</v>
      </c>
      <c r="I3215" t="s">
        <v>8247</v>
      </c>
      <c r="J3215">
        <v>1437934759</v>
      </c>
      <c r="K3215" s="11">
        <f t="shared" si="300"/>
        <v>42211.513414351852</v>
      </c>
      <c r="L3215">
        <v>1434478759</v>
      </c>
      <c r="M3215" s="11">
        <f t="shared" si="301"/>
        <v>42171.513414351852</v>
      </c>
      <c r="N3215" t="b">
        <v>1</v>
      </c>
      <c r="O3215">
        <v>47</v>
      </c>
      <c r="P3215" t="b">
        <v>1</v>
      </c>
      <c r="Q3215" t="s">
        <v>8271</v>
      </c>
      <c r="R3215" s="10">
        <f t="shared" si="302"/>
        <v>100.11666666666667</v>
      </c>
      <c r="S3215">
        <f t="shared" si="303"/>
        <v>127.80851063829788</v>
      </c>
      <c r="T3215" t="str">
        <f t="shared" si="304"/>
        <v>theater</v>
      </c>
      <c r="U3215" t="str">
        <f t="shared" si="305"/>
        <v>plays</v>
      </c>
    </row>
    <row r="3216" spans="1:21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tr">
        <f>Data[[#This Row],[state]]</f>
        <v>successful</v>
      </c>
      <c r="H3216" t="s">
        <v>8225</v>
      </c>
      <c r="I3216" t="s">
        <v>8247</v>
      </c>
      <c r="J3216">
        <v>1452038100</v>
      </c>
      <c r="K3216" s="11">
        <f t="shared" si="300"/>
        <v>42374.746527777781</v>
      </c>
      <c r="L3216">
        <v>1448823673</v>
      </c>
      <c r="M3216" s="11">
        <f t="shared" si="301"/>
        <v>42337.542511574073</v>
      </c>
      <c r="N3216" t="b">
        <v>1</v>
      </c>
      <c r="O3216">
        <v>115</v>
      </c>
      <c r="P3216" t="b">
        <v>1</v>
      </c>
      <c r="Q3216" t="s">
        <v>8271</v>
      </c>
      <c r="R3216" s="10">
        <f t="shared" si="302"/>
        <v>102.13333333333334</v>
      </c>
      <c r="S3216">
        <f t="shared" si="303"/>
        <v>106.57391304347826</v>
      </c>
      <c r="T3216" t="str">
        <f t="shared" si="304"/>
        <v>theater</v>
      </c>
      <c r="U3216" t="str">
        <f t="shared" si="305"/>
        <v>plays</v>
      </c>
    </row>
    <row r="3217" spans="1:21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tr">
        <f>Data[[#This Row],[state]]</f>
        <v>successful</v>
      </c>
      <c r="H3217" t="s">
        <v>8224</v>
      </c>
      <c r="I3217" t="s">
        <v>8246</v>
      </c>
      <c r="J3217">
        <v>1441857540</v>
      </c>
      <c r="K3217" s="11">
        <f t="shared" si="300"/>
        <v>42256.915972222225</v>
      </c>
      <c r="L3217">
        <v>1438617471</v>
      </c>
      <c r="M3217" s="11">
        <f t="shared" si="301"/>
        <v>42219.415173611109</v>
      </c>
      <c r="N3217" t="b">
        <v>1</v>
      </c>
      <c r="O3217">
        <v>134</v>
      </c>
      <c r="P3217" t="b">
        <v>1</v>
      </c>
      <c r="Q3217" t="s">
        <v>8271</v>
      </c>
      <c r="R3217" s="10">
        <f t="shared" si="302"/>
        <v>100.35142857142858</v>
      </c>
      <c r="S3217">
        <f t="shared" si="303"/>
        <v>262.11194029850748</v>
      </c>
      <c r="T3217" t="str">
        <f t="shared" si="304"/>
        <v>theater</v>
      </c>
      <c r="U3217" t="str">
        <f t="shared" si="305"/>
        <v>plays</v>
      </c>
    </row>
    <row r="3218" spans="1:21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tr">
        <f>Data[[#This Row],[state]]</f>
        <v>successful</v>
      </c>
      <c r="H3218" t="s">
        <v>8225</v>
      </c>
      <c r="I3218" t="s">
        <v>8247</v>
      </c>
      <c r="J3218">
        <v>1436625000</v>
      </c>
      <c r="K3218" s="11">
        <f t="shared" si="300"/>
        <v>42196.354166666672</v>
      </c>
      <c r="L3218">
        <v>1433934371</v>
      </c>
      <c r="M3218" s="11">
        <f t="shared" si="301"/>
        <v>42165.212627314817</v>
      </c>
      <c r="N3218" t="b">
        <v>1</v>
      </c>
      <c r="O3218">
        <v>35</v>
      </c>
      <c r="P3218" t="b">
        <v>1</v>
      </c>
      <c r="Q3218" t="s">
        <v>8271</v>
      </c>
      <c r="R3218" s="10">
        <f t="shared" si="302"/>
        <v>100.05</v>
      </c>
      <c r="S3218">
        <f t="shared" si="303"/>
        <v>57.171428571428571</v>
      </c>
      <c r="T3218" t="str">
        <f t="shared" si="304"/>
        <v>theater</v>
      </c>
      <c r="U3218" t="str">
        <f t="shared" si="305"/>
        <v>plays</v>
      </c>
    </row>
    <row r="3219" spans="1:21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tr">
        <f>Data[[#This Row],[state]]</f>
        <v>successful</v>
      </c>
      <c r="H3219" t="s">
        <v>8224</v>
      </c>
      <c r="I3219" t="s">
        <v>8246</v>
      </c>
      <c r="J3219">
        <v>1478264784</v>
      </c>
      <c r="K3219" s="11">
        <f t="shared" si="300"/>
        <v>42678.296111111107</v>
      </c>
      <c r="L3219">
        <v>1475672784</v>
      </c>
      <c r="M3219" s="11">
        <f t="shared" si="301"/>
        <v>42648.296111111107</v>
      </c>
      <c r="N3219" t="b">
        <v>1</v>
      </c>
      <c r="O3219">
        <v>104</v>
      </c>
      <c r="P3219" t="b">
        <v>1</v>
      </c>
      <c r="Q3219" t="s">
        <v>8271</v>
      </c>
      <c r="R3219" s="10">
        <f t="shared" si="302"/>
        <v>116.02222222222223</v>
      </c>
      <c r="S3219">
        <f t="shared" si="303"/>
        <v>50.20192307692308</v>
      </c>
      <c r="T3219" t="str">
        <f t="shared" si="304"/>
        <v>theater</v>
      </c>
      <c r="U3219" t="str">
        <f t="shared" si="305"/>
        <v>plays</v>
      </c>
    </row>
    <row r="3220" spans="1:21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tr">
        <f>Data[[#This Row],[state]]</f>
        <v>successful</v>
      </c>
      <c r="H3220" t="s">
        <v>8225</v>
      </c>
      <c r="I3220" t="s">
        <v>8247</v>
      </c>
      <c r="J3220">
        <v>1419984000</v>
      </c>
      <c r="K3220" s="11">
        <f t="shared" si="300"/>
        <v>42003.75</v>
      </c>
      <c r="L3220">
        <v>1417132986</v>
      </c>
      <c r="M3220" s="11">
        <f t="shared" si="301"/>
        <v>41970.752152777779</v>
      </c>
      <c r="N3220" t="b">
        <v>1</v>
      </c>
      <c r="O3220">
        <v>184</v>
      </c>
      <c r="P3220" t="b">
        <v>1</v>
      </c>
      <c r="Q3220" t="s">
        <v>8271</v>
      </c>
      <c r="R3220" s="10">
        <f t="shared" si="302"/>
        <v>102.1</v>
      </c>
      <c r="S3220">
        <f t="shared" si="303"/>
        <v>66.586956521739125</v>
      </c>
      <c r="T3220" t="str">
        <f t="shared" si="304"/>
        <v>theater</v>
      </c>
      <c r="U3220" t="str">
        <f t="shared" si="305"/>
        <v>plays</v>
      </c>
    </row>
    <row r="3221" spans="1:21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tr">
        <f>Data[[#This Row],[state]]</f>
        <v>successful</v>
      </c>
      <c r="H3221" t="s">
        <v>8224</v>
      </c>
      <c r="I3221" t="s">
        <v>8246</v>
      </c>
      <c r="J3221">
        <v>1427063747</v>
      </c>
      <c r="K3221" s="11">
        <f t="shared" si="300"/>
        <v>42085.691516203704</v>
      </c>
      <c r="L3221">
        <v>1424043347</v>
      </c>
      <c r="M3221" s="11">
        <f t="shared" si="301"/>
        <v>42050.733182870375</v>
      </c>
      <c r="N3221" t="b">
        <v>1</v>
      </c>
      <c r="O3221">
        <v>119</v>
      </c>
      <c r="P3221" t="b">
        <v>1</v>
      </c>
      <c r="Q3221" t="s">
        <v>8271</v>
      </c>
      <c r="R3221" s="10">
        <f t="shared" si="302"/>
        <v>100.11000000000001</v>
      </c>
      <c r="S3221">
        <f t="shared" si="303"/>
        <v>168.25210084033614</v>
      </c>
      <c r="T3221" t="str">
        <f t="shared" si="304"/>
        <v>theater</v>
      </c>
      <c r="U3221" t="str">
        <f t="shared" si="305"/>
        <v>plays</v>
      </c>
    </row>
    <row r="3222" spans="1:21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tr">
        <f>Data[[#This Row],[state]]</f>
        <v>successful</v>
      </c>
      <c r="H3222" t="s">
        <v>8224</v>
      </c>
      <c r="I3222" t="s">
        <v>8246</v>
      </c>
      <c r="J3222">
        <v>1489352400</v>
      </c>
      <c r="K3222" s="11">
        <f t="shared" si="300"/>
        <v>42806.625</v>
      </c>
      <c r="L3222">
        <v>1486411204</v>
      </c>
      <c r="M3222" s="11">
        <f t="shared" si="301"/>
        <v>42772.583379629628</v>
      </c>
      <c r="N3222" t="b">
        <v>1</v>
      </c>
      <c r="O3222">
        <v>59</v>
      </c>
      <c r="P3222" t="b">
        <v>1</v>
      </c>
      <c r="Q3222" t="s">
        <v>8271</v>
      </c>
      <c r="R3222" s="10">
        <f t="shared" si="302"/>
        <v>100.84</v>
      </c>
      <c r="S3222">
        <f t="shared" si="303"/>
        <v>256.37288135593218</v>
      </c>
      <c r="T3222" t="str">
        <f t="shared" si="304"/>
        <v>theater</v>
      </c>
      <c r="U3222" t="str">
        <f t="shared" si="305"/>
        <v>plays</v>
      </c>
    </row>
    <row r="3223" spans="1:21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tr">
        <f>Data[[#This Row],[state]]</f>
        <v>successful</v>
      </c>
      <c r="H3223" t="s">
        <v>8225</v>
      </c>
      <c r="I3223" t="s">
        <v>8247</v>
      </c>
      <c r="J3223">
        <v>1436114603</v>
      </c>
      <c r="K3223" s="11">
        <f t="shared" si="300"/>
        <v>42190.446793981479</v>
      </c>
      <c r="L3223">
        <v>1433090603</v>
      </c>
      <c r="M3223" s="11">
        <f t="shared" si="301"/>
        <v>42155.446793981479</v>
      </c>
      <c r="N3223" t="b">
        <v>1</v>
      </c>
      <c r="O3223">
        <v>113</v>
      </c>
      <c r="P3223" t="b">
        <v>1</v>
      </c>
      <c r="Q3223" t="s">
        <v>8271</v>
      </c>
      <c r="R3223" s="10">
        <f t="shared" si="302"/>
        <v>103.42499999999998</v>
      </c>
      <c r="S3223">
        <f t="shared" si="303"/>
        <v>36.610619469026545</v>
      </c>
      <c r="T3223" t="str">
        <f t="shared" si="304"/>
        <v>theater</v>
      </c>
      <c r="U3223" t="str">
        <f t="shared" si="305"/>
        <v>plays</v>
      </c>
    </row>
    <row r="3224" spans="1:21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tr">
        <f>Data[[#This Row],[state]]</f>
        <v>successful</v>
      </c>
      <c r="H3224" t="s">
        <v>8224</v>
      </c>
      <c r="I3224" t="s">
        <v>8246</v>
      </c>
      <c r="J3224">
        <v>1445722140</v>
      </c>
      <c r="K3224" s="11">
        <f t="shared" si="300"/>
        <v>42301.645138888889</v>
      </c>
      <c r="L3224">
        <v>1443016697</v>
      </c>
      <c r="M3224" s="11">
        <f t="shared" si="301"/>
        <v>42270.332141203704</v>
      </c>
      <c r="N3224" t="b">
        <v>1</v>
      </c>
      <c r="O3224">
        <v>84</v>
      </c>
      <c r="P3224" t="b">
        <v>1</v>
      </c>
      <c r="Q3224" t="s">
        <v>8271</v>
      </c>
      <c r="R3224" s="10">
        <f t="shared" si="302"/>
        <v>124.8</v>
      </c>
      <c r="S3224">
        <f t="shared" si="303"/>
        <v>37.142857142857146</v>
      </c>
      <c r="T3224" t="str">
        <f t="shared" si="304"/>
        <v>theater</v>
      </c>
      <c r="U3224" t="str">
        <f t="shared" si="305"/>
        <v>plays</v>
      </c>
    </row>
    <row r="3225" spans="1:21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tr">
        <f>Data[[#This Row],[state]]</f>
        <v>successful</v>
      </c>
      <c r="H3225" t="s">
        <v>8224</v>
      </c>
      <c r="I3225" t="s">
        <v>8246</v>
      </c>
      <c r="J3225">
        <v>1440100976</v>
      </c>
      <c r="K3225" s="11">
        <f t="shared" si="300"/>
        <v>42236.585370370376</v>
      </c>
      <c r="L3225">
        <v>1437508976</v>
      </c>
      <c r="M3225" s="11">
        <f t="shared" si="301"/>
        <v>42206.585370370376</v>
      </c>
      <c r="N3225" t="b">
        <v>1</v>
      </c>
      <c r="O3225">
        <v>74</v>
      </c>
      <c r="P3225" t="b">
        <v>1</v>
      </c>
      <c r="Q3225" t="s">
        <v>8271</v>
      </c>
      <c r="R3225" s="10">
        <f t="shared" si="302"/>
        <v>109.51612903225806</v>
      </c>
      <c r="S3225">
        <f t="shared" si="303"/>
        <v>45.878378378378379</v>
      </c>
      <c r="T3225" t="str">
        <f t="shared" si="304"/>
        <v>theater</v>
      </c>
      <c r="U3225" t="str">
        <f t="shared" si="305"/>
        <v>plays</v>
      </c>
    </row>
    <row r="3226" spans="1:21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tr">
        <f>Data[[#This Row],[state]]</f>
        <v>successful</v>
      </c>
      <c r="H3226" t="s">
        <v>8224</v>
      </c>
      <c r="I3226" t="s">
        <v>8246</v>
      </c>
      <c r="J3226">
        <v>1484024400</v>
      </c>
      <c r="K3226" s="11">
        <f t="shared" si="300"/>
        <v>42744.958333333328</v>
      </c>
      <c r="L3226">
        <v>1479932713</v>
      </c>
      <c r="M3226" s="11">
        <f t="shared" si="301"/>
        <v>42697.600844907407</v>
      </c>
      <c r="N3226" t="b">
        <v>1</v>
      </c>
      <c r="O3226">
        <v>216</v>
      </c>
      <c r="P3226" t="b">
        <v>1</v>
      </c>
      <c r="Q3226" t="s">
        <v>8271</v>
      </c>
      <c r="R3226" s="10">
        <f t="shared" si="302"/>
        <v>102.03333333333333</v>
      </c>
      <c r="S3226">
        <f t="shared" si="303"/>
        <v>141.71296296296296</v>
      </c>
      <c r="T3226" t="str">
        <f t="shared" si="304"/>
        <v>theater</v>
      </c>
      <c r="U3226" t="str">
        <f t="shared" si="305"/>
        <v>plays</v>
      </c>
    </row>
    <row r="3227" spans="1:21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tr">
        <f>Data[[#This Row],[state]]</f>
        <v>successful</v>
      </c>
      <c r="H3227" t="s">
        <v>8224</v>
      </c>
      <c r="I3227" t="s">
        <v>8246</v>
      </c>
      <c r="J3227">
        <v>1464987600</v>
      </c>
      <c r="K3227" s="11">
        <f t="shared" si="300"/>
        <v>42524.625</v>
      </c>
      <c r="L3227">
        <v>1463145938</v>
      </c>
      <c r="M3227" s="11">
        <f t="shared" si="301"/>
        <v>42503.309467592597</v>
      </c>
      <c r="N3227" t="b">
        <v>1</v>
      </c>
      <c r="O3227">
        <v>39</v>
      </c>
      <c r="P3227" t="b">
        <v>1</v>
      </c>
      <c r="Q3227" t="s">
        <v>8271</v>
      </c>
      <c r="R3227" s="10">
        <f t="shared" si="302"/>
        <v>102.35000000000001</v>
      </c>
      <c r="S3227">
        <f t="shared" si="303"/>
        <v>52.487179487179489</v>
      </c>
      <c r="T3227" t="str">
        <f t="shared" si="304"/>
        <v>theater</v>
      </c>
      <c r="U3227" t="str">
        <f t="shared" si="305"/>
        <v>plays</v>
      </c>
    </row>
    <row r="3228" spans="1:21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tr">
        <f>Data[[#This Row],[state]]</f>
        <v>successful</v>
      </c>
      <c r="H3228" t="s">
        <v>8225</v>
      </c>
      <c r="I3228" t="s">
        <v>8247</v>
      </c>
      <c r="J3228">
        <v>1446213612</v>
      </c>
      <c r="K3228" s="11">
        <f t="shared" si="300"/>
        <v>42307.333472222221</v>
      </c>
      <c r="L3228">
        <v>1443621612</v>
      </c>
      <c r="M3228" s="11">
        <f t="shared" si="301"/>
        <v>42277.333472222221</v>
      </c>
      <c r="N3228" t="b">
        <v>1</v>
      </c>
      <c r="O3228">
        <v>21</v>
      </c>
      <c r="P3228" t="b">
        <v>1</v>
      </c>
      <c r="Q3228" t="s">
        <v>8271</v>
      </c>
      <c r="R3228" s="10">
        <f t="shared" si="302"/>
        <v>104.16666666666667</v>
      </c>
      <c r="S3228">
        <f t="shared" si="303"/>
        <v>59.523809523809526</v>
      </c>
      <c r="T3228" t="str">
        <f t="shared" si="304"/>
        <v>theater</v>
      </c>
      <c r="U3228" t="str">
        <f t="shared" si="305"/>
        <v>plays</v>
      </c>
    </row>
    <row r="3229" spans="1:21" ht="44.25" hidden="1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tr">
        <f>Data[[#This Row],[state]]</f>
        <v>successful</v>
      </c>
      <c r="H3229" t="s">
        <v>8225</v>
      </c>
      <c r="I3229" t="s">
        <v>8247</v>
      </c>
      <c r="J3229">
        <v>1484687436</v>
      </c>
      <c r="K3229" s="11">
        <f t="shared" si="300"/>
        <v>42752.632361111115</v>
      </c>
      <c r="L3229">
        <v>1482095436</v>
      </c>
      <c r="M3229" s="11">
        <f t="shared" si="301"/>
        <v>42722.632361111115</v>
      </c>
      <c r="N3229" t="b">
        <v>0</v>
      </c>
      <c r="O3229">
        <v>30</v>
      </c>
      <c r="P3229" t="b">
        <v>1</v>
      </c>
      <c r="Q3229" t="s">
        <v>8271</v>
      </c>
      <c r="R3229" s="10">
        <f t="shared" si="302"/>
        <v>125</v>
      </c>
      <c r="S3229">
        <f t="shared" si="303"/>
        <v>50</v>
      </c>
      <c r="T3229" t="str">
        <f t="shared" si="304"/>
        <v>theater</v>
      </c>
      <c r="U3229" t="str">
        <f t="shared" si="305"/>
        <v>plays</v>
      </c>
    </row>
    <row r="3230" spans="1:21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tr">
        <f>Data[[#This Row],[state]]</f>
        <v>successful</v>
      </c>
      <c r="H3230" t="s">
        <v>8224</v>
      </c>
      <c r="I3230" t="s">
        <v>8246</v>
      </c>
      <c r="J3230">
        <v>1450328340</v>
      </c>
      <c r="K3230" s="11">
        <f t="shared" si="300"/>
        <v>42354.957638888889</v>
      </c>
      <c r="L3230">
        <v>1447606884</v>
      </c>
      <c r="M3230" s="11">
        <f t="shared" si="301"/>
        <v>42323.45930555556</v>
      </c>
      <c r="N3230" t="b">
        <v>1</v>
      </c>
      <c r="O3230">
        <v>37</v>
      </c>
      <c r="P3230" t="b">
        <v>1</v>
      </c>
      <c r="Q3230" t="s">
        <v>8271</v>
      </c>
      <c r="R3230" s="10">
        <f t="shared" si="302"/>
        <v>102.34285714285714</v>
      </c>
      <c r="S3230">
        <f t="shared" si="303"/>
        <v>193.62162162162161</v>
      </c>
      <c r="T3230" t="str">
        <f t="shared" si="304"/>
        <v>theater</v>
      </c>
      <c r="U3230" t="str">
        <f t="shared" si="305"/>
        <v>plays</v>
      </c>
    </row>
    <row r="3231" spans="1:21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tr">
        <f>Data[[#This Row],[state]]</f>
        <v>successful</v>
      </c>
      <c r="H3231" t="s">
        <v>8224</v>
      </c>
      <c r="I3231" t="s">
        <v>8246</v>
      </c>
      <c r="J3231">
        <v>1416470398</v>
      </c>
      <c r="K3231" s="11">
        <f t="shared" si="300"/>
        <v>41963.083310185189</v>
      </c>
      <c r="L3231">
        <v>1413874798</v>
      </c>
      <c r="M3231" s="11">
        <f t="shared" si="301"/>
        <v>41933.041643518518</v>
      </c>
      <c r="N3231" t="b">
        <v>1</v>
      </c>
      <c r="O3231">
        <v>202</v>
      </c>
      <c r="P3231" t="b">
        <v>1</v>
      </c>
      <c r="Q3231" t="s">
        <v>8271</v>
      </c>
      <c r="R3231" s="10">
        <f t="shared" si="302"/>
        <v>107.86500000000001</v>
      </c>
      <c r="S3231">
        <f t="shared" si="303"/>
        <v>106.79702970297029</v>
      </c>
      <c r="T3231" t="str">
        <f t="shared" si="304"/>
        <v>theater</v>
      </c>
      <c r="U3231" t="str">
        <f t="shared" si="305"/>
        <v>plays</v>
      </c>
    </row>
    <row r="3232" spans="1:21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tr">
        <f>Data[[#This Row],[state]]</f>
        <v>successful</v>
      </c>
      <c r="H3232" t="s">
        <v>8224</v>
      </c>
      <c r="I3232" t="s">
        <v>8246</v>
      </c>
      <c r="J3232">
        <v>1412135940</v>
      </c>
      <c r="K3232" s="11">
        <f t="shared" si="300"/>
        <v>41912.915972222225</v>
      </c>
      <c r="L3232">
        <v>1410840126</v>
      </c>
      <c r="M3232" s="11">
        <f t="shared" si="301"/>
        <v>41897.918125000004</v>
      </c>
      <c r="N3232" t="b">
        <v>1</v>
      </c>
      <c r="O3232">
        <v>37</v>
      </c>
      <c r="P3232" t="b">
        <v>1</v>
      </c>
      <c r="Q3232" t="s">
        <v>8271</v>
      </c>
      <c r="R3232" s="10">
        <f t="shared" si="302"/>
        <v>109.88461538461539</v>
      </c>
      <c r="S3232">
        <f t="shared" si="303"/>
        <v>77.21621621621621</v>
      </c>
      <c r="T3232" t="str">
        <f t="shared" si="304"/>
        <v>theater</v>
      </c>
      <c r="U3232" t="str">
        <f t="shared" si="305"/>
        <v>plays</v>
      </c>
    </row>
    <row r="3233" spans="1:21" ht="44.25" hidden="1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tr">
        <f>Data[[#This Row],[state]]</f>
        <v>successful</v>
      </c>
      <c r="H3233" t="s">
        <v>8224</v>
      </c>
      <c r="I3233" t="s">
        <v>8246</v>
      </c>
      <c r="J3233">
        <v>1460846347</v>
      </c>
      <c r="K3233" s="11">
        <f t="shared" si="300"/>
        <v>42476.693831018521</v>
      </c>
      <c r="L3233">
        <v>1458254347</v>
      </c>
      <c r="M3233" s="11">
        <f t="shared" si="301"/>
        <v>42446.693831018521</v>
      </c>
      <c r="N3233" t="b">
        <v>0</v>
      </c>
      <c r="O3233">
        <v>28</v>
      </c>
      <c r="P3233" t="b">
        <v>1</v>
      </c>
      <c r="Q3233" t="s">
        <v>8271</v>
      </c>
      <c r="R3233" s="10">
        <f t="shared" si="302"/>
        <v>161</v>
      </c>
      <c r="S3233">
        <f t="shared" si="303"/>
        <v>57.5</v>
      </c>
      <c r="T3233" t="str">
        <f t="shared" si="304"/>
        <v>theater</v>
      </c>
      <c r="U3233" t="str">
        <f t="shared" si="305"/>
        <v>plays</v>
      </c>
    </row>
    <row r="3234" spans="1:21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tr">
        <f>Data[[#This Row],[state]]</f>
        <v>successful</v>
      </c>
      <c r="H3234" t="s">
        <v>8224</v>
      </c>
      <c r="I3234" t="s">
        <v>8246</v>
      </c>
      <c r="J3234">
        <v>1462334340</v>
      </c>
      <c r="K3234" s="11">
        <f t="shared" si="300"/>
        <v>42493.915972222225</v>
      </c>
      <c r="L3234">
        <v>1459711917</v>
      </c>
      <c r="M3234" s="11">
        <f t="shared" si="301"/>
        <v>42463.56385416667</v>
      </c>
      <c r="N3234" t="b">
        <v>1</v>
      </c>
      <c r="O3234">
        <v>26</v>
      </c>
      <c r="P3234" t="b">
        <v>1</v>
      </c>
      <c r="Q3234" t="s">
        <v>8271</v>
      </c>
      <c r="R3234" s="10">
        <f t="shared" si="302"/>
        <v>131.20000000000002</v>
      </c>
      <c r="S3234">
        <f t="shared" si="303"/>
        <v>50.46153846153846</v>
      </c>
      <c r="T3234" t="str">
        <f t="shared" si="304"/>
        <v>theater</v>
      </c>
      <c r="U3234" t="str">
        <f t="shared" si="305"/>
        <v>plays</v>
      </c>
    </row>
    <row r="3235" spans="1:21" ht="44.25" hidden="1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tr">
        <f>Data[[#This Row],[state]]</f>
        <v>successful</v>
      </c>
      <c r="H3235" t="s">
        <v>8224</v>
      </c>
      <c r="I3235" t="s">
        <v>8246</v>
      </c>
      <c r="J3235">
        <v>1488482355</v>
      </c>
      <c r="K3235" s="11">
        <f t="shared" si="300"/>
        <v>42796.555034722223</v>
      </c>
      <c r="L3235">
        <v>1485890355</v>
      </c>
      <c r="M3235" s="11">
        <f t="shared" si="301"/>
        <v>42766.555034722223</v>
      </c>
      <c r="N3235" t="b">
        <v>0</v>
      </c>
      <c r="O3235">
        <v>61</v>
      </c>
      <c r="P3235" t="b">
        <v>1</v>
      </c>
      <c r="Q3235" t="s">
        <v>8271</v>
      </c>
      <c r="R3235" s="10">
        <f t="shared" si="302"/>
        <v>118.8</v>
      </c>
      <c r="S3235">
        <f t="shared" si="303"/>
        <v>97.377049180327873</v>
      </c>
      <c r="T3235" t="str">
        <f t="shared" si="304"/>
        <v>theater</v>
      </c>
      <c r="U3235" t="str">
        <f t="shared" si="305"/>
        <v>plays</v>
      </c>
    </row>
    <row r="3236" spans="1:21" ht="44.25" hidden="1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tr">
        <f>Data[[#This Row],[state]]</f>
        <v>successful</v>
      </c>
      <c r="H3236" t="s">
        <v>8225</v>
      </c>
      <c r="I3236" t="s">
        <v>8247</v>
      </c>
      <c r="J3236">
        <v>1485991860</v>
      </c>
      <c r="K3236" s="11">
        <f t="shared" si="300"/>
        <v>42767.729861111111</v>
      </c>
      <c r="L3236">
        <v>1483124208</v>
      </c>
      <c r="M3236" s="11">
        <f t="shared" si="301"/>
        <v>42734.539444444439</v>
      </c>
      <c r="N3236" t="b">
        <v>0</v>
      </c>
      <c r="O3236">
        <v>115</v>
      </c>
      <c r="P3236" t="b">
        <v>1</v>
      </c>
      <c r="Q3236" t="s">
        <v>8271</v>
      </c>
      <c r="R3236" s="10">
        <f t="shared" si="302"/>
        <v>100.39275000000001</v>
      </c>
      <c r="S3236">
        <f t="shared" si="303"/>
        <v>34.91921739130435</v>
      </c>
      <c r="T3236" t="str">
        <f t="shared" si="304"/>
        <v>theater</v>
      </c>
      <c r="U3236" t="str">
        <f t="shared" si="305"/>
        <v>plays</v>
      </c>
    </row>
    <row r="3237" spans="1:21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tr">
        <f>Data[[#This Row],[state]]</f>
        <v>successful</v>
      </c>
      <c r="H3237" t="s">
        <v>8224</v>
      </c>
      <c r="I3237" t="s">
        <v>8246</v>
      </c>
      <c r="J3237">
        <v>1467361251</v>
      </c>
      <c r="K3237" s="11">
        <f t="shared" si="300"/>
        <v>42552.097812499997</v>
      </c>
      <c r="L3237">
        <v>1464769251</v>
      </c>
      <c r="M3237" s="11">
        <f t="shared" si="301"/>
        <v>42522.097812499997</v>
      </c>
      <c r="N3237" t="b">
        <v>1</v>
      </c>
      <c r="O3237">
        <v>181</v>
      </c>
      <c r="P3237" t="b">
        <v>1</v>
      </c>
      <c r="Q3237" t="s">
        <v>8271</v>
      </c>
      <c r="R3237" s="10">
        <f t="shared" si="302"/>
        <v>103.20666666666666</v>
      </c>
      <c r="S3237">
        <f t="shared" si="303"/>
        <v>85.530386740331494</v>
      </c>
      <c r="T3237" t="str">
        <f t="shared" si="304"/>
        <v>theater</v>
      </c>
      <c r="U3237" t="str">
        <f t="shared" si="305"/>
        <v>plays</v>
      </c>
    </row>
    <row r="3238" spans="1:21" ht="44.25" hidden="1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tr">
        <f>Data[[#This Row],[state]]</f>
        <v>successful</v>
      </c>
      <c r="H3238" t="s">
        <v>8224</v>
      </c>
      <c r="I3238" t="s">
        <v>8246</v>
      </c>
      <c r="J3238">
        <v>1482962433</v>
      </c>
      <c r="K3238" s="11">
        <f t="shared" si="300"/>
        <v>42732.667048611111</v>
      </c>
      <c r="L3238">
        <v>1480370433</v>
      </c>
      <c r="M3238" s="11">
        <f t="shared" si="301"/>
        <v>42702.667048611111</v>
      </c>
      <c r="N3238" t="b">
        <v>0</v>
      </c>
      <c r="O3238">
        <v>110</v>
      </c>
      <c r="P3238" t="b">
        <v>1</v>
      </c>
      <c r="Q3238" t="s">
        <v>8271</v>
      </c>
      <c r="R3238" s="10">
        <f t="shared" si="302"/>
        <v>100.6</v>
      </c>
      <c r="S3238">
        <f t="shared" si="303"/>
        <v>182.90909090909091</v>
      </c>
      <c r="T3238" t="str">
        <f t="shared" si="304"/>
        <v>theater</v>
      </c>
      <c r="U3238" t="str">
        <f t="shared" si="305"/>
        <v>plays</v>
      </c>
    </row>
    <row r="3239" spans="1:21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tr">
        <f>Data[[#This Row],[state]]</f>
        <v>successful</v>
      </c>
      <c r="H3239" t="s">
        <v>8224</v>
      </c>
      <c r="I3239" t="s">
        <v>8246</v>
      </c>
      <c r="J3239">
        <v>1443499140</v>
      </c>
      <c r="K3239" s="11">
        <f t="shared" si="300"/>
        <v>42275.915972222225</v>
      </c>
      <c r="L3239">
        <v>1441452184</v>
      </c>
      <c r="M3239" s="11">
        <f t="shared" si="301"/>
        <v>42252.224351851852</v>
      </c>
      <c r="N3239" t="b">
        <v>1</v>
      </c>
      <c r="O3239">
        <v>269</v>
      </c>
      <c r="P3239" t="b">
        <v>1</v>
      </c>
      <c r="Q3239" t="s">
        <v>8271</v>
      </c>
      <c r="R3239" s="10">
        <f t="shared" si="302"/>
        <v>100.78754285714287</v>
      </c>
      <c r="S3239">
        <f t="shared" si="303"/>
        <v>131.13620817843866</v>
      </c>
      <c r="T3239" t="str">
        <f t="shared" si="304"/>
        <v>theater</v>
      </c>
      <c r="U3239" t="str">
        <f t="shared" si="305"/>
        <v>plays</v>
      </c>
    </row>
    <row r="3240" spans="1:21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tr">
        <f>Data[[#This Row],[state]]</f>
        <v>successful</v>
      </c>
      <c r="H3240" t="s">
        <v>8225</v>
      </c>
      <c r="I3240" t="s">
        <v>8247</v>
      </c>
      <c r="J3240">
        <v>1435752898</v>
      </c>
      <c r="K3240" s="11">
        <f t="shared" si="300"/>
        <v>42186.260393518518</v>
      </c>
      <c r="L3240">
        <v>1433160898</v>
      </c>
      <c r="M3240" s="11">
        <f t="shared" si="301"/>
        <v>42156.260393518518</v>
      </c>
      <c r="N3240" t="b">
        <v>1</v>
      </c>
      <c r="O3240">
        <v>79</v>
      </c>
      <c r="P3240" t="b">
        <v>1</v>
      </c>
      <c r="Q3240" t="s">
        <v>8271</v>
      </c>
      <c r="R3240" s="10">
        <f t="shared" si="302"/>
        <v>112.32142857142857</v>
      </c>
      <c r="S3240">
        <f t="shared" si="303"/>
        <v>39.810126582278478</v>
      </c>
      <c r="T3240" t="str">
        <f t="shared" si="304"/>
        <v>theater</v>
      </c>
      <c r="U3240" t="str">
        <f t="shared" si="305"/>
        <v>plays</v>
      </c>
    </row>
    <row r="3241" spans="1:21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tr">
        <f>Data[[#This Row],[state]]</f>
        <v>successful</v>
      </c>
      <c r="H3241" t="s">
        <v>8225</v>
      </c>
      <c r="I3241" t="s">
        <v>8247</v>
      </c>
      <c r="J3241">
        <v>1445817540</v>
      </c>
      <c r="K3241" s="11">
        <f t="shared" si="300"/>
        <v>42302.749305555553</v>
      </c>
      <c r="L3241">
        <v>1443665293</v>
      </c>
      <c r="M3241" s="11">
        <f t="shared" si="301"/>
        <v>42277.839039351849</v>
      </c>
      <c r="N3241" t="b">
        <v>1</v>
      </c>
      <c r="O3241">
        <v>104</v>
      </c>
      <c r="P3241" t="b">
        <v>1</v>
      </c>
      <c r="Q3241" t="s">
        <v>8271</v>
      </c>
      <c r="R3241" s="10">
        <f t="shared" si="302"/>
        <v>105.91914022517912</v>
      </c>
      <c r="S3241">
        <f t="shared" si="303"/>
        <v>59.701730769230764</v>
      </c>
      <c r="T3241" t="str">
        <f t="shared" si="304"/>
        <v>theater</v>
      </c>
      <c r="U3241" t="str">
        <f t="shared" si="305"/>
        <v>plays</v>
      </c>
    </row>
    <row r="3242" spans="1:21" ht="44.25" hidden="1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tr">
        <f>Data[[#This Row],[state]]</f>
        <v>successful</v>
      </c>
      <c r="H3242" t="s">
        <v>8225</v>
      </c>
      <c r="I3242" t="s">
        <v>8247</v>
      </c>
      <c r="J3242">
        <v>1487286000</v>
      </c>
      <c r="K3242" s="11">
        <f t="shared" si="300"/>
        <v>42782.708333333328</v>
      </c>
      <c r="L3242">
        <v>1484843948</v>
      </c>
      <c r="M3242" s="11">
        <f t="shared" si="301"/>
        <v>42754.443842592591</v>
      </c>
      <c r="N3242" t="b">
        <v>0</v>
      </c>
      <c r="O3242">
        <v>34</v>
      </c>
      <c r="P3242" t="b">
        <v>1</v>
      </c>
      <c r="Q3242" t="s">
        <v>8271</v>
      </c>
      <c r="R3242" s="10">
        <f t="shared" si="302"/>
        <v>100.56666666666668</v>
      </c>
      <c r="S3242">
        <f t="shared" si="303"/>
        <v>88.735294117647058</v>
      </c>
      <c r="T3242" t="str">
        <f t="shared" si="304"/>
        <v>theater</v>
      </c>
      <c r="U3242" t="str">
        <f t="shared" si="305"/>
        <v>plays</v>
      </c>
    </row>
    <row r="3243" spans="1:21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tr">
        <f>Data[[#This Row],[state]]</f>
        <v>successful</v>
      </c>
      <c r="H3243" t="s">
        <v>8224</v>
      </c>
      <c r="I3243" t="s">
        <v>8246</v>
      </c>
      <c r="J3243">
        <v>1413269940</v>
      </c>
      <c r="K3243" s="11">
        <f t="shared" si="300"/>
        <v>41926.040972222225</v>
      </c>
      <c r="L3243">
        <v>1410421670</v>
      </c>
      <c r="M3243" s="11">
        <f t="shared" si="301"/>
        <v>41893.074884259258</v>
      </c>
      <c r="N3243" t="b">
        <v>1</v>
      </c>
      <c r="O3243">
        <v>167</v>
      </c>
      <c r="P3243" t="b">
        <v>1</v>
      </c>
      <c r="Q3243" t="s">
        <v>8271</v>
      </c>
      <c r="R3243" s="10">
        <f t="shared" si="302"/>
        <v>115.30588235294117</v>
      </c>
      <c r="S3243">
        <f t="shared" si="303"/>
        <v>58.688622754491021</v>
      </c>
      <c r="T3243" t="str">
        <f t="shared" si="304"/>
        <v>theater</v>
      </c>
      <c r="U3243" t="str">
        <f t="shared" si="305"/>
        <v>plays</v>
      </c>
    </row>
    <row r="3244" spans="1:21" ht="29.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tr">
        <f>Data[[#This Row],[state]]</f>
        <v>successful</v>
      </c>
      <c r="H3244" t="s">
        <v>8224</v>
      </c>
      <c r="I3244" t="s">
        <v>8246</v>
      </c>
      <c r="J3244">
        <v>1411150092</v>
      </c>
      <c r="K3244" s="11">
        <f t="shared" si="300"/>
        <v>41901.505694444444</v>
      </c>
      <c r="L3244">
        <v>1408558092</v>
      </c>
      <c r="M3244" s="11">
        <f t="shared" si="301"/>
        <v>41871.505694444444</v>
      </c>
      <c r="N3244" t="b">
        <v>1</v>
      </c>
      <c r="O3244">
        <v>183</v>
      </c>
      <c r="P3244" t="b">
        <v>1</v>
      </c>
      <c r="Q3244" t="s">
        <v>8271</v>
      </c>
      <c r="R3244" s="10">
        <f t="shared" si="302"/>
        <v>127.30419999999999</v>
      </c>
      <c r="S3244">
        <f t="shared" si="303"/>
        <v>69.56513661202186</v>
      </c>
      <c r="T3244" t="str">
        <f t="shared" si="304"/>
        <v>theater</v>
      </c>
      <c r="U3244" t="str">
        <f t="shared" si="305"/>
        <v>plays</v>
      </c>
    </row>
    <row r="3245" spans="1:21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tr">
        <f>Data[[#This Row],[state]]</f>
        <v>successful</v>
      </c>
      <c r="H3245" t="s">
        <v>8224</v>
      </c>
      <c r="I3245" t="s">
        <v>8246</v>
      </c>
      <c r="J3245">
        <v>1444348800</v>
      </c>
      <c r="K3245" s="11">
        <f t="shared" si="300"/>
        <v>42285.75</v>
      </c>
      <c r="L3245">
        <v>1442283562</v>
      </c>
      <c r="M3245" s="11">
        <f t="shared" si="301"/>
        <v>42261.846782407403</v>
      </c>
      <c r="N3245" t="b">
        <v>1</v>
      </c>
      <c r="O3245">
        <v>71</v>
      </c>
      <c r="P3245" t="b">
        <v>1</v>
      </c>
      <c r="Q3245" t="s">
        <v>8271</v>
      </c>
      <c r="R3245" s="10">
        <f t="shared" si="302"/>
        <v>102.83750000000001</v>
      </c>
      <c r="S3245">
        <f t="shared" si="303"/>
        <v>115.87323943661971</v>
      </c>
      <c r="T3245" t="str">
        <f t="shared" si="304"/>
        <v>theater</v>
      </c>
      <c r="U3245" t="str">
        <f t="shared" si="305"/>
        <v>plays</v>
      </c>
    </row>
    <row r="3246" spans="1:21" ht="44.25" hidden="1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tr">
        <f>Data[[#This Row],[state]]</f>
        <v>successful</v>
      </c>
      <c r="H3246" t="s">
        <v>8225</v>
      </c>
      <c r="I3246" t="s">
        <v>8247</v>
      </c>
      <c r="J3246">
        <v>1480613982</v>
      </c>
      <c r="K3246" s="11">
        <f t="shared" si="300"/>
        <v>42705.485902777778</v>
      </c>
      <c r="L3246">
        <v>1478018382</v>
      </c>
      <c r="M3246" s="11">
        <f t="shared" si="301"/>
        <v>42675.444236111114</v>
      </c>
      <c r="N3246" t="b">
        <v>0</v>
      </c>
      <c r="O3246">
        <v>69</v>
      </c>
      <c r="P3246" t="b">
        <v>1</v>
      </c>
      <c r="Q3246" t="s">
        <v>8271</v>
      </c>
      <c r="R3246" s="10">
        <f t="shared" si="302"/>
        <v>102.9375</v>
      </c>
      <c r="S3246">
        <f t="shared" si="303"/>
        <v>23.869565217391305</v>
      </c>
      <c r="T3246" t="str">
        <f t="shared" si="304"/>
        <v>theater</v>
      </c>
      <c r="U3246" t="str">
        <f t="shared" si="305"/>
        <v>plays</v>
      </c>
    </row>
    <row r="3247" spans="1:21" ht="44.25" hidden="1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tr">
        <f>Data[[#This Row],[state]]</f>
        <v>successful</v>
      </c>
      <c r="H3247" t="s">
        <v>8224</v>
      </c>
      <c r="I3247" t="s">
        <v>8246</v>
      </c>
      <c r="J3247">
        <v>1434074400</v>
      </c>
      <c r="K3247" s="11">
        <f t="shared" si="300"/>
        <v>42166.833333333328</v>
      </c>
      <c r="L3247">
        <v>1431354258</v>
      </c>
      <c r="M3247" s="11">
        <f t="shared" si="301"/>
        <v>42135.35020833333</v>
      </c>
      <c r="N3247" t="b">
        <v>0</v>
      </c>
      <c r="O3247">
        <v>270</v>
      </c>
      <c r="P3247" t="b">
        <v>1</v>
      </c>
      <c r="Q3247" t="s">
        <v>8271</v>
      </c>
      <c r="R3247" s="10">
        <f t="shared" si="302"/>
        <v>104.3047619047619</v>
      </c>
      <c r="S3247">
        <f t="shared" si="303"/>
        <v>81.125925925925927</v>
      </c>
      <c r="T3247" t="str">
        <f t="shared" si="304"/>
        <v>theater</v>
      </c>
      <c r="U3247" t="str">
        <f t="shared" si="305"/>
        <v>plays</v>
      </c>
    </row>
    <row r="3248" spans="1:21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tr">
        <f>Data[[#This Row],[state]]</f>
        <v>successful</v>
      </c>
      <c r="H3248" t="s">
        <v>8224</v>
      </c>
      <c r="I3248" t="s">
        <v>8246</v>
      </c>
      <c r="J3248">
        <v>1442030340</v>
      </c>
      <c r="K3248" s="11">
        <f t="shared" si="300"/>
        <v>42258.915972222225</v>
      </c>
      <c r="L3248">
        <v>1439551200</v>
      </c>
      <c r="M3248" s="11">
        <f t="shared" si="301"/>
        <v>42230.222222222219</v>
      </c>
      <c r="N3248" t="b">
        <v>1</v>
      </c>
      <c r="O3248">
        <v>193</v>
      </c>
      <c r="P3248" t="b">
        <v>1</v>
      </c>
      <c r="Q3248" t="s">
        <v>8271</v>
      </c>
      <c r="R3248" s="10">
        <f t="shared" si="302"/>
        <v>111.22000000000001</v>
      </c>
      <c r="S3248">
        <f t="shared" si="303"/>
        <v>57.626943005181346</v>
      </c>
      <c r="T3248" t="str">
        <f t="shared" si="304"/>
        <v>theater</v>
      </c>
      <c r="U3248" t="str">
        <f t="shared" si="305"/>
        <v>plays</v>
      </c>
    </row>
    <row r="3249" spans="1:21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tr">
        <f>Data[[#This Row],[state]]</f>
        <v>successful</v>
      </c>
      <c r="H3249" t="s">
        <v>8225</v>
      </c>
      <c r="I3249" t="s">
        <v>8247</v>
      </c>
      <c r="J3249">
        <v>1436696712</v>
      </c>
      <c r="K3249" s="11">
        <f t="shared" si="300"/>
        <v>42197.184166666666</v>
      </c>
      <c r="L3249">
        <v>1434104712</v>
      </c>
      <c r="M3249" s="11">
        <f t="shared" si="301"/>
        <v>42167.184166666666</v>
      </c>
      <c r="N3249" t="b">
        <v>1</v>
      </c>
      <c r="O3249">
        <v>57</v>
      </c>
      <c r="P3249" t="b">
        <v>1</v>
      </c>
      <c r="Q3249" t="s">
        <v>8271</v>
      </c>
      <c r="R3249" s="10">
        <f t="shared" si="302"/>
        <v>105.86</v>
      </c>
      <c r="S3249">
        <f t="shared" si="303"/>
        <v>46.429824561403507</v>
      </c>
      <c r="T3249" t="str">
        <f t="shared" si="304"/>
        <v>theater</v>
      </c>
      <c r="U3249" t="str">
        <f t="shared" si="305"/>
        <v>plays</v>
      </c>
    </row>
    <row r="3250" spans="1:21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tr">
        <f>Data[[#This Row],[state]]</f>
        <v>successful</v>
      </c>
      <c r="H3250" t="s">
        <v>8224</v>
      </c>
      <c r="I3250" t="s">
        <v>8246</v>
      </c>
      <c r="J3250">
        <v>1428178757</v>
      </c>
      <c r="K3250" s="11">
        <f t="shared" si="300"/>
        <v>42098.596724537041</v>
      </c>
      <c r="L3250">
        <v>1425590357</v>
      </c>
      <c r="M3250" s="11">
        <f t="shared" si="301"/>
        <v>42068.638391203705</v>
      </c>
      <c r="N3250" t="b">
        <v>1</v>
      </c>
      <c r="O3250">
        <v>200</v>
      </c>
      <c r="P3250" t="b">
        <v>1</v>
      </c>
      <c r="Q3250" t="s">
        <v>8271</v>
      </c>
      <c r="R3250" s="10">
        <f t="shared" si="302"/>
        <v>100.79166666666666</v>
      </c>
      <c r="S3250">
        <f t="shared" si="303"/>
        <v>60.475000000000001</v>
      </c>
      <c r="T3250" t="str">
        <f t="shared" si="304"/>
        <v>theater</v>
      </c>
      <c r="U3250" t="str">
        <f t="shared" si="305"/>
        <v>plays</v>
      </c>
    </row>
    <row r="3251" spans="1:21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tr">
        <f>Data[[#This Row],[state]]</f>
        <v>successful</v>
      </c>
      <c r="H3251" t="s">
        <v>8224</v>
      </c>
      <c r="I3251" t="s">
        <v>8246</v>
      </c>
      <c r="J3251">
        <v>1434822914</v>
      </c>
      <c r="K3251" s="11">
        <f t="shared" si="300"/>
        <v>42175.496689814812</v>
      </c>
      <c r="L3251">
        <v>1432230914</v>
      </c>
      <c r="M3251" s="11">
        <f t="shared" si="301"/>
        <v>42145.496689814812</v>
      </c>
      <c r="N3251" t="b">
        <v>1</v>
      </c>
      <c r="O3251">
        <v>88</v>
      </c>
      <c r="P3251" t="b">
        <v>1</v>
      </c>
      <c r="Q3251" t="s">
        <v>8271</v>
      </c>
      <c r="R3251" s="10">
        <f t="shared" si="302"/>
        <v>104.92727272727274</v>
      </c>
      <c r="S3251">
        <f t="shared" si="303"/>
        <v>65.579545454545453</v>
      </c>
      <c r="T3251" t="str">
        <f t="shared" si="304"/>
        <v>theater</v>
      </c>
      <c r="U3251" t="str">
        <f t="shared" si="305"/>
        <v>plays</v>
      </c>
    </row>
    <row r="3252" spans="1:21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tr">
        <f>Data[[#This Row],[state]]</f>
        <v>successful</v>
      </c>
      <c r="H3252" t="s">
        <v>8224</v>
      </c>
      <c r="I3252" t="s">
        <v>8246</v>
      </c>
      <c r="J3252">
        <v>1415213324</v>
      </c>
      <c r="K3252" s="11">
        <f t="shared" si="300"/>
        <v>41948.533842592595</v>
      </c>
      <c r="L3252">
        <v>1412617724</v>
      </c>
      <c r="M3252" s="11">
        <f t="shared" si="301"/>
        <v>41918.492175925923</v>
      </c>
      <c r="N3252" t="b">
        <v>1</v>
      </c>
      <c r="O3252">
        <v>213</v>
      </c>
      <c r="P3252" t="b">
        <v>1</v>
      </c>
      <c r="Q3252" t="s">
        <v>8271</v>
      </c>
      <c r="R3252" s="10">
        <f t="shared" si="302"/>
        <v>101.55199999999999</v>
      </c>
      <c r="S3252">
        <f t="shared" si="303"/>
        <v>119.1924882629108</v>
      </c>
      <c r="T3252" t="str">
        <f t="shared" si="304"/>
        <v>theater</v>
      </c>
      <c r="U3252" t="str">
        <f t="shared" si="305"/>
        <v>plays</v>
      </c>
    </row>
    <row r="3253" spans="1:21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tr">
        <f>Data[[#This Row],[state]]</f>
        <v>successful</v>
      </c>
      <c r="H3253" t="s">
        <v>8224</v>
      </c>
      <c r="I3253" t="s">
        <v>8246</v>
      </c>
      <c r="J3253">
        <v>1434907966</v>
      </c>
      <c r="K3253" s="11">
        <f t="shared" si="300"/>
        <v>42176.481087962966</v>
      </c>
      <c r="L3253">
        <v>1432315966</v>
      </c>
      <c r="M3253" s="11">
        <f t="shared" si="301"/>
        <v>42146.481087962966</v>
      </c>
      <c r="N3253" t="b">
        <v>1</v>
      </c>
      <c r="O3253">
        <v>20</v>
      </c>
      <c r="P3253" t="b">
        <v>1</v>
      </c>
      <c r="Q3253" t="s">
        <v>8271</v>
      </c>
      <c r="R3253" s="10">
        <f t="shared" si="302"/>
        <v>110.73333333333333</v>
      </c>
      <c r="S3253">
        <f t="shared" si="303"/>
        <v>83.05</v>
      </c>
      <c r="T3253" t="str">
        <f t="shared" si="304"/>
        <v>theater</v>
      </c>
      <c r="U3253" t="str">
        <f t="shared" si="305"/>
        <v>plays</v>
      </c>
    </row>
    <row r="3254" spans="1:21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tr">
        <f>Data[[#This Row],[state]]</f>
        <v>successful</v>
      </c>
      <c r="H3254" t="s">
        <v>8225</v>
      </c>
      <c r="I3254" t="s">
        <v>8247</v>
      </c>
      <c r="J3254">
        <v>1473247240</v>
      </c>
      <c r="K3254" s="11">
        <f t="shared" si="300"/>
        <v>42620.222685185188</v>
      </c>
      <c r="L3254">
        <v>1470655240</v>
      </c>
      <c r="M3254" s="11">
        <f t="shared" si="301"/>
        <v>42590.222685185188</v>
      </c>
      <c r="N3254" t="b">
        <v>1</v>
      </c>
      <c r="O3254">
        <v>50</v>
      </c>
      <c r="P3254" t="b">
        <v>1</v>
      </c>
      <c r="Q3254" t="s">
        <v>8271</v>
      </c>
      <c r="R3254" s="10">
        <f t="shared" si="302"/>
        <v>127.82222222222221</v>
      </c>
      <c r="S3254">
        <f t="shared" si="303"/>
        <v>57.52</v>
      </c>
      <c r="T3254" t="str">
        <f t="shared" si="304"/>
        <v>theater</v>
      </c>
      <c r="U3254" t="str">
        <f t="shared" si="305"/>
        <v>plays</v>
      </c>
    </row>
    <row r="3255" spans="1:21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tr">
        <f>Data[[#This Row],[state]]</f>
        <v>successful</v>
      </c>
      <c r="H3255" t="s">
        <v>8224</v>
      </c>
      <c r="I3255" t="s">
        <v>8246</v>
      </c>
      <c r="J3255">
        <v>1473306300</v>
      </c>
      <c r="K3255" s="11">
        <f t="shared" si="300"/>
        <v>42620.90625</v>
      </c>
      <c r="L3255">
        <v>1471701028</v>
      </c>
      <c r="M3255" s="11">
        <f t="shared" si="301"/>
        <v>42602.326712962968</v>
      </c>
      <c r="N3255" t="b">
        <v>1</v>
      </c>
      <c r="O3255">
        <v>115</v>
      </c>
      <c r="P3255" t="b">
        <v>1</v>
      </c>
      <c r="Q3255" t="s">
        <v>8271</v>
      </c>
      <c r="R3255" s="10">
        <f t="shared" si="302"/>
        <v>101.82500000000002</v>
      </c>
      <c r="S3255">
        <f t="shared" si="303"/>
        <v>177.08695652173913</v>
      </c>
      <c r="T3255" t="str">
        <f t="shared" si="304"/>
        <v>theater</v>
      </c>
      <c r="U3255" t="str">
        <f t="shared" si="305"/>
        <v>plays</v>
      </c>
    </row>
    <row r="3256" spans="1:21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tr">
        <f>Data[[#This Row],[state]]</f>
        <v>successful</v>
      </c>
      <c r="H3256" t="s">
        <v>8225</v>
      </c>
      <c r="I3256" t="s">
        <v>8247</v>
      </c>
      <c r="J3256">
        <v>1427331809</v>
      </c>
      <c r="K3256" s="11">
        <f t="shared" si="300"/>
        <v>42088.794085648144</v>
      </c>
      <c r="L3256">
        <v>1424743409</v>
      </c>
      <c r="M3256" s="11">
        <f t="shared" si="301"/>
        <v>42058.835752314815</v>
      </c>
      <c r="N3256" t="b">
        <v>1</v>
      </c>
      <c r="O3256">
        <v>186</v>
      </c>
      <c r="P3256" t="b">
        <v>1</v>
      </c>
      <c r="Q3256" t="s">
        <v>8271</v>
      </c>
      <c r="R3256" s="10">
        <f t="shared" si="302"/>
        <v>101.25769230769231</v>
      </c>
      <c r="S3256">
        <f t="shared" si="303"/>
        <v>70.771505376344081</v>
      </c>
      <c r="T3256" t="str">
        <f t="shared" si="304"/>
        <v>theater</v>
      </c>
      <c r="U3256" t="str">
        <f t="shared" si="305"/>
        <v>plays</v>
      </c>
    </row>
    <row r="3257" spans="1:21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tr">
        <f>Data[[#This Row],[state]]</f>
        <v>successful</v>
      </c>
      <c r="H3257" t="s">
        <v>8225</v>
      </c>
      <c r="I3257" t="s">
        <v>8247</v>
      </c>
      <c r="J3257">
        <v>1412706375</v>
      </c>
      <c r="K3257" s="11">
        <f t="shared" si="300"/>
        <v>41919.518229166664</v>
      </c>
      <c r="L3257">
        <v>1410114375</v>
      </c>
      <c r="M3257" s="11">
        <f t="shared" si="301"/>
        <v>41889.518229166664</v>
      </c>
      <c r="N3257" t="b">
        <v>1</v>
      </c>
      <c r="O3257">
        <v>18</v>
      </c>
      <c r="P3257" t="b">
        <v>1</v>
      </c>
      <c r="Q3257" t="s">
        <v>8271</v>
      </c>
      <c r="R3257" s="10">
        <f t="shared" si="302"/>
        <v>175</v>
      </c>
      <c r="S3257">
        <f t="shared" si="303"/>
        <v>29.166666666666668</v>
      </c>
      <c r="T3257" t="str">
        <f t="shared" si="304"/>
        <v>theater</v>
      </c>
      <c r="U3257" t="str">
        <f t="shared" si="305"/>
        <v>plays</v>
      </c>
    </row>
    <row r="3258" spans="1:21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tr">
        <f>Data[[#This Row],[state]]</f>
        <v>successful</v>
      </c>
      <c r="H3258" t="s">
        <v>8224</v>
      </c>
      <c r="I3258" t="s">
        <v>8246</v>
      </c>
      <c r="J3258">
        <v>1433995140</v>
      </c>
      <c r="K3258" s="11">
        <f t="shared" si="300"/>
        <v>42165.915972222225</v>
      </c>
      <c r="L3258">
        <v>1432129577</v>
      </c>
      <c r="M3258" s="11">
        <f t="shared" si="301"/>
        <v>42144.323807870373</v>
      </c>
      <c r="N3258" t="b">
        <v>1</v>
      </c>
      <c r="O3258">
        <v>176</v>
      </c>
      <c r="P3258" t="b">
        <v>1</v>
      </c>
      <c r="Q3258" t="s">
        <v>8271</v>
      </c>
      <c r="R3258" s="10">
        <f t="shared" si="302"/>
        <v>128.06</v>
      </c>
      <c r="S3258">
        <f t="shared" si="303"/>
        <v>72.76136363636364</v>
      </c>
      <c r="T3258" t="str">
        <f t="shared" si="304"/>
        <v>theater</v>
      </c>
      <c r="U3258" t="str">
        <f t="shared" si="305"/>
        <v>plays</v>
      </c>
    </row>
    <row r="3259" spans="1:21" ht="44.25" hidden="1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tr">
        <f>Data[[#This Row],[state]]</f>
        <v>successful</v>
      </c>
      <c r="H3259" t="s">
        <v>8225</v>
      </c>
      <c r="I3259" t="s">
        <v>8247</v>
      </c>
      <c r="J3259">
        <v>1487769952</v>
      </c>
      <c r="K3259" s="11">
        <f t="shared" si="300"/>
        <v>42788.309629629628</v>
      </c>
      <c r="L3259">
        <v>1485177952</v>
      </c>
      <c r="M3259" s="11">
        <f t="shared" si="301"/>
        <v>42758.309629629628</v>
      </c>
      <c r="N3259" t="b">
        <v>0</v>
      </c>
      <c r="O3259">
        <v>41</v>
      </c>
      <c r="P3259" t="b">
        <v>1</v>
      </c>
      <c r="Q3259" t="s">
        <v>8271</v>
      </c>
      <c r="R3259" s="10">
        <f t="shared" si="302"/>
        <v>106.29949999999999</v>
      </c>
      <c r="S3259">
        <f t="shared" si="303"/>
        <v>51.853414634146333</v>
      </c>
      <c r="T3259" t="str">
        <f t="shared" si="304"/>
        <v>theater</v>
      </c>
      <c r="U3259" t="str">
        <f t="shared" si="305"/>
        <v>plays</v>
      </c>
    </row>
    <row r="3260" spans="1:21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tr">
        <f>Data[[#This Row],[state]]</f>
        <v>successful</v>
      </c>
      <c r="H3260" t="s">
        <v>8224</v>
      </c>
      <c r="I3260" t="s">
        <v>8246</v>
      </c>
      <c r="J3260">
        <v>1420751861</v>
      </c>
      <c r="K3260" s="11">
        <f t="shared" si="300"/>
        <v>42012.637280092589</v>
      </c>
      <c r="L3260">
        <v>1418159861</v>
      </c>
      <c r="M3260" s="11">
        <f t="shared" si="301"/>
        <v>41982.637280092589</v>
      </c>
      <c r="N3260" t="b">
        <v>1</v>
      </c>
      <c r="O3260">
        <v>75</v>
      </c>
      <c r="P3260" t="b">
        <v>1</v>
      </c>
      <c r="Q3260" t="s">
        <v>8271</v>
      </c>
      <c r="R3260" s="10">
        <f t="shared" si="302"/>
        <v>105.21428571428571</v>
      </c>
      <c r="S3260">
        <f t="shared" si="303"/>
        <v>98.2</v>
      </c>
      <c r="T3260" t="str">
        <f t="shared" si="304"/>
        <v>theater</v>
      </c>
      <c r="U3260" t="str">
        <f t="shared" si="305"/>
        <v>plays</v>
      </c>
    </row>
    <row r="3261" spans="1:21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tr">
        <f>Data[[#This Row],[state]]</f>
        <v>successful</v>
      </c>
      <c r="H3261" t="s">
        <v>8224</v>
      </c>
      <c r="I3261" t="s">
        <v>8246</v>
      </c>
      <c r="J3261">
        <v>1475294340</v>
      </c>
      <c r="K3261" s="11">
        <f t="shared" si="300"/>
        <v>42643.915972222225</v>
      </c>
      <c r="L3261">
        <v>1472753745</v>
      </c>
      <c r="M3261" s="11">
        <f t="shared" si="301"/>
        <v>42614.510937500003</v>
      </c>
      <c r="N3261" t="b">
        <v>1</v>
      </c>
      <c r="O3261">
        <v>97</v>
      </c>
      <c r="P3261" t="b">
        <v>1</v>
      </c>
      <c r="Q3261" t="s">
        <v>8271</v>
      </c>
      <c r="R3261" s="10">
        <f t="shared" si="302"/>
        <v>106.16782608695652</v>
      </c>
      <c r="S3261">
        <f t="shared" si="303"/>
        <v>251.7381443298969</v>
      </c>
      <c r="T3261" t="str">
        <f t="shared" si="304"/>
        <v>theater</v>
      </c>
      <c r="U3261" t="str">
        <f t="shared" si="305"/>
        <v>plays</v>
      </c>
    </row>
    <row r="3262" spans="1:21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tr">
        <f>Data[[#This Row],[state]]</f>
        <v>successful</v>
      </c>
      <c r="H3262" t="s">
        <v>8224</v>
      </c>
      <c r="I3262" t="s">
        <v>8246</v>
      </c>
      <c r="J3262">
        <v>1448903318</v>
      </c>
      <c r="K3262" s="11">
        <f t="shared" si="300"/>
        <v>42338.464328703703</v>
      </c>
      <c r="L3262">
        <v>1445875718</v>
      </c>
      <c r="M3262" s="11">
        <f t="shared" si="301"/>
        <v>42303.422662037032</v>
      </c>
      <c r="N3262" t="b">
        <v>1</v>
      </c>
      <c r="O3262">
        <v>73</v>
      </c>
      <c r="P3262" t="b">
        <v>1</v>
      </c>
      <c r="Q3262" t="s">
        <v>8271</v>
      </c>
      <c r="R3262" s="10">
        <f t="shared" si="302"/>
        <v>109.24000000000001</v>
      </c>
      <c r="S3262">
        <f t="shared" si="303"/>
        <v>74.821917808219183</v>
      </c>
      <c r="T3262" t="str">
        <f t="shared" si="304"/>
        <v>theater</v>
      </c>
      <c r="U3262" t="str">
        <f t="shared" si="305"/>
        <v>plays</v>
      </c>
    </row>
    <row r="3263" spans="1:21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tr">
        <f>Data[[#This Row],[state]]</f>
        <v>successful</v>
      </c>
      <c r="H3263" t="s">
        <v>8224</v>
      </c>
      <c r="I3263" t="s">
        <v>8246</v>
      </c>
      <c r="J3263">
        <v>1437067476</v>
      </c>
      <c r="K3263" s="11">
        <f t="shared" si="300"/>
        <v>42201.475416666668</v>
      </c>
      <c r="L3263">
        <v>1434475476</v>
      </c>
      <c r="M3263" s="11">
        <f t="shared" si="301"/>
        <v>42171.475416666668</v>
      </c>
      <c r="N3263" t="b">
        <v>1</v>
      </c>
      <c r="O3263">
        <v>49</v>
      </c>
      <c r="P3263" t="b">
        <v>1</v>
      </c>
      <c r="Q3263" t="s">
        <v>8271</v>
      </c>
      <c r="R3263" s="10">
        <f t="shared" si="302"/>
        <v>100.45454545454547</v>
      </c>
      <c r="S3263">
        <f t="shared" si="303"/>
        <v>67.65306122448979</v>
      </c>
      <c r="T3263" t="str">
        <f t="shared" si="304"/>
        <v>theater</v>
      </c>
      <c r="U3263" t="str">
        <f t="shared" si="305"/>
        <v>plays</v>
      </c>
    </row>
    <row r="3264" spans="1:21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tr">
        <f>Data[[#This Row],[state]]</f>
        <v>successful</v>
      </c>
      <c r="H3264" t="s">
        <v>8224</v>
      </c>
      <c r="I3264" t="s">
        <v>8246</v>
      </c>
      <c r="J3264">
        <v>1419220800</v>
      </c>
      <c r="K3264" s="11">
        <f t="shared" si="300"/>
        <v>41994.916666666672</v>
      </c>
      <c r="L3264">
        <v>1416555262</v>
      </c>
      <c r="M3264" s="11">
        <f t="shared" si="301"/>
        <v>41964.065532407403</v>
      </c>
      <c r="N3264" t="b">
        <v>1</v>
      </c>
      <c r="O3264">
        <v>134</v>
      </c>
      <c r="P3264" t="b">
        <v>1</v>
      </c>
      <c r="Q3264" t="s">
        <v>8271</v>
      </c>
      <c r="R3264" s="10">
        <f t="shared" si="302"/>
        <v>103.04098360655738</v>
      </c>
      <c r="S3264">
        <f t="shared" si="303"/>
        <v>93.81343283582089</v>
      </c>
      <c r="T3264" t="str">
        <f t="shared" si="304"/>
        <v>theater</v>
      </c>
      <c r="U3264" t="str">
        <f t="shared" si="305"/>
        <v>plays</v>
      </c>
    </row>
    <row r="3265" spans="1:21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tr">
        <f>Data[[#This Row],[state]]</f>
        <v>successful</v>
      </c>
      <c r="H3265" t="s">
        <v>8224</v>
      </c>
      <c r="I3265" t="s">
        <v>8246</v>
      </c>
      <c r="J3265">
        <v>1446238800</v>
      </c>
      <c r="K3265" s="11">
        <f t="shared" si="300"/>
        <v>42307.625</v>
      </c>
      <c r="L3265">
        <v>1444220588</v>
      </c>
      <c r="M3265" s="11">
        <f t="shared" si="301"/>
        <v>42284.266064814816</v>
      </c>
      <c r="N3265" t="b">
        <v>1</v>
      </c>
      <c r="O3265">
        <v>68</v>
      </c>
      <c r="P3265" t="b">
        <v>1</v>
      </c>
      <c r="Q3265" t="s">
        <v>8271</v>
      </c>
      <c r="R3265" s="10">
        <f t="shared" si="302"/>
        <v>112.1664</v>
      </c>
      <c r="S3265">
        <f t="shared" si="303"/>
        <v>41.237647058823526</v>
      </c>
      <c r="T3265" t="str">
        <f t="shared" si="304"/>
        <v>theater</v>
      </c>
      <c r="U3265" t="str">
        <f t="shared" si="305"/>
        <v>plays</v>
      </c>
    </row>
    <row r="3266" spans="1:21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tr">
        <f>Data[[#This Row],[state]]</f>
        <v>successful</v>
      </c>
      <c r="H3266" t="s">
        <v>8224</v>
      </c>
      <c r="I3266" t="s">
        <v>8246</v>
      </c>
      <c r="J3266">
        <v>1422482400</v>
      </c>
      <c r="K3266" s="11">
        <f t="shared" ref="K3266:K3329" si="306">(((J3266/60)/60)/24)+DATE(1970,1,1)+(-6/24)</f>
        <v>42032.666666666672</v>
      </c>
      <c r="L3266">
        <v>1421089938</v>
      </c>
      <c r="M3266" s="11">
        <f t="shared" ref="M3266:M3329" si="307">(((L3266/60)/60)/24)+DATE(1970,1,1)+(-6/24)</f>
        <v>42016.550208333334</v>
      </c>
      <c r="N3266" t="b">
        <v>1</v>
      </c>
      <c r="O3266">
        <v>49</v>
      </c>
      <c r="P3266" t="b">
        <v>1</v>
      </c>
      <c r="Q3266" t="s">
        <v>8271</v>
      </c>
      <c r="R3266" s="10">
        <f t="shared" ref="R3266:R3329" si="308">(E3266/D3266)*100</f>
        <v>103</v>
      </c>
      <c r="S3266">
        <f t="shared" si="303"/>
        <v>52.551020408163268</v>
      </c>
      <c r="T3266" t="str">
        <f t="shared" si="304"/>
        <v>theater</v>
      </c>
      <c r="U3266" t="str">
        <f t="shared" si="305"/>
        <v>plays</v>
      </c>
    </row>
    <row r="3267" spans="1:21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tr">
        <f>Data[[#This Row],[state]]</f>
        <v>successful</v>
      </c>
      <c r="H3267" t="s">
        <v>8241</v>
      </c>
      <c r="I3267" t="s">
        <v>8249</v>
      </c>
      <c r="J3267">
        <v>1449162000</v>
      </c>
      <c r="K3267" s="11">
        <f t="shared" si="306"/>
        <v>42341.458333333328</v>
      </c>
      <c r="L3267">
        <v>1446570315</v>
      </c>
      <c r="M3267" s="11">
        <f t="shared" si="307"/>
        <v>42311.461979166663</v>
      </c>
      <c r="N3267" t="b">
        <v>1</v>
      </c>
      <c r="O3267">
        <v>63</v>
      </c>
      <c r="P3267" t="b">
        <v>1</v>
      </c>
      <c r="Q3267" t="s">
        <v>8271</v>
      </c>
      <c r="R3267" s="10">
        <f t="shared" si="308"/>
        <v>164</v>
      </c>
      <c r="S3267">
        <f t="shared" ref="S3267:S3330" si="309">E3267/O3267</f>
        <v>70.285714285714292</v>
      </c>
      <c r="T3267" t="str">
        <f t="shared" ref="T3267:T3330" si="310">LEFT(Q3267,FIND("/",Q3267)-1)</f>
        <v>theater</v>
      </c>
      <c r="U3267" t="str">
        <f t="shared" ref="U3267:U3330" si="311">RIGHT(Q3267,LEN(Q3267)-FIND("/",Q3267))</f>
        <v>plays</v>
      </c>
    </row>
    <row r="3268" spans="1:21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tr">
        <f>Data[[#This Row],[state]]</f>
        <v>successful</v>
      </c>
      <c r="H3268" t="s">
        <v>8224</v>
      </c>
      <c r="I3268" t="s">
        <v>8246</v>
      </c>
      <c r="J3268">
        <v>1434142800</v>
      </c>
      <c r="K3268" s="11">
        <f t="shared" si="306"/>
        <v>42167.625</v>
      </c>
      <c r="L3268">
        <v>1431435122</v>
      </c>
      <c r="M3268" s="11">
        <f t="shared" si="307"/>
        <v>42136.286134259266</v>
      </c>
      <c r="N3268" t="b">
        <v>1</v>
      </c>
      <c r="O3268">
        <v>163</v>
      </c>
      <c r="P3268" t="b">
        <v>1</v>
      </c>
      <c r="Q3268" t="s">
        <v>8271</v>
      </c>
      <c r="R3268" s="10">
        <f t="shared" si="308"/>
        <v>131.28333333333333</v>
      </c>
      <c r="S3268">
        <f t="shared" si="309"/>
        <v>48.325153374233132</v>
      </c>
      <c r="T3268" t="str">
        <f t="shared" si="310"/>
        <v>theater</v>
      </c>
      <c r="U3268" t="str">
        <f t="shared" si="311"/>
        <v>plays</v>
      </c>
    </row>
    <row r="3269" spans="1:21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tr">
        <f>Data[[#This Row],[state]]</f>
        <v>successful</v>
      </c>
      <c r="H3269" t="s">
        <v>8224</v>
      </c>
      <c r="I3269" t="s">
        <v>8246</v>
      </c>
      <c r="J3269">
        <v>1437156660</v>
      </c>
      <c r="K3269" s="11">
        <f t="shared" si="306"/>
        <v>42202.507638888885</v>
      </c>
      <c r="L3269">
        <v>1434564660</v>
      </c>
      <c r="M3269" s="11">
        <f t="shared" si="307"/>
        <v>42172.507638888885</v>
      </c>
      <c r="N3269" t="b">
        <v>1</v>
      </c>
      <c r="O3269">
        <v>288</v>
      </c>
      <c r="P3269" t="b">
        <v>1</v>
      </c>
      <c r="Q3269" t="s">
        <v>8271</v>
      </c>
      <c r="R3269" s="10">
        <f t="shared" si="308"/>
        <v>102.1</v>
      </c>
      <c r="S3269">
        <f t="shared" si="309"/>
        <v>53.177083333333336</v>
      </c>
      <c r="T3269" t="str">
        <f t="shared" si="310"/>
        <v>theater</v>
      </c>
      <c r="U3269" t="str">
        <f t="shared" si="311"/>
        <v>plays</v>
      </c>
    </row>
    <row r="3270" spans="1:21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tr">
        <f>Data[[#This Row],[state]]</f>
        <v>successful</v>
      </c>
      <c r="H3270" t="s">
        <v>8224</v>
      </c>
      <c r="I3270" t="s">
        <v>8246</v>
      </c>
      <c r="J3270">
        <v>1472074928</v>
      </c>
      <c r="K3270" s="11">
        <f t="shared" si="306"/>
        <v>42606.65425925926</v>
      </c>
      <c r="L3270">
        <v>1470692528</v>
      </c>
      <c r="M3270" s="11">
        <f t="shared" si="307"/>
        <v>42590.65425925926</v>
      </c>
      <c r="N3270" t="b">
        <v>1</v>
      </c>
      <c r="O3270">
        <v>42</v>
      </c>
      <c r="P3270" t="b">
        <v>1</v>
      </c>
      <c r="Q3270" t="s">
        <v>8271</v>
      </c>
      <c r="R3270" s="10">
        <f t="shared" si="308"/>
        <v>128</v>
      </c>
      <c r="S3270">
        <f t="shared" si="309"/>
        <v>60.952380952380949</v>
      </c>
      <c r="T3270" t="str">
        <f t="shared" si="310"/>
        <v>theater</v>
      </c>
      <c r="U3270" t="str">
        <f t="shared" si="311"/>
        <v>plays</v>
      </c>
    </row>
    <row r="3271" spans="1:21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tr">
        <f>Data[[#This Row],[state]]</f>
        <v>successful</v>
      </c>
      <c r="H3271" t="s">
        <v>8225</v>
      </c>
      <c r="I3271" t="s">
        <v>8247</v>
      </c>
      <c r="J3271">
        <v>1434452400</v>
      </c>
      <c r="K3271" s="11">
        <f t="shared" si="306"/>
        <v>42171.208333333328</v>
      </c>
      <c r="L3271">
        <v>1431509397</v>
      </c>
      <c r="M3271" s="11">
        <f t="shared" si="307"/>
        <v>42137.145798611105</v>
      </c>
      <c r="N3271" t="b">
        <v>1</v>
      </c>
      <c r="O3271">
        <v>70</v>
      </c>
      <c r="P3271" t="b">
        <v>1</v>
      </c>
      <c r="Q3271" t="s">
        <v>8271</v>
      </c>
      <c r="R3271" s="10">
        <f t="shared" si="308"/>
        <v>101.49999999999999</v>
      </c>
      <c r="S3271">
        <f t="shared" si="309"/>
        <v>116</v>
      </c>
      <c r="T3271" t="str">
        <f t="shared" si="310"/>
        <v>theater</v>
      </c>
      <c r="U3271" t="str">
        <f t="shared" si="311"/>
        <v>plays</v>
      </c>
    </row>
    <row r="3272" spans="1:21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tr">
        <f>Data[[#This Row],[state]]</f>
        <v>successful</v>
      </c>
      <c r="H3272" t="s">
        <v>8225</v>
      </c>
      <c r="I3272" t="s">
        <v>8247</v>
      </c>
      <c r="J3272">
        <v>1436705265</v>
      </c>
      <c r="K3272" s="11">
        <f t="shared" si="306"/>
        <v>42197.283159722225</v>
      </c>
      <c r="L3272">
        <v>1434113265</v>
      </c>
      <c r="M3272" s="11">
        <f t="shared" si="307"/>
        <v>42167.283159722225</v>
      </c>
      <c r="N3272" t="b">
        <v>1</v>
      </c>
      <c r="O3272">
        <v>30</v>
      </c>
      <c r="P3272" t="b">
        <v>1</v>
      </c>
      <c r="Q3272" t="s">
        <v>8271</v>
      </c>
      <c r="R3272" s="10">
        <f t="shared" si="308"/>
        <v>101.66666666666666</v>
      </c>
      <c r="S3272">
        <f t="shared" si="309"/>
        <v>61</v>
      </c>
      <c r="T3272" t="str">
        <f t="shared" si="310"/>
        <v>theater</v>
      </c>
      <c r="U3272" t="str">
        <f t="shared" si="311"/>
        <v>plays</v>
      </c>
    </row>
    <row r="3273" spans="1:21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tr">
        <f>Data[[#This Row],[state]]</f>
        <v>successful</v>
      </c>
      <c r="H3273" t="s">
        <v>8225</v>
      </c>
      <c r="I3273" t="s">
        <v>8247</v>
      </c>
      <c r="J3273">
        <v>1414927775</v>
      </c>
      <c r="K3273" s="11">
        <f t="shared" si="306"/>
        <v>41945.228877314818</v>
      </c>
      <c r="L3273">
        <v>1412332175</v>
      </c>
      <c r="M3273" s="11">
        <f t="shared" si="307"/>
        <v>41915.187210648146</v>
      </c>
      <c r="N3273" t="b">
        <v>1</v>
      </c>
      <c r="O3273">
        <v>51</v>
      </c>
      <c r="P3273" t="b">
        <v>1</v>
      </c>
      <c r="Q3273" t="s">
        <v>8271</v>
      </c>
      <c r="R3273" s="10">
        <f t="shared" si="308"/>
        <v>130</v>
      </c>
      <c r="S3273">
        <f t="shared" si="309"/>
        <v>38.235294117647058</v>
      </c>
      <c r="T3273" t="str">
        <f t="shared" si="310"/>
        <v>theater</v>
      </c>
      <c r="U3273" t="str">
        <f t="shared" si="311"/>
        <v>plays</v>
      </c>
    </row>
    <row r="3274" spans="1:21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tr">
        <f>Data[[#This Row],[state]]</f>
        <v>successful</v>
      </c>
      <c r="H3274" t="s">
        <v>8224</v>
      </c>
      <c r="I3274" t="s">
        <v>8246</v>
      </c>
      <c r="J3274">
        <v>1446814809</v>
      </c>
      <c r="K3274" s="11">
        <f t="shared" si="306"/>
        <v>42314.291770833333</v>
      </c>
      <c r="L3274">
        <v>1444219209</v>
      </c>
      <c r="M3274" s="11">
        <f t="shared" si="307"/>
        <v>42284.250104166669</v>
      </c>
      <c r="N3274" t="b">
        <v>1</v>
      </c>
      <c r="O3274">
        <v>145</v>
      </c>
      <c r="P3274" t="b">
        <v>1</v>
      </c>
      <c r="Q3274" t="s">
        <v>8271</v>
      </c>
      <c r="R3274" s="10">
        <f t="shared" si="308"/>
        <v>154.43</v>
      </c>
      <c r="S3274">
        <f t="shared" si="309"/>
        <v>106.50344827586207</v>
      </c>
      <c r="T3274" t="str">
        <f t="shared" si="310"/>
        <v>theater</v>
      </c>
      <c r="U3274" t="str">
        <f t="shared" si="311"/>
        <v>plays</v>
      </c>
    </row>
    <row r="3275" spans="1:21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tr">
        <f>Data[[#This Row],[state]]</f>
        <v>successful</v>
      </c>
      <c r="H3275" t="s">
        <v>8224</v>
      </c>
      <c r="I3275" t="s">
        <v>8246</v>
      </c>
      <c r="J3275">
        <v>1473879600</v>
      </c>
      <c r="K3275" s="11">
        <f t="shared" si="306"/>
        <v>42627.541666666672</v>
      </c>
      <c r="L3275">
        <v>1472498042</v>
      </c>
      <c r="M3275" s="11">
        <f t="shared" si="307"/>
        <v>42611.551412037035</v>
      </c>
      <c r="N3275" t="b">
        <v>1</v>
      </c>
      <c r="O3275">
        <v>21</v>
      </c>
      <c r="P3275" t="b">
        <v>1</v>
      </c>
      <c r="Q3275" t="s">
        <v>8271</v>
      </c>
      <c r="R3275" s="10">
        <f t="shared" si="308"/>
        <v>107.4</v>
      </c>
      <c r="S3275">
        <f t="shared" si="309"/>
        <v>204.57142857142858</v>
      </c>
      <c r="T3275" t="str">
        <f t="shared" si="310"/>
        <v>theater</v>
      </c>
      <c r="U3275" t="str">
        <f t="shared" si="311"/>
        <v>plays</v>
      </c>
    </row>
    <row r="3276" spans="1:21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tr">
        <f>Data[[#This Row],[state]]</f>
        <v>successful</v>
      </c>
      <c r="H3276" t="s">
        <v>8224</v>
      </c>
      <c r="I3276" t="s">
        <v>8246</v>
      </c>
      <c r="J3276">
        <v>1458075600</v>
      </c>
      <c r="K3276" s="11">
        <f t="shared" si="306"/>
        <v>42444.625</v>
      </c>
      <c r="L3276">
        <v>1454259272</v>
      </c>
      <c r="M3276" s="11">
        <f t="shared" si="307"/>
        <v>42400.454537037032</v>
      </c>
      <c r="N3276" t="b">
        <v>1</v>
      </c>
      <c r="O3276">
        <v>286</v>
      </c>
      <c r="P3276" t="b">
        <v>1</v>
      </c>
      <c r="Q3276" t="s">
        <v>8271</v>
      </c>
      <c r="R3276" s="10">
        <f t="shared" si="308"/>
        <v>101.32258064516128</v>
      </c>
      <c r="S3276">
        <f t="shared" si="309"/>
        <v>54.912587412587413</v>
      </c>
      <c r="T3276" t="str">
        <f t="shared" si="310"/>
        <v>theater</v>
      </c>
      <c r="U3276" t="str">
        <f t="shared" si="311"/>
        <v>plays</v>
      </c>
    </row>
    <row r="3277" spans="1:21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tr">
        <f>Data[[#This Row],[state]]</f>
        <v>successful</v>
      </c>
      <c r="H3277" t="s">
        <v>8224</v>
      </c>
      <c r="I3277" t="s">
        <v>8246</v>
      </c>
      <c r="J3277">
        <v>1423456200</v>
      </c>
      <c r="K3277" s="11">
        <f t="shared" si="306"/>
        <v>42043.9375</v>
      </c>
      <c r="L3277">
        <v>1421183271</v>
      </c>
      <c r="M3277" s="11">
        <f t="shared" si="307"/>
        <v>42017.63045138889</v>
      </c>
      <c r="N3277" t="b">
        <v>1</v>
      </c>
      <c r="O3277">
        <v>12</v>
      </c>
      <c r="P3277" t="b">
        <v>1</v>
      </c>
      <c r="Q3277" t="s">
        <v>8271</v>
      </c>
      <c r="R3277" s="10">
        <f t="shared" si="308"/>
        <v>100.27777777777777</v>
      </c>
      <c r="S3277">
        <f t="shared" si="309"/>
        <v>150.41666666666666</v>
      </c>
      <c r="T3277" t="str">
        <f t="shared" si="310"/>
        <v>theater</v>
      </c>
      <c r="U3277" t="str">
        <f t="shared" si="311"/>
        <v>plays</v>
      </c>
    </row>
    <row r="3278" spans="1:21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tr">
        <f>Data[[#This Row],[state]]</f>
        <v>successful</v>
      </c>
      <c r="H3278" t="s">
        <v>8229</v>
      </c>
      <c r="I3278" t="s">
        <v>8251</v>
      </c>
      <c r="J3278">
        <v>1459483140</v>
      </c>
      <c r="K3278" s="11">
        <f t="shared" si="306"/>
        <v>42460.915972222225</v>
      </c>
      <c r="L3278">
        <v>1456526879</v>
      </c>
      <c r="M3278" s="11">
        <f t="shared" si="307"/>
        <v>42426.699988425928</v>
      </c>
      <c r="N3278" t="b">
        <v>1</v>
      </c>
      <c r="O3278">
        <v>100</v>
      </c>
      <c r="P3278" t="b">
        <v>1</v>
      </c>
      <c r="Q3278" t="s">
        <v>8271</v>
      </c>
      <c r="R3278" s="10">
        <f t="shared" si="308"/>
        <v>116.84444444444443</v>
      </c>
      <c r="S3278">
        <f t="shared" si="309"/>
        <v>52.58</v>
      </c>
      <c r="T3278" t="str">
        <f t="shared" si="310"/>
        <v>theater</v>
      </c>
      <c r="U3278" t="str">
        <f t="shared" si="311"/>
        <v>plays</v>
      </c>
    </row>
    <row r="3279" spans="1:21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tr">
        <f>Data[[#This Row],[state]]</f>
        <v>successful</v>
      </c>
      <c r="H3279" t="s">
        <v>8225</v>
      </c>
      <c r="I3279" t="s">
        <v>8247</v>
      </c>
      <c r="J3279">
        <v>1416331406</v>
      </c>
      <c r="K3279" s="11">
        <f t="shared" si="306"/>
        <v>41961.474606481483</v>
      </c>
      <c r="L3279">
        <v>1413735806</v>
      </c>
      <c r="M3279" s="11">
        <f t="shared" si="307"/>
        <v>41931.432939814818</v>
      </c>
      <c r="N3279" t="b">
        <v>1</v>
      </c>
      <c r="O3279">
        <v>100</v>
      </c>
      <c r="P3279" t="b">
        <v>1</v>
      </c>
      <c r="Q3279" t="s">
        <v>8271</v>
      </c>
      <c r="R3279" s="10">
        <f t="shared" si="308"/>
        <v>108.60000000000001</v>
      </c>
      <c r="S3279">
        <f t="shared" si="309"/>
        <v>54.3</v>
      </c>
      <c r="T3279" t="str">
        <f t="shared" si="310"/>
        <v>theater</v>
      </c>
      <c r="U3279" t="str">
        <f t="shared" si="311"/>
        <v>plays</v>
      </c>
    </row>
    <row r="3280" spans="1:21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tr">
        <f>Data[[#This Row],[state]]</f>
        <v>successful</v>
      </c>
      <c r="H3280" t="s">
        <v>8225</v>
      </c>
      <c r="I3280" t="s">
        <v>8247</v>
      </c>
      <c r="J3280">
        <v>1433017303</v>
      </c>
      <c r="K3280" s="11">
        <f t="shared" si="306"/>
        <v>42154.598414351851</v>
      </c>
      <c r="L3280">
        <v>1430425303</v>
      </c>
      <c r="M3280" s="11">
        <f t="shared" si="307"/>
        <v>42124.598414351851</v>
      </c>
      <c r="N3280" t="b">
        <v>1</v>
      </c>
      <c r="O3280">
        <v>34</v>
      </c>
      <c r="P3280" t="b">
        <v>1</v>
      </c>
      <c r="Q3280" t="s">
        <v>8271</v>
      </c>
      <c r="R3280" s="10">
        <f t="shared" si="308"/>
        <v>103.4</v>
      </c>
      <c r="S3280">
        <f t="shared" si="309"/>
        <v>76.029411764705884</v>
      </c>
      <c r="T3280" t="str">
        <f t="shared" si="310"/>
        <v>theater</v>
      </c>
      <c r="U3280" t="str">
        <f t="shared" si="311"/>
        <v>plays</v>
      </c>
    </row>
    <row r="3281" spans="1:21" ht="59" hidden="1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tr">
        <f>Data[[#This Row],[state]]</f>
        <v>successful</v>
      </c>
      <c r="H3281" t="s">
        <v>8224</v>
      </c>
      <c r="I3281" t="s">
        <v>8246</v>
      </c>
      <c r="J3281">
        <v>1459474059</v>
      </c>
      <c r="K3281" s="11">
        <f t="shared" si="306"/>
        <v>42460.81086805556</v>
      </c>
      <c r="L3281">
        <v>1456885659</v>
      </c>
      <c r="M3281" s="11">
        <f t="shared" si="307"/>
        <v>42430.852534722217</v>
      </c>
      <c r="N3281" t="b">
        <v>0</v>
      </c>
      <c r="O3281">
        <v>63</v>
      </c>
      <c r="P3281" t="b">
        <v>1</v>
      </c>
      <c r="Q3281" t="s">
        <v>8271</v>
      </c>
      <c r="R3281" s="10">
        <f t="shared" si="308"/>
        <v>114.27586206896552</v>
      </c>
      <c r="S3281">
        <f t="shared" si="309"/>
        <v>105.2063492063492</v>
      </c>
      <c r="T3281" t="str">
        <f t="shared" si="310"/>
        <v>theater</v>
      </c>
      <c r="U3281" t="str">
        <f t="shared" si="311"/>
        <v>plays</v>
      </c>
    </row>
    <row r="3282" spans="1:21" ht="59" hidden="1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tr">
        <f>Data[[#This Row],[state]]</f>
        <v>successful</v>
      </c>
      <c r="H3282" t="s">
        <v>8224</v>
      </c>
      <c r="I3282" t="s">
        <v>8246</v>
      </c>
      <c r="J3282">
        <v>1433134800</v>
      </c>
      <c r="K3282" s="11">
        <f t="shared" si="306"/>
        <v>42155.958333333328</v>
      </c>
      <c r="L3282">
        <v>1430158198</v>
      </c>
      <c r="M3282" s="11">
        <f t="shared" si="307"/>
        <v>42121.506921296299</v>
      </c>
      <c r="N3282" t="b">
        <v>0</v>
      </c>
      <c r="O3282">
        <v>30</v>
      </c>
      <c r="P3282" t="b">
        <v>1</v>
      </c>
      <c r="Q3282" t="s">
        <v>8271</v>
      </c>
      <c r="R3282" s="10">
        <f t="shared" si="308"/>
        <v>103</v>
      </c>
      <c r="S3282">
        <f t="shared" si="309"/>
        <v>68.666666666666671</v>
      </c>
      <c r="T3282" t="str">
        <f t="shared" si="310"/>
        <v>theater</v>
      </c>
      <c r="U3282" t="str">
        <f t="shared" si="311"/>
        <v>plays</v>
      </c>
    </row>
    <row r="3283" spans="1:21" ht="29.5" hidden="1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tr">
        <f>Data[[#This Row],[state]]</f>
        <v>successful</v>
      </c>
      <c r="H3283" t="s">
        <v>8224</v>
      </c>
      <c r="I3283" t="s">
        <v>8246</v>
      </c>
      <c r="J3283">
        <v>1441153705</v>
      </c>
      <c r="K3283" s="11">
        <f t="shared" si="306"/>
        <v>42248.769733796296</v>
      </c>
      <c r="L3283">
        <v>1438561705</v>
      </c>
      <c r="M3283" s="11">
        <f t="shared" si="307"/>
        <v>42218.769733796296</v>
      </c>
      <c r="N3283" t="b">
        <v>0</v>
      </c>
      <c r="O3283">
        <v>47</v>
      </c>
      <c r="P3283" t="b">
        <v>1</v>
      </c>
      <c r="Q3283" t="s">
        <v>8271</v>
      </c>
      <c r="R3283" s="10">
        <f t="shared" si="308"/>
        <v>121.6</v>
      </c>
      <c r="S3283">
        <f t="shared" si="309"/>
        <v>129.36170212765958</v>
      </c>
      <c r="T3283" t="str">
        <f t="shared" si="310"/>
        <v>theater</v>
      </c>
      <c r="U3283" t="str">
        <f t="shared" si="311"/>
        <v>plays</v>
      </c>
    </row>
    <row r="3284" spans="1:21" ht="44.25" hidden="1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tr">
        <f>Data[[#This Row],[state]]</f>
        <v>successful</v>
      </c>
      <c r="H3284" t="s">
        <v>8224</v>
      </c>
      <c r="I3284" t="s">
        <v>8246</v>
      </c>
      <c r="J3284">
        <v>1461904788</v>
      </c>
      <c r="K3284" s="11">
        <f t="shared" si="306"/>
        <v>42488.94430555556</v>
      </c>
      <c r="L3284">
        <v>1458103188</v>
      </c>
      <c r="M3284" s="11">
        <f t="shared" si="307"/>
        <v>42444.94430555556</v>
      </c>
      <c r="N3284" t="b">
        <v>0</v>
      </c>
      <c r="O3284">
        <v>237</v>
      </c>
      <c r="P3284" t="b">
        <v>1</v>
      </c>
      <c r="Q3284" t="s">
        <v>8271</v>
      </c>
      <c r="R3284" s="10">
        <f t="shared" si="308"/>
        <v>102.6467741935484</v>
      </c>
      <c r="S3284">
        <f t="shared" si="309"/>
        <v>134.26371308016877</v>
      </c>
      <c r="T3284" t="str">
        <f t="shared" si="310"/>
        <v>theater</v>
      </c>
      <c r="U3284" t="str">
        <f t="shared" si="311"/>
        <v>plays</v>
      </c>
    </row>
    <row r="3285" spans="1:21" ht="59" hidden="1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tr">
        <f>Data[[#This Row],[state]]</f>
        <v>successful</v>
      </c>
      <c r="H3285" t="s">
        <v>8225</v>
      </c>
      <c r="I3285" t="s">
        <v>8247</v>
      </c>
      <c r="J3285">
        <v>1455138000</v>
      </c>
      <c r="K3285" s="11">
        <f t="shared" si="306"/>
        <v>42410.625</v>
      </c>
      <c r="L3285">
        <v>1452448298</v>
      </c>
      <c r="M3285" s="11">
        <f t="shared" si="307"/>
        <v>42379.49418981481</v>
      </c>
      <c r="N3285" t="b">
        <v>0</v>
      </c>
      <c r="O3285">
        <v>47</v>
      </c>
      <c r="P3285" t="b">
        <v>1</v>
      </c>
      <c r="Q3285" t="s">
        <v>8271</v>
      </c>
      <c r="R3285" s="10">
        <f t="shared" si="308"/>
        <v>104.75000000000001</v>
      </c>
      <c r="S3285">
        <f t="shared" si="309"/>
        <v>17.829787234042552</v>
      </c>
      <c r="T3285" t="str">
        <f t="shared" si="310"/>
        <v>theater</v>
      </c>
      <c r="U3285" t="str">
        <f t="shared" si="311"/>
        <v>plays</v>
      </c>
    </row>
    <row r="3286" spans="1:21" ht="44.25" hidden="1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tr">
        <f>Data[[#This Row],[state]]</f>
        <v>successful</v>
      </c>
      <c r="H3286" t="s">
        <v>8224</v>
      </c>
      <c r="I3286" t="s">
        <v>8246</v>
      </c>
      <c r="J3286">
        <v>1454047140</v>
      </c>
      <c r="K3286" s="11">
        <f t="shared" si="306"/>
        <v>42397.999305555553</v>
      </c>
      <c r="L3286">
        <v>1452546853</v>
      </c>
      <c r="M3286" s="11">
        <f t="shared" si="307"/>
        <v>42380.634872685187</v>
      </c>
      <c r="N3286" t="b">
        <v>0</v>
      </c>
      <c r="O3286">
        <v>15</v>
      </c>
      <c r="P3286" t="b">
        <v>1</v>
      </c>
      <c r="Q3286" t="s">
        <v>8271</v>
      </c>
      <c r="R3286" s="10">
        <f t="shared" si="308"/>
        <v>101.6</v>
      </c>
      <c r="S3286">
        <f t="shared" si="309"/>
        <v>203.2</v>
      </c>
      <c r="T3286" t="str">
        <f t="shared" si="310"/>
        <v>theater</v>
      </c>
      <c r="U3286" t="str">
        <f t="shared" si="311"/>
        <v>plays</v>
      </c>
    </row>
    <row r="3287" spans="1:21" hidden="1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tr">
        <f>Data[[#This Row],[state]]</f>
        <v>successful</v>
      </c>
      <c r="H3287" t="s">
        <v>8224</v>
      </c>
      <c r="I3287" t="s">
        <v>8246</v>
      </c>
      <c r="J3287">
        <v>1488258000</v>
      </c>
      <c r="K3287" s="11">
        <f t="shared" si="306"/>
        <v>42793.958333333328</v>
      </c>
      <c r="L3287">
        <v>1485556626</v>
      </c>
      <c r="M3287" s="11">
        <f t="shared" si="307"/>
        <v>42762.692430555559</v>
      </c>
      <c r="N3287" t="b">
        <v>0</v>
      </c>
      <c r="O3287">
        <v>81</v>
      </c>
      <c r="P3287" t="b">
        <v>1</v>
      </c>
      <c r="Q3287" t="s">
        <v>8271</v>
      </c>
      <c r="R3287" s="10">
        <f t="shared" si="308"/>
        <v>112.10242048409683</v>
      </c>
      <c r="S3287">
        <f t="shared" si="309"/>
        <v>69.18518518518519</v>
      </c>
      <c r="T3287" t="str">
        <f t="shared" si="310"/>
        <v>theater</v>
      </c>
      <c r="U3287" t="str">
        <f t="shared" si="311"/>
        <v>plays</v>
      </c>
    </row>
    <row r="3288" spans="1:21" ht="59" hidden="1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tr">
        <f>Data[[#This Row],[state]]</f>
        <v>successful</v>
      </c>
      <c r="H3288" t="s">
        <v>8224</v>
      </c>
      <c r="I3288" t="s">
        <v>8246</v>
      </c>
      <c r="J3288">
        <v>1471291782</v>
      </c>
      <c r="K3288" s="11">
        <f t="shared" si="306"/>
        <v>42597.590069444443</v>
      </c>
      <c r="L3288">
        <v>1468699782</v>
      </c>
      <c r="M3288" s="11">
        <f t="shared" si="307"/>
        <v>42567.590069444443</v>
      </c>
      <c r="N3288" t="b">
        <v>0</v>
      </c>
      <c r="O3288">
        <v>122</v>
      </c>
      <c r="P3288" t="b">
        <v>1</v>
      </c>
      <c r="Q3288" t="s">
        <v>8271</v>
      </c>
      <c r="R3288" s="10">
        <f t="shared" si="308"/>
        <v>101.76666666666667</v>
      </c>
      <c r="S3288">
        <f t="shared" si="309"/>
        <v>125.12295081967213</v>
      </c>
      <c r="T3288" t="str">
        <f t="shared" si="310"/>
        <v>theater</v>
      </c>
      <c r="U3288" t="str">
        <f t="shared" si="311"/>
        <v>plays</v>
      </c>
    </row>
    <row r="3289" spans="1:21" ht="29.5" hidden="1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tr">
        <f>Data[[#This Row],[state]]</f>
        <v>successful</v>
      </c>
      <c r="H3289" t="s">
        <v>8229</v>
      </c>
      <c r="I3289" t="s">
        <v>8251</v>
      </c>
      <c r="J3289">
        <v>1448733628</v>
      </c>
      <c r="K3289" s="11">
        <f t="shared" si="306"/>
        <v>42336.500324074077</v>
      </c>
      <c r="L3289">
        <v>1446573628</v>
      </c>
      <c r="M3289" s="11">
        <f t="shared" si="307"/>
        <v>42311.500324074077</v>
      </c>
      <c r="N3289" t="b">
        <v>0</v>
      </c>
      <c r="O3289">
        <v>34</v>
      </c>
      <c r="P3289" t="b">
        <v>1</v>
      </c>
      <c r="Q3289" t="s">
        <v>8271</v>
      </c>
      <c r="R3289" s="10">
        <f t="shared" si="308"/>
        <v>100</v>
      </c>
      <c r="S3289">
        <f t="shared" si="309"/>
        <v>73.529411764705884</v>
      </c>
      <c r="T3289" t="str">
        <f t="shared" si="310"/>
        <v>theater</v>
      </c>
      <c r="U3289" t="str">
        <f t="shared" si="311"/>
        <v>plays</v>
      </c>
    </row>
    <row r="3290" spans="1:21" ht="44.25" hidden="1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tr">
        <f>Data[[#This Row],[state]]</f>
        <v>successful</v>
      </c>
      <c r="H3290" t="s">
        <v>8225</v>
      </c>
      <c r="I3290" t="s">
        <v>8247</v>
      </c>
      <c r="J3290">
        <v>1466463600</v>
      </c>
      <c r="K3290" s="11">
        <f t="shared" si="306"/>
        <v>42541.708333333328</v>
      </c>
      <c r="L3290">
        <v>1463337315</v>
      </c>
      <c r="M3290" s="11">
        <f t="shared" si="307"/>
        <v>42505.524479166663</v>
      </c>
      <c r="N3290" t="b">
        <v>0</v>
      </c>
      <c r="O3290">
        <v>207</v>
      </c>
      <c r="P3290" t="b">
        <v>1</v>
      </c>
      <c r="Q3290" t="s">
        <v>8271</v>
      </c>
      <c r="R3290" s="10">
        <f t="shared" si="308"/>
        <v>100.26489999999998</v>
      </c>
      <c r="S3290">
        <f t="shared" si="309"/>
        <v>48.437149758454105</v>
      </c>
      <c r="T3290" t="str">
        <f t="shared" si="310"/>
        <v>theater</v>
      </c>
      <c r="U3290" t="str">
        <f t="shared" si="311"/>
        <v>plays</v>
      </c>
    </row>
    <row r="3291" spans="1:21" ht="59" hidden="1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tr">
        <f>Data[[#This Row],[state]]</f>
        <v>successful</v>
      </c>
      <c r="H3291" t="s">
        <v>8225</v>
      </c>
      <c r="I3291" t="s">
        <v>8247</v>
      </c>
      <c r="J3291">
        <v>1487580602</v>
      </c>
      <c r="K3291" s="11">
        <f t="shared" si="306"/>
        <v>42786.118078703701</v>
      </c>
      <c r="L3291">
        <v>1485161402</v>
      </c>
      <c r="M3291" s="11">
        <f t="shared" si="307"/>
        <v>42758.118078703701</v>
      </c>
      <c r="N3291" t="b">
        <v>0</v>
      </c>
      <c r="O3291">
        <v>25</v>
      </c>
      <c r="P3291" t="b">
        <v>1</v>
      </c>
      <c r="Q3291" t="s">
        <v>8271</v>
      </c>
      <c r="R3291" s="10">
        <f t="shared" si="308"/>
        <v>133.04200000000003</v>
      </c>
      <c r="S3291">
        <f t="shared" si="309"/>
        <v>26.608400000000003</v>
      </c>
      <c r="T3291" t="str">
        <f t="shared" si="310"/>
        <v>theater</v>
      </c>
      <c r="U3291" t="str">
        <f t="shared" si="311"/>
        <v>plays</v>
      </c>
    </row>
    <row r="3292" spans="1:21" ht="73.75" hidden="1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tr">
        <f>Data[[#This Row],[state]]</f>
        <v>successful</v>
      </c>
      <c r="H3292" t="s">
        <v>8225</v>
      </c>
      <c r="I3292" t="s">
        <v>8247</v>
      </c>
      <c r="J3292">
        <v>1489234891</v>
      </c>
      <c r="K3292" s="11">
        <f t="shared" si="306"/>
        <v>42805.26494212963</v>
      </c>
      <c r="L3292">
        <v>1486642891</v>
      </c>
      <c r="M3292" s="11">
        <f t="shared" si="307"/>
        <v>42775.26494212963</v>
      </c>
      <c r="N3292" t="b">
        <v>0</v>
      </c>
      <c r="O3292">
        <v>72</v>
      </c>
      <c r="P3292" t="b">
        <v>1</v>
      </c>
      <c r="Q3292" t="s">
        <v>8271</v>
      </c>
      <c r="R3292" s="10">
        <f t="shared" si="308"/>
        <v>121.2</v>
      </c>
      <c r="S3292">
        <f t="shared" si="309"/>
        <v>33.666666666666664</v>
      </c>
      <c r="T3292" t="str">
        <f t="shared" si="310"/>
        <v>theater</v>
      </c>
      <c r="U3292" t="str">
        <f t="shared" si="311"/>
        <v>plays</v>
      </c>
    </row>
    <row r="3293" spans="1:21" ht="59" hidden="1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tr">
        <f>Data[[#This Row],[state]]</f>
        <v>successful</v>
      </c>
      <c r="H3293" t="s">
        <v>8224</v>
      </c>
      <c r="I3293" t="s">
        <v>8246</v>
      </c>
      <c r="J3293">
        <v>1442462340</v>
      </c>
      <c r="K3293" s="11">
        <f t="shared" si="306"/>
        <v>42263.915972222225</v>
      </c>
      <c r="L3293">
        <v>1439743900</v>
      </c>
      <c r="M3293" s="11">
        <f t="shared" si="307"/>
        <v>42232.452546296292</v>
      </c>
      <c r="N3293" t="b">
        <v>0</v>
      </c>
      <c r="O3293">
        <v>14</v>
      </c>
      <c r="P3293" t="b">
        <v>1</v>
      </c>
      <c r="Q3293" t="s">
        <v>8271</v>
      </c>
      <c r="R3293" s="10">
        <f t="shared" si="308"/>
        <v>113.99999999999999</v>
      </c>
      <c r="S3293">
        <f t="shared" si="309"/>
        <v>40.714285714285715</v>
      </c>
      <c r="T3293" t="str">
        <f t="shared" si="310"/>
        <v>theater</v>
      </c>
      <c r="U3293" t="str">
        <f t="shared" si="311"/>
        <v>plays</v>
      </c>
    </row>
    <row r="3294" spans="1:21" ht="44.25" hidden="1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tr">
        <f>Data[[#This Row],[state]]</f>
        <v>successful</v>
      </c>
      <c r="H3294" t="s">
        <v>8225</v>
      </c>
      <c r="I3294" t="s">
        <v>8247</v>
      </c>
      <c r="J3294">
        <v>1449257348</v>
      </c>
      <c r="K3294" s="11">
        <f t="shared" si="306"/>
        <v>42342.561898148153</v>
      </c>
      <c r="L3294">
        <v>1444069748</v>
      </c>
      <c r="M3294" s="11">
        <f t="shared" si="307"/>
        <v>42282.520231481481</v>
      </c>
      <c r="N3294" t="b">
        <v>0</v>
      </c>
      <c r="O3294">
        <v>15</v>
      </c>
      <c r="P3294" t="b">
        <v>1</v>
      </c>
      <c r="Q3294" t="s">
        <v>8271</v>
      </c>
      <c r="R3294" s="10">
        <f t="shared" si="308"/>
        <v>286.13861386138615</v>
      </c>
      <c r="S3294">
        <f t="shared" si="309"/>
        <v>19.266666666666666</v>
      </c>
      <c r="T3294" t="str">
        <f t="shared" si="310"/>
        <v>theater</v>
      </c>
      <c r="U3294" t="str">
        <f t="shared" si="311"/>
        <v>plays</v>
      </c>
    </row>
    <row r="3295" spans="1:21" ht="59" hidden="1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tr">
        <f>Data[[#This Row],[state]]</f>
        <v>successful</v>
      </c>
      <c r="H3295" t="s">
        <v>8228</v>
      </c>
      <c r="I3295" t="s">
        <v>8250</v>
      </c>
      <c r="J3295">
        <v>1488622352</v>
      </c>
      <c r="K3295" s="11">
        <f t="shared" si="306"/>
        <v>42798.175370370373</v>
      </c>
      <c r="L3295">
        <v>1486030352</v>
      </c>
      <c r="M3295" s="11">
        <f t="shared" si="307"/>
        <v>42768.175370370373</v>
      </c>
      <c r="N3295" t="b">
        <v>0</v>
      </c>
      <c r="O3295">
        <v>91</v>
      </c>
      <c r="P3295" t="b">
        <v>1</v>
      </c>
      <c r="Q3295" t="s">
        <v>8271</v>
      </c>
      <c r="R3295" s="10">
        <f t="shared" si="308"/>
        <v>170.44444444444446</v>
      </c>
      <c r="S3295">
        <f t="shared" si="309"/>
        <v>84.285714285714292</v>
      </c>
      <c r="T3295" t="str">
        <f t="shared" si="310"/>
        <v>theater</v>
      </c>
      <c r="U3295" t="str">
        <f t="shared" si="311"/>
        <v>plays</v>
      </c>
    </row>
    <row r="3296" spans="1:21" ht="44.25" hidden="1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tr">
        <f>Data[[#This Row],[state]]</f>
        <v>successful</v>
      </c>
      <c r="H3296" t="s">
        <v>8225</v>
      </c>
      <c r="I3296" t="s">
        <v>8247</v>
      </c>
      <c r="J3296">
        <v>1434459554</v>
      </c>
      <c r="K3296" s="11">
        <f t="shared" si="306"/>
        <v>42171.291134259256</v>
      </c>
      <c r="L3296">
        <v>1431867554</v>
      </c>
      <c r="M3296" s="11">
        <f t="shared" si="307"/>
        <v>42141.291134259256</v>
      </c>
      <c r="N3296" t="b">
        <v>0</v>
      </c>
      <c r="O3296">
        <v>24</v>
      </c>
      <c r="P3296" t="b">
        <v>1</v>
      </c>
      <c r="Q3296" t="s">
        <v>8271</v>
      </c>
      <c r="R3296" s="10">
        <f t="shared" si="308"/>
        <v>118.33333333333333</v>
      </c>
      <c r="S3296">
        <f t="shared" si="309"/>
        <v>29.583333333333332</v>
      </c>
      <c r="T3296" t="str">
        <f t="shared" si="310"/>
        <v>theater</v>
      </c>
      <c r="U3296" t="str">
        <f t="shared" si="311"/>
        <v>plays</v>
      </c>
    </row>
    <row r="3297" spans="1:21" ht="44.25" hidden="1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tr">
        <f>Data[[#This Row],[state]]</f>
        <v>successful</v>
      </c>
      <c r="H3297" t="s">
        <v>8225</v>
      </c>
      <c r="I3297" t="s">
        <v>8247</v>
      </c>
      <c r="J3297">
        <v>1474886229</v>
      </c>
      <c r="K3297" s="11">
        <f t="shared" si="306"/>
        <v>42639.192465277782</v>
      </c>
      <c r="L3297">
        <v>1472294229</v>
      </c>
      <c r="M3297" s="11">
        <f t="shared" si="307"/>
        <v>42609.192465277782</v>
      </c>
      <c r="N3297" t="b">
        <v>0</v>
      </c>
      <c r="O3297">
        <v>27</v>
      </c>
      <c r="P3297" t="b">
        <v>1</v>
      </c>
      <c r="Q3297" t="s">
        <v>8271</v>
      </c>
      <c r="R3297" s="10">
        <f t="shared" si="308"/>
        <v>102.85857142857142</v>
      </c>
      <c r="S3297">
        <f t="shared" si="309"/>
        <v>26.667037037037037</v>
      </c>
      <c r="T3297" t="str">
        <f t="shared" si="310"/>
        <v>theater</v>
      </c>
      <c r="U3297" t="str">
        <f t="shared" si="311"/>
        <v>plays</v>
      </c>
    </row>
    <row r="3298" spans="1:21" ht="44.25" hidden="1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tr">
        <f>Data[[#This Row],[state]]</f>
        <v>successful</v>
      </c>
      <c r="H3298" t="s">
        <v>8225</v>
      </c>
      <c r="I3298" t="s">
        <v>8247</v>
      </c>
      <c r="J3298">
        <v>1448229600</v>
      </c>
      <c r="K3298" s="11">
        <f t="shared" si="306"/>
        <v>42330.666666666672</v>
      </c>
      <c r="L3298">
        <v>1446401372</v>
      </c>
      <c r="M3298" s="11">
        <f t="shared" si="307"/>
        <v>42309.506620370375</v>
      </c>
      <c r="N3298" t="b">
        <v>0</v>
      </c>
      <c r="O3298">
        <v>47</v>
      </c>
      <c r="P3298" t="b">
        <v>1</v>
      </c>
      <c r="Q3298" t="s">
        <v>8271</v>
      </c>
      <c r="R3298" s="10">
        <f t="shared" si="308"/>
        <v>144.06666666666666</v>
      </c>
      <c r="S3298">
        <f t="shared" si="309"/>
        <v>45.978723404255319</v>
      </c>
      <c r="T3298" t="str">
        <f t="shared" si="310"/>
        <v>theater</v>
      </c>
      <c r="U3298" t="str">
        <f t="shared" si="311"/>
        <v>plays</v>
      </c>
    </row>
    <row r="3299" spans="1:21" ht="44.25" hidden="1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tr">
        <f>Data[[#This Row],[state]]</f>
        <v>successful</v>
      </c>
      <c r="H3299" t="s">
        <v>8225</v>
      </c>
      <c r="I3299" t="s">
        <v>8247</v>
      </c>
      <c r="J3299">
        <v>1438037940</v>
      </c>
      <c r="K3299" s="11">
        <f t="shared" si="306"/>
        <v>42212.707638888889</v>
      </c>
      <c r="L3299">
        <v>1436380256</v>
      </c>
      <c r="M3299" s="11">
        <f t="shared" si="307"/>
        <v>42193.521481481483</v>
      </c>
      <c r="N3299" t="b">
        <v>0</v>
      </c>
      <c r="O3299">
        <v>44</v>
      </c>
      <c r="P3299" t="b">
        <v>1</v>
      </c>
      <c r="Q3299" t="s">
        <v>8271</v>
      </c>
      <c r="R3299" s="10">
        <f t="shared" si="308"/>
        <v>100.07272727272726</v>
      </c>
      <c r="S3299">
        <f t="shared" si="309"/>
        <v>125.09090909090909</v>
      </c>
      <c r="T3299" t="str">
        <f t="shared" si="310"/>
        <v>theater</v>
      </c>
      <c r="U3299" t="str">
        <f t="shared" si="311"/>
        <v>plays</v>
      </c>
    </row>
    <row r="3300" spans="1:21" ht="44.25" hidden="1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tr">
        <f>Data[[#This Row],[state]]</f>
        <v>successful</v>
      </c>
      <c r="H3300" t="s">
        <v>8224</v>
      </c>
      <c r="I3300" t="s">
        <v>8246</v>
      </c>
      <c r="J3300">
        <v>1442102400</v>
      </c>
      <c r="K3300" s="11">
        <f t="shared" si="306"/>
        <v>42259.75</v>
      </c>
      <c r="L3300">
        <v>1440370768</v>
      </c>
      <c r="M3300" s="11">
        <f t="shared" si="307"/>
        <v>42239.707962962959</v>
      </c>
      <c r="N3300" t="b">
        <v>0</v>
      </c>
      <c r="O3300">
        <v>72</v>
      </c>
      <c r="P3300" t="b">
        <v>1</v>
      </c>
      <c r="Q3300" t="s">
        <v>8271</v>
      </c>
      <c r="R3300" s="10">
        <f t="shared" si="308"/>
        <v>101.73</v>
      </c>
      <c r="S3300">
        <f t="shared" si="309"/>
        <v>141.29166666666666</v>
      </c>
      <c r="T3300" t="str">
        <f t="shared" si="310"/>
        <v>theater</v>
      </c>
      <c r="U3300" t="str">
        <f t="shared" si="311"/>
        <v>plays</v>
      </c>
    </row>
    <row r="3301" spans="1:21" ht="44.25" hidden="1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tr">
        <f>Data[[#This Row],[state]]</f>
        <v>successful</v>
      </c>
      <c r="H3301" t="s">
        <v>8224</v>
      </c>
      <c r="I3301" t="s">
        <v>8246</v>
      </c>
      <c r="J3301">
        <v>1444860063</v>
      </c>
      <c r="K3301" s="11">
        <f t="shared" si="306"/>
        <v>42291.667395833334</v>
      </c>
      <c r="L3301">
        <v>1442268063</v>
      </c>
      <c r="M3301" s="11">
        <f t="shared" si="307"/>
        <v>42261.667395833334</v>
      </c>
      <c r="N3301" t="b">
        <v>0</v>
      </c>
      <c r="O3301">
        <v>63</v>
      </c>
      <c r="P3301" t="b">
        <v>1</v>
      </c>
      <c r="Q3301" t="s">
        <v>8271</v>
      </c>
      <c r="R3301" s="10">
        <f t="shared" si="308"/>
        <v>116.19999999999999</v>
      </c>
      <c r="S3301">
        <f t="shared" si="309"/>
        <v>55.333333333333336</v>
      </c>
      <c r="T3301" t="str">
        <f t="shared" si="310"/>
        <v>theater</v>
      </c>
      <c r="U3301" t="str">
        <f t="shared" si="311"/>
        <v>plays</v>
      </c>
    </row>
    <row r="3302" spans="1:21" ht="44.25" hidden="1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tr">
        <f>Data[[#This Row],[state]]</f>
        <v>successful</v>
      </c>
      <c r="H3302" t="s">
        <v>8224</v>
      </c>
      <c r="I3302" t="s">
        <v>8246</v>
      </c>
      <c r="J3302">
        <v>1430329862</v>
      </c>
      <c r="K3302" s="11">
        <f t="shared" si="306"/>
        <v>42123.493773148148</v>
      </c>
      <c r="L3302">
        <v>1428515462</v>
      </c>
      <c r="M3302" s="11">
        <f t="shared" si="307"/>
        <v>42102.493773148148</v>
      </c>
      <c r="N3302" t="b">
        <v>0</v>
      </c>
      <c r="O3302">
        <v>88</v>
      </c>
      <c r="P3302" t="b">
        <v>1</v>
      </c>
      <c r="Q3302" t="s">
        <v>8271</v>
      </c>
      <c r="R3302" s="10">
        <f t="shared" si="308"/>
        <v>136.16666666666666</v>
      </c>
      <c r="S3302">
        <f t="shared" si="309"/>
        <v>46.420454545454547</v>
      </c>
      <c r="T3302" t="str">
        <f t="shared" si="310"/>
        <v>theater</v>
      </c>
      <c r="U3302" t="str">
        <f t="shared" si="311"/>
        <v>plays</v>
      </c>
    </row>
    <row r="3303" spans="1:21" ht="44.25" hidden="1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tr">
        <f>Data[[#This Row],[state]]</f>
        <v>successful</v>
      </c>
      <c r="H3303" t="s">
        <v>8224</v>
      </c>
      <c r="I3303" t="s">
        <v>8246</v>
      </c>
      <c r="J3303">
        <v>1470034740</v>
      </c>
      <c r="K3303" s="11">
        <f t="shared" si="306"/>
        <v>42583.040972222225</v>
      </c>
      <c r="L3303">
        <v>1466185176</v>
      </c>
      <c r="M3303" s="11">
        <f t="shared" si="307"/>
        <v>42538.48583333334</v>
      </c>
      <c r="N3303" t="b">
        <v>0</v>
      </c>
      <c r="O3303">
        <v>70</v>
      </c>
      <c r="P3303" t="b">
        <v>1</v>
      </c>
      <c r="Q3303" t="s">
        <v>8271</v>
      </c>
      <c r="R3303" s="10">
        <f t="shared" si="308"/>
        <v>133.46666666666667</v>
      </c>
      <c r="S3303">
        <f t="shared" si="309"/>
        <v>57.2</v>
      </c>
      <c r="T3303" t="str">
        <f t="shared" si="310"/>
        <v>theater</v>
      </c>
      <c r="U3303" t="str">
        <f t="shared" si="311"/>
        <v>plays</v>
      </c>
    </row>
    <row r="3304" spans="1:21" hidden="1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tr">
        <f>Data[[#This Row],[state]]</f>
        <v>successful</v>
      </c>
      <c r="H3304" t="s">
        <v>8227</v>
      </c>
      <c r="I3304" t="s">
        <v>8249</v>
      </c>
      <c r="J3304">
        <v>1481099176</v>
      </c>
      <c r="K3304" s="11">
        <f t="shared" si="306"/>
        <v>42711.10157407407</v>
      </c>
      <c r="L3304">
        <v>1478507176</v>
      </c>
      <c r="M3304" s="11">
        <f t="shared" si="307"/>
        <v>42681.10157407407</v>
      </c>
      <c r="N3304" t="b">
        <v>0</v>
      </c>
      <c r="O3304">
        <v>50</v>
      </c>
      <c r="P3304" t="b">
        <v>1</v>
      </c>
      <c r="Q3304" t="s">
        <v>8271</v>
      </c>
      <c r="R3304" s="10">
        <f t="shared" si="308"/>
        <v>103.39285714285715</v>
      </c>
      <c r="S3304">
        <f t="shared" si="309"/>
        <v>173.7</v>
      </c>
      <c r="T3304" t="str">
        <f t="shared" si="310"/>
        <v>theater</v>
      </c>
      <c r="U3304" t="str">
        <f t="shared" si="311"/>
        <v>plays</v>
      </c>
    </row>
    <row r="3305" spans="1:21" ht="44.25" hidden="1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tr">
        <f>Data[[#This Row],[state]]</f>
        <v>successful</v>
      </c>
      <c r="H3305" t="s">
        <v>8224</v>
      </c>
      <c r="I3305" t="s">
        <v>8246</v>
      </c>
      <c r="J3305">
        <v>1427553484</v>
      </c>
      <c r="K3305" s="11">
        <f t="shared" si="306"/>
        <v>42091.359768518523</v>
      </c>
      <c r="L3305">
        <v>1424533084</v>
      </c>
      <c r="M3305" s="11">
        <f t="shared" si="307"/>
        <v>42056.40143518518</v>
      </c>
      <c r="N3305" t="b">
        <v>0</v>
      </c>
      <c r="O3305">
        <v>35</v>
      </c>
      <c r="P3305" t="b">
        <v>1</v>
      </c>
      <c r="Q3305" t="s">
        <v>8271</v>
      </c>
      <c r="R3305" s="10">
        <f t="shared" si="308"/>
        <v>115.88888888888889</v>
      </c>
      <c r="S3305">
        <f t="shared" si="309"/>
        <v>59.6</v>
      </c>
      <c r="T3305" t="str">
        <f t="shared" si="310"/>
        <v>theater</v>
      </c>
      <c r="U3305" t="str">
        <f t="shared" si="311"/>
        <v>plays</v>
      </c>
    </row>
    <row r="3306" spans="1:21" ht="44.25" hidden="1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tr">
        <f>Data[[#This Row],[state]]</f>
        <v>successful</v>
      </c>
      <c r="H3306" t="s">
        <v>8224</v>
      </c>
      <c r="I3306" t="s">
        <v>8246</v>
      </c>
      <c r="J3306">
        <v>1482418752</v>
      </c>
      <c r="K3306" s="11">
        <f t="shared" si="306"/>
        <v>42726.374444444446</v>
      </c>
      <c r="L3306">
        <v>1479826752</v>
      </c>
      <c r="M3306" s="11">
        <f t="shared" si="307"/>
        <v>42696.374444444446</v>
      </c>
      <c r="N3306" t="b">
        <v>0</v>
      </c>
      <c r="O3306">
        <v>175</v>
      </c>
      <c r="P3306" t="b">
        <v>1</v>
      </c>
      <c r="Q3306" t="s">
        <v>8271</v>
      </c>
      <c r="R3306" s="10">
        <f t="shared" si="308"/>
        <v>104.51666666666665</v>
      </c>
      <c r="S3306">
        <f t="shared" si="309"/>
        <v>89.585714285714289</v>
      </c>
      <c r="T3306" t="str">
        <f t="shared" si="310"/>
        <v>theater</v>
      </c>
      <c r="U3306" t="str">
        <f t="shared" si="311"/>
        <v>plays</v>
      </c>
    </row>
    <row r="3307" spans="1:21" ht="44.25" hidden="1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tr">
        <f>Data[[#This Row],[state]]</f>
        <v>successful</v>
      </c>
      <c r="H3307" t="s">
        <v>8224</v>
      </c>
      <c r="I3307" t="s">
        <v>8246</v>
      </c>
      <c r="J3307">
        <v>1438374748</v>
      </c>
      <c r="K3307" s="11">
        <f t="shared" si="306"/>
        <v>42216.605879629627</v>
      </c>
      <c r="L3307">
        <v>1435782748</v>
      </c>
      <c r="M3307" s="11">
        <f t="shared" si="307"/>
        <v>42186.605879629627</v>
      </c>
      <c r="N3307" t="b">
        <v>0</v>
      </c>
      <c r="O3307">
        <v>20</v>
      </c>
      <c r="P3307" t="b">
        <v>1</v>
      </c>
      <c r="Q3307" t="s">
        <v>8271</v>
      </c>
      <c r="R3307" s="10">
        <f t="shared" si="308"/>
        <v>102.02500000000001</v>
      </c>
      <c r="S3307">
        <f t="shared" si="309"/>
        <v>204.05</v>
      </c>
      <c r="T3307" t="str">
        <f t="shared" si="310"/>
        <v>theater</v>
      </c>
      <c r="U3307" t="str">
        <f t="shared" si="311"/>
        <v>plays</v>
      </c>
    </row>
    <row r="3308" spans="1:21" ht="59" hidden="1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tr">
        <f>Data[[#This Row],[state]]</f>
        <v>successful</v>
      </c>
      <c r="H3308" t="s">
        <v>8224</v>
      </c>
      <c r="I3308" t="s">
        <v>8246</v>
      </c>
      <c r="J3308">
        <v>1465527600</v>
      </c>
      <c r="K3308" s="11">
        <f t="shared" si="306"/>
        <v>42530.875</v>
      </c>
      <c r="L3308">
        <v>1462252542</v>
      </c>
      <c r="M3308" s="11">
        <f t="shared" si="307"/>
        <v>42492.969236111108</v>
      </c>
      <c r="N3308" t="b">
        <v>0</v>
      </c>
      <c r="O3308">
        <v>54</v>
      </c>
      <c r="P3308" t="b">
        <v>1</v>
      </c>
      <c r="Q3308" t="s">
        <v>8271</v>
      </c>
      <c r="R3308" s="10">
        <f t="shared" si="308"/>
        <v>175.33333333333334</v>
      </c>
      <c r="S3308">
        <f t="shared" si="309"/>
        <v>48.703703703703702</v>
      </c>
      <c r="T3308" t="str">
        <f t="shared" si="310"/>
        <v>theater</v>
      </c>
      <c r="U3308" t="str">
        <f t="shared" si="311"/>
        <v>plays</v>
      </c>
    </row>
    <row r="3309" spans="1:21" ht="44.25" hidden="1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tr">
        <f>Data[[#This Row],[state]]</f>
        <v>successful</v>
      </c>
      <c r="H3309" t="s">
        <v>8224</v>
      </c>
      <c r="I3309" t="s">
        <v>8246</v>
      </c>
      <c r="J3309">
        <v>1463275339</v>
      </c>
      <c r="K3309" s="11">
        <f t="shared" si="306"/>
        <v>42504.807164351849</v>
      </c>
      <c r="L3309">
        <v>1460683339</v>
      </c>
      <c r="M3309" s="11">
        <f t="shared" si="307"/>
        <v>42474.807164351849</v>
      </c>
      <c r="N3309" t="b">
        <v>0</v>
      </c>
      <c r="O3309">
        <v>20</v>
      </c>
      <c r="P3309" t="b">
        <v>1</v>
      </c>
      <c r="Q3309" t="s">
        <v>8271</v>
      </c>
      <c r="R3309" s="10">
        <f t="shared" si="308"/>
        <v>106.67999999999999</v>
      </c>
      <c r="S3309">
        <f t="shared" si="309"/>
        <v>53.339999999999996</v>
      </c>
      <c r="T3309" t="str">
        <f t="shared" si="310"/>
        <v>theater</v>
      </c>
      <c r="U3309" t="str">
        <f t="shared" si="311"/>
        <v>plays</v>
      </c>
    </row>
    <row r="3310" spans="1:21" ht="44.25" hidden="1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tr">
        <f>Data[[#This Row],[state]]</f>
        <v>successful</v>
      </c>
      <c r="H3310" t="s">
        <v>8224</v>
      </c>
      <c r="I3310" t="s">
        <v>8246</v>
      </c>
      <c r="J3310">
        <v>1460581365</v>
      </c>
      <c r="K3310" s="11">
        <f t="shared" si="306"/>
        <v>42473.626909722225</v>
      </c>
      <c r="L3310">
        <v>1458766965</v>
      </c>
      <c r="M3310" s="11">
        <f t="shared" si="307"/>
        <v>42452.626909722225</v>
      </c>
      <c r="N3310" t="b">
        <v>0</v>
      </c>
      <c r="O3310">
        <v>57</v>
      </c>
      <c r="P3310" t="b">
        <v>1</v>
      </c>
      <c r="Q3310" t="s">
        <v>8271</v>
      </c>
      <c r="R3310" s="10">
        <f t="shared" si="308"/>
        <v>122.28571428571429</v>
      </c>
      <c r="S3310">
        <f t="shared" si="309"/>
        <v>75.087719298245617</v>
      </c>
      <c r="T3310" t="str">
        <f t="shared" si="310"/>
        <v>theater</v>
      </c>
      <c r="U3310" t="str">
        <f t="shared" si="311"/>
        <v>plays</v>
      </c>
    </row>
    <row r="3311" spans="1:21" ht="29.5" hidden="1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tr">
        <f>Data[[#This Row],[state]]</f>
        <v>successful</v>
      </c>
      <c r="H3311" t="s">
        <v>8225</v>
      </c>
      <c r="I3311" t="s">
        <v>8247</v>
      </c>
      <c r="J3311">
        <v>1476632178</v>
      </c>
      <c r="K3311" s="11">
        <f t="shared" si="306"/>
        <v>42659.400208333333</v>
      </c>
      <c r="L3311">
        <v>1473953778</v>
      </c>
      <c r="M3311" s="11">
        <f t="shared" si="307"/>
        <v>42628.400208333333</v>
      </c>
      <c r="N3311" t="b">
        <v>0</v>
      </c>
      <c r="O3311">
        <v>31</v>
      </c>
      <c r="P3311" t="b">
        <v>1</v>
      </c>
      <c r="Q3311" t="s">
        <v>8271</v>
      </c>
      <c r="R3311" s="10">
        <f t="shared" si="308"/>
        <v>159.42857142857144</v>
      </c>
      <c r="S3311">
        <f t="shared" si="309"/>
        <v>18</v>
      </c>
      <c r="T3311" t="str">
        <f t="shared" si="310"/>
        <v>theater</v>
      </c>
      <c r="U3311" t="str">
        <f t="shared" si="311"/>
        <v>plays</v>
      </c>
    </row>
    <row r="3312" spans="1:21" ht="29.5" hidden="1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tr">
        <f>Data[[#This Row],[state]]</f>
        <v>successful</v>
      </c>
      <c r="H3312" t="s">
        <v>8224</v>
      </c>
      <c r="I3312" t="s">
        <v>8246</v>
      </c>
      <c r="J3312">
        <v>1444169825</v>
      </c>
      <c r="K3312" s="11">
        <f t="shared" si="306"/>
        <v>42283.678530092591</v>
      </c>
      <c r="L3312">
        <v>1441577825</v>
      </c>
      <c r="M3312" s="11">
        <f t="shared" si="307"/>
        <v>42253.678530092591</v>
      </c>
      <c r="N3312" t="b">
        <v>0</v>
      </c>
      <c r="O3312">
        <v>31</v>
      </c>
      <c r="P3312" t="b">
        <v>1</v>
      </c>
      <c r="Q3312" t="s">
        <v>8271</v>
      </c>
      <c r="R3312" s="10">
        <f t="shared" si="308"/>
        <v>100.07692307692308</v>
      </c>
      <c r="S3312">
        <f t="shared" si="309"/>
        <v>209.83870967741936</v>
      </c>
      <c r="T3312" t="str">
        <f t="shared" si="310"/>
        <v>theater</v>
      </c>
      <c r="U3312" t="str">
        <f t="shared" si="311"/>
        <v>plays</v>
      </c>
    </row>
    <row r="3313" spans="1:21" ht="44.25" hidden="1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tr">
        <f>Data[[#This Row],[state]]</f>
        <v>successful</v>
      </c>
      <c r="H3313" t="s">
        <v>8224</v>
      </c>
      <c r="I3313" t="s">
        <v>8246</v>
      </c>
      <c r="J3313">
        <v>1445065210</v>
      </c>
      <c r="K3313" s="11">
        <f t="shared" si="306"/>
        <v>42294.04178240741</v>
      </c>
      <c r="L3313">
        <v>1442473210</v>
      </c>
      <c r="M3313" s="11">
        <f t="shared" si="307"/>
        <v>42264.04178240741</v>
      </c>
      <c r="N3313" t="b">
        <v>0</v>
      </c>
      <c r="O3313">
        <v>45</v>
      </c>
      <c r="P3313" t="b">
        <v>1</v>
      </c>
      <c r="Q3313" t="s">
        <v>8271</v>
      </c>
      <c r="R3313" s="10">
        <f t="shared" si="308"/>
        <v>109.84</v>
      </c>
      <c r="S3313">
        <f t="shared" si="309"/>
        <v>61.022222222222226</v>
      </c>
      <c r="T3313" t="str">
        <f t="shared" si="310"/>
        <v>theater</v>
      </c>
      <c r="U3313" t="str">
        <f t="shared" si="311"/>
        <v>plays</v>
      </c>
    </row>
    <row r="3314" spans="1:21" ht="44.25" hidden="1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tr">
        <f>Data[[#This Row],[state]]</f>
        <v>successful</v>
      </c>
      <c r="H3314" t="s">
        <v>8224</v>
      </c>
      <c r="I3314" t="s">
        <v>8246</v>
      </c>
      <c r="J3314">
        <v>1478901600</v>
      </c>
      <c r="K3314" s="11">
        <f t="shared" si="306"/>
        <v>42685.666666666672</v>
      </c>
      <c r="L3314">
        <v>1477077946</v>
      </c>
      <c r="M3314" s="11">
        <f t="shared" si="307"/>
        <v>42664.559560185182</v>
      </c>
      <c r="N3314" t="b">
        <v>0</v>
      </c>
      <c r="O3314">
        <v>41</v>
      </c>
      <c r="P3314" t="b">
        <v>1</v>
      </c>
      <c r="Q3314" t="s">
        <v>8271</v>
      </c>
      <c r="R3314" s="10">
        <f t="shared" si="308"/>
        <v>100.03999999999999</v>
      </c>
      <c r="S3314">
        <f t="shared" si="309"/>
        <v>61</v>
      </c>
      <c r="T3314" t="str">
        <f t="shared" si="310"/>
        <v>theater</v>
      </c>
      <c r="U3314" t="str">
        <f t="shared" si="311"/>
        <v>plays</v>
      </c>
    </row>
    <row r="3315" spans="1:21" ht="44.25" hidden="1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tr">
        <f>Data[[#This Row],[state]]</f>
        <v>successful</v>
      </c>
      <c r="H3315" t="s">
        <v>8224</v>
      </c>
      <c r="I3315" t="s">
        <v>8246</v>
      </c>
      <c r="J3315">
        <v>1453856400</v>
      </c>
      <c r="K3315" s="11">
        <f t="shared" si="306"/>
        <v>42395.791666666672</v>
      </c>
      <c r="L3315">
        <v>1452664317</v>
      </c>
      <c r="M3315" s="11">
        <f t="shared" si="307"/>
        <v>42381.994409722218</v>
      </c>
      <c r="N3315" t="b">
        <v>0</v>
      </c>
      <c r="O3315">
        <v>29</v>
      </c>
      <c r="P3315" t="b">
        <v>1</v>
      </c>
      <c r="Q3315" t="s">
        <v>8271</v>
      </c>
      <c r="R3315" s="10">
        <f t="shared" si="308"/>
        <v>116.05000000000001</v>
      </c>
      <c r="S3315">
        <f t="shared" si="309"/>
        <v>80.034482758620683</v>
      </c>
      <c r="T3315" t="str">
        <f t="shared" si="310"/>
        <v>theater</v>
      </c>
      <c r="U3315" t="str">
        <f t="shared" si="311"/>
        <v>plays</v>
      </c>
    </row>
    <row r="3316" spans="1:21" ht="44.25" hidden="1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tr">
        <f>Data[[#This Row],[state]]</f>
        <v>successful</v>
      </c>
      <c r="H3316" t="s">
        <v>8225</v>
      </c>
      <c r="I3316" t="s">
        <v>8247</v>
      </c>
      <c r="J3316">
        <v>1431115500</v>
      </c>
      <c r="K3316" s="11">
        <f t="shared" si="306"/>
        <v>42132.586805555555</v>
      </c>
      <c r="L3316">
        <v>1428733511</v>
      </c>
      <c r="M3316" s="11">
        <f t="shared" si="307"/>
        <v>42105.017488425925</v>
      </c>
      <c r="N3316" t="b">
        <v>0</v>
      </c>
      <c r="O3316">
        <v>58</v>
      </c>
      <c r="P3316" t="b">
        <v>1</v>
      </c>
      <c r="Q3316" t="s">
        <v>8271</v>
      </c>
      <c r="R3316" s="10">
        <f t="shared" si="308"/>
        <v>210.75</v>
      </c>
      <c r="S3316">
        <f t="shared" si="309"/>
        <v>29.068965517241381</v>
      </c>
      <c r="T3316" t="str">
        <f t="shared" si="310"/>
        <v>theater</v>
      </c>
      <c r="U3316" t="str">
        <f t="shared" si="311"/>
        <v>plays</v>
      </c>
    </row>
    <row r="3317" spans="1:21" ht="44.25" hidden="1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tr">
        <f>Data[[#This Row],[state]]</f>
        <v>successful</v>
      </c>
      <c r="H3317" t="s">
        <v>8225</v>
      </c>
      <c r="I3317" t="s">
        <v>8247</v>
      </c>
      <c r="J3317">
        <v>1462519041</v>
      </c>
      <c r="K3317" s="11">
        <f t="shared" si="306"/>
        <v>42496.053715277783</v>
      </c>
      <c r="L3317">
        <v>1459927041</v>
      </c>
      <c r="M3317" s="11">
        <f t="shared" si="307"/>
        <v>42466.053715277783</v>
      </c>
      <c r="N3317" t="b">
        <v>0</v>
      </c>
      <c r="O3317">
        <v>89</v>
      </c>
      <c r="P3317" t="b">
        <v>1</v>
      </c>
      <c r="Q3317" t="s">
        <v>8271</v>
      </c>
      <c r="R3317" s="10">
        <f t="shared" si="308"/>
        <v>110.00000000000001</v>
      </c>
      <c r="S3317">
        <f t="shared" si="309"/>
        <v>49.438202247191015</v>
      </c>
      <c r="T3317" t="str">
        <f t="shared" si="310"/>
        <v>theater</v>
      </c>
      <c r="U3317" t="str">
        <f t="shared" si="311"/>
        <v>plays</v>
      </c>
    </row>
    <row r="3318" spans="1:21" ht="73.75" hidden="1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tr">
        <f>Data[[#This Row],[state]]</f>
        <v>successful</v>
      </c>
      <c r="H3318" t="s">
        <v>8224</v>
      </c>
      <c r="I3318" t="s">
        <v>8246</v>
      </c>
      <c r="J3318">
        <v>1407506040</v>
      </c>
      <c r="K3318" s="11">
        <f t="shared" si="306"/>
        <v>41859.32916666667</v>
      </c>
      <c r="L3318">
        <v>1404680075</v>
      </c>
      <c r="M3318" s="11">
        <f t="shared" si="307"/>
        <v>41826.621238425927</v>
      </c>
      <c r="N3318" t="b">
        <v>0</v>
      </c>
      <c r="O3318">
        <v>125</v>
      </c>
      <c r="P3318" t="b">
        <v>1</v>
      </c>
      <c r="Q3318" t="s">
        <v>8271</v>
      </c>
      <c r="R3318" s="10">
        <f t="shared" si="308"/>
        <v>100.08673425918037</v>
      </c>
      <c r="S3318">
        <f t="shared" si="309"/>
        <v>93.977440000000001</v>
      </c>
      <c r="T3318" t="str">
        <f t="shared" si="310"/>
        <v>theater</v>
      </c>
      <c r="U3318" t="str">
        <f t="shared" si="311"/>
        <v>plays</v>
      </c>
    </row>
    <row r="3319" spans="1:21" ht="44.25" hidden="1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tr">
        <f>Data[[#This Row],[state]]</f>
        <v>successful</v>
      </c>
      <c r="H3319" t="s">
        <v>8224</v>
      </c>
      <c r="I3319" t="s">
        <v>8246</v>
      </c>
      <c r="J3319">
        <v>1465347424</v>
      </c>
      <c r="K3319" s="11">
        <f t="shared" si="306"/>
        <v>42528.789629629624</v>
      </c>
      <c r="L3319">
        <v>1462755424</v>
      </c>
      <c r="M3319" s="11">
        <f t="shared" si="307"/>
        <v>42498.789629629624</v>
      </c>
      <c r="N3319" t="b">
        <v>0</v>
      </c>
      <c r="O3319">
        <v>18</v>
      </c>
      <c r="P3319" t="b">
        <v>1</v>
      </c>
      <c r="Q3319" t="s">
        <v>8271</v>
      </c>
      <c r="R3319" s="10">
        <f t="shared" si="308"/>
        <v>106.19047619047619</v>
      </c>
      <c r="S3319">
        <f t="shared" si="309"/>
        <v>61.944444444444443</v>
      </c>
      <c r="T3319" t="str">
        <f t="shared" si="310"/>
        <v>theater</v>
      </c>
      <c r="U3319" t="str">
        <f t="shared" si="311"/>
        <v>plays</v>
      </c>
    </row>
    <row r="3320" spans="1:21" ht="29.5" hidden="1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tr">
        <f>Data[[#This Row],[state]]</f>
        <v>successful</v>
      </c>
      <c r="H3320" t="s">
        <v>8229</v>
      </c>
      <c r="I3320" t="s">
        <v>8251</v>
      </c>
      <c r="J3320">
        <v>1460341800</v>
      </c>
      <c r="K3320" s="11">
        <f t="shared" si="306"/>
        <v>42470.854166666672</v>
      </c>
      <c r="L3320">
        <v>1456902893</v>
      </c>
      <c r="M3320" s="11">
        <f t="shared" si="307"/>
        <v>42431.052002314813</v>
      </c>
      <c r="N3320" t="b">
        <v>0</v>
      </c>
      <c r="O3320">
        <v>32</v>
      </c>
      <c r="P3320" t="b">
        <v>1</v>
      </c>
      <c r="Q3320" t="s">
        <v>8271</v>
      </c>
      <c r="R3320" s="10">
        <f t="shared" si="308"/>
        <v>125.6</v>
      </c>
      <c r="S3320">
        <f t="shared" si="309"/>
        <v>78.5</v>
      </c>
      <c r="T3320" t="str">
        <f t="shared" si="310"/>
        <v>theater</v>
      </c>
      <c r="U3320" t="str">
        <f t="shared" si="311"/>
        <v>plays</v>
      </c>
    </row>
    <row r="3321" spans="1:21" ht="59" hidden="1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tr">
        <f>Data[[#This Row],[state]]</f>
        <v>successful</v>
      </c>
      <c r="H3321" t="s">
        <v>8225</v>
      </c>
      <c r="I3321" t="s">
        <v>8247</v>
      </c>
      <c r="J3321">
        <v>1422712986</v>
      </c>
      <c r="K3321" s="11">
        <f t="shared" si="306"/>
        <v>42035.335486111115</v>
      </c>
      <c r="L3321">
        <v>1418824986</v>
      </c>
      <c r="M3321" s="11">
        <f t="shared" si="307"/>
        <v>41990.335486111115</v>
      </c>
      <c r="N3321" t="b">
        <v>0</v>
      </c>
      <c r="O3321">
        <v>16</v>
      </c>
      <c r="P3321" t="b">
        <v>1</v>
      </c>
      <c r="Q3321" t="s">
        <v>8271</v>
      </c>
      <c r="R3321" s="10">
        <f t="shared" si="308"/>
        <v>108</v>
      </c>
      <c r="S3321">
        <f t="shared" si="309"/>
        <v>33.75</v>
      </c>
      <c r="T3321" t="str">
        <f t="shared" si="310"/>
        <v>theater</v>
      </c>
      <c r="U3321" t="str">
        <f t="shared" si="311"/>
        <v>plays</v>
      </c>
    </row>
    <row r="3322" spans="1:21" ht="44.25" hidden="1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tr">
        <f>Data[[#This Row],[state]]</f>
        <v>successful</v>
      </c>
      <c r="H3322" t="s">
        <v>8224</v>
      </c>
      <c r="I3322" t="s">
        <v>8246</v>
      </c>
      <c r="J3322">
        <v>1466557557</v>
      </c>
      <c r="K3322" s="11">
        <f t="shared" si="306"/>
        <v>42542.795798611114</v>
      </c>
      <c r="L3322">
        <v>1463965557</v>
      </c>
      <c r="M3322" s="11">
        <f t="shared" si="307"/>
        <v>42512.795798611114</v>
      </c>
      <c r="N3322" t="b">
        <v>0</v>
      </c>
      <c r="O3322">
        <v>38</v>
      </c>
      <c r="P3322" t="b">
        <v>1</v>
      </c>
      <c r="Q3322" t="s">
        <v>8271</v>
      </c>
      <c r="R3322" s="10">
        <f t="shared" si="308"/>
        <v>101</v>
      </c>
      <c r="S3322">
        <f t="shared" si="309"/>
        <v>66.44736842105263</v>
      </c>
      <c r="T3322" t="str">
        <f t="shared" si="310"/>
        <v>theater</v>
      </c>
      <c r="U3322" t="str">
        <f t="shared" si="311"/>
        <v>plays</v>
      </c>
    </row>
    <row r="3323" spans="1:21" ht="59" hidden="1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tr">
        <f>Data[[#This Row],[state]]</f>
        <v>successful</v>
      </c>
      <c r="H3323" t="s">
        <v>8224</v>
      </c>
      <c r="I3323" t="s">
        <v>8246</v>
      </c>
      <c r="J3323">
        <v>1413431940</v>
      </c>
      <c r="K3323" s="11">
        <f t="shared" si="306"/>
        <v>41927.915972222225</v>
      </c>
      <c r="L3323">
        <v>1412216665</v>
      </c>
      <c r="M3323" s="11">
        <f t="shared" si="307"/>
        <v>41913.850289351853</v>
      </c>
      <c r="N3323" t="b">
        <v>0</v>
      </c>
      <c r="O3323">
        <v>15</v>
      </c>
      <c r="P3323" t="b">
        <v>1</v>
      </c>
      <c r="Q3323" t="s">
        <v>8271</v>
      </c>
      <c r="R3323" s="10">
        <f t="shared" si="308"/>
        <v>107.4</v>
      </c>
      <c r="S3323">
        <f t="shared" si="309"/>
        <v>35.799999999999997</v>
      </c>
      <c r="T3323" t="str">
        <f t="shared" si="310"/>
        <v>theater</v>
      </c>
      <c r="U3323" t="str">
        <f t="shared" si="311"/>
        <v>plays</v>
      </c>
    </row>
    <row r="3324" spans="1:21" ht="44.25" hidden="1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tr">
        <f>Data[[#This Row],[state]]</f>
        <v>successful</v>
      </c>
      <c r="H3324" t="s">
        <v>8224</v>
      </c>
      <c r="I3324" t="s">
        <v>8246</v>
      </c>
      <c r="J3324">
        <v>1466567700</v>
      </c>
      <c r="K3324" s="11">
        <f t="shared" si="306"/>
        <v>42542.913194444445</v>
      </c>
      <c r="L3324">
        <v>1464653696</v>
      </c>
      <c r="M3324" s="11">
        <f t="shared" si="307"/>
        <v>42520.760370370372</v>
      </c>
      <c r="N3324" t="b">
        <v>0</v>
      </c>
      <c r="O3324">
        <v>23</v>
      </c>
      <c r="P3324" t="b">
        <v>1</v>
      </c>
      <c r="Q3324" t="s">
        <v>8271</v>
      </c>
      <c r="R3324" s="10">
        <f t="shared" si="308"/>
        <v>101.51515151515152</v>
      </c>
      <c r="S3324">
        <f t="shared" si="309"/>
        <v>145.65217391304347</v>
      </c>
      <c r="T3324" t="str">
        <f t="shared" si="310"/>
        <v>theater</v>
      </c>
      <c r="U3324" t="str">
        <f t="shared" si="311"/>
        <v>plays</v>
      </c>
    </row>
    <row r="3325" spans="1:21" ht="44.25" hidden="1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tr">
        <f>Data[[#This Row],[state]]</f>
        <v>successful</v>
      </c>
      <c r="H3325" t="s">
        <v>8225</v>
      </c>
      <c r="I3325" t="s">
        <v>8247</v>
      </c>
      <c r="J3325">
        <v>1474793208</v>
      </c>
      <c r="K3325" s="11">
        <f t="shared" si="306"/>
        <v>42638.11583333333</v>
      </c>
      <c r="L3325">
        <v>1472201208</v>
      </c>
      <c r="M3325" s="11">
        <f t="shared" si="307"/>
        <v>42608.11583333333</v>
      </c>
      <c r="N3325" t="b">
        <v>0</v>
      </c>
      <c r="O3325">
        <v>49</v>
      </c>
      <c r="P3325" t="b">
        <v>1</v>
      </c>
      <c r="Q3325" t="s">
        <v>8271</v>
      </c>
      <c r="R3325" s="10">
        <f t="shared" si="308"/>
        <v>125.89999999999999</v>
      </c>
      <c r="S3325">
        <f t="shared" si="309"/>
        <v>25.693877551020407</v>
      </c>
      <c r="T3325" t="str">
        <f t="shared" si="310"/>
        <v>theater</v>
      </c>
      <c r="U3325" t="str">
        <f t="shared" si="311"/>
        <v>plays</v>
      </c>
    </row>
    <row r="3326" spans="1:21" ht="44.25" hidden="1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tr">
        <f>Data[[#This Row],[state]]</f>
        <v>successful</v>
      </c>
      <c r="H3326" t="s">
        <v>8241</v>
      </c>
      <c r="I3326" t="s">
        <v>8249</v>
      </c>
      <c r="J3326">
        <v>1465135190</v>
      </c>
      <c r="K3326" s="11">
        <f t="shared" si="306"/>
        <v>42526.33321759259</v>
      </c>
      <c r="L3326">
        <v>1463925590</v>
      </c>
      <c r="M3326" s="11">
        <f t="shared" si="307"/>
        <v>42512.33321759259</v>
      </c>
      <c r="N3326" t="b">
        <v>0</v>
      </c>
      <c r="O3326">
        <v>10</v>
      </c>
      <c r="P3326" t="b">
        <v>1</v>
      </c>
      <c r="Q3326" t="s">
        <v>8271</v>
      </c>
      <c r="R3326" s="10">
        <f t="shared" si="308"/>
        <v>101.66666666666666</v>
      </c>
      <c r="S3326">
        <f t="shared" si="309"/>
        <v>152.5</v>
      </c>
      <c r="T3326" t="str">
        <f t="shared" si="310"/>
        <v>theater</v>
      </c>
      <c r="U3326" t="str">
        <f t="shared" si="311"/>
        <v>plays</v>
      </c>
    </row>
    <row r="3327" spans="1:21" ht="44.25" hidden="1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tr">
        <f>Data[[#This Row],[state]]</f>
        <v>successful</v>
      </c>
      <c r="H3327" t="s">
        <v>8225</v>
      </c>
      <c r="I3327" t="s">
        <v>8247</v>
      </c>
      <c r="J3327">
        <v>1428256277</v>
      </c>
      <c r="K3327" s="11">
        <f t="shared" si="306"/>
        <v>42099.493946759263</v>
      </c>
      <c r="L3327">
        <v>1425235877</v>
      </c>
      <c r="M3327" s="11">
        <f t="shared" si="307"/>
        <v>42064.535613425927</v>
      </c>
      <c r="N3327" t="b">
        <v>0</v>
      </c>
      <c r="O3327">
        <v>15</v>
      </c>
      <c r="P3327" t="b">
        <v>1</v>
      </c>
      <c r="Q3327" t="s">
        <v>8271</v>
      </c>
      <c r="R3327" s="10">
        <f t="shared" si="308"/>
        <v>112.5</v>
      </c>
      <c r="S3327">
        <f t="shared" si="309"/>
        <v>30</v>
      </c>
      <c r="T3327" t="str">
        <f t="shared" si="310"/>
        <v>theater</v>
      </c>
      <c r="U3327" t="str">
        <f t="shared" si="311"/>
        <v>plays</v>
      </c>
    </row>
    <row r="3328" spans="1:21" ht="44.25" hidden="1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tr">
        <f>Data[[#This Row],[state]]</f>
        <v>successful</v>
      </c>
      <c r="H3328" t="s">
        <v>8224</v>
      </c>
      <c r="I3328" t="s">
        <v>8246</v>
      </c>
      <c r="J3328">
        <v>1425830905</v>
      </c>
      <c r="K3328" s="11">
        <f t="shared" si="306"/>
        <v>42071.42251157407</v>
      </c>
      <c r="L3328">
        <v>1423242505</v>
      </c>
      <c r="M3328" s="11">
        <f t="shared" si="307"/>
        <v>42041.464178240742</v>
      </c>
      <c r="N3328" t="b">
        <v>0</v>
      </c>
      <c r="O3328">
        <v>57</v>
      </c>
      <c r="P3328" t="b">
        <v>1</v>
      </c>
      <c r="Q3328" t="s">
        <v>8271</v>
      </c>
      <c r="R3328" s="10">
        <f t="shared" si="308"/>
        <v>101.375</v>
      </c>
      <c r="S3328">
        <f t="shared" si="309"/>
        <v>142.28070175438597</v>
      </c>
      <c r="T3328" t="str">
        <f t="shared" si="310"/>
        <v>theater</v>
      </c>
      <c r="U3328" t="str">
        <f t="shared" si="311"/>
        <v>plays</v>
      </c>
    </row>
    <row r="3329" spans="1:21" ht="44.25" hidden="1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tr">
        <f>Data[[#This Row],[state]]</f>
        <v>successful</v>
      </c>
      <c r="H3329" t="s">
        <v>8225</v>
      </c>
      <c r="I3329" t="s">
        <v>8247</v>
      </c>
      <c r="J3329">
        <v>1462697966</v>
      </c>
      <c r="K3329" s="11">
        <f t="shared" si="306"/>
        <v>42498.124606481477</v>
      </c>
      <c r="L3329">
        <v>1460105966</v>
      </c>
      <c r="M3329" s="11">
        <f t="shared" si="307"/>
        <v>42468.124606481477</v>
      </c>
      <c r="N3329" t="b">
        <v>0</v>
      </c>
      <c r="O3329">
        <v>33</v>
      </c>
      <c r="P3329" t="b">
        <v>1</v>
      </c>
      <c r="Q3329" t="s">
        <v>8271</v>
      </c>
      <c r="R3329" s="10">
        <f t="shared" si="308"/>
        <v>101.25</v>
      </c>
      <c r="S3329">
        <f t="shared" si="309"/>
        <v>24.545454545454547</v>
      </c>
      <c r="T3329" t="str">
        <f t="shared" si="310"/>
        <v>theater</v>
      </c>
      <c r="U3329" t="str">
        <f t="shared" si="311"/>
        <v>plays</v>
      </c>
    </row>
    <row r="3330" spans="1:21" ht="44.25" hidden="1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tr">
        <f>Data[[#This Row],[state]]</f>
        <v>successful</v>
      </c>
      <c r="H3330" t="s">
        <v>8224</v>
      </c>
      <c r="I3330" t="s">
        <v>8246</v>
      </c>
      <c r="J3330">
        <v>1404522000</v>
      </c>
      <c r="K3330" s="11">
        <f t="shared" ref="K3330:K3393" si="312">(((J3330/60)/60)/24)+DATE(1970,1,1)+(-6/24)</f>
        <v>41824.791666666664</v>
      </c>
      <c r="L3330">
        <v>1404308883</v>
      </c>
      <c r="M3330" s="11">
        <f t="shared" ref="M3330:M3393" si="313">(((L3330/60)/60)/24)+DATE(1970,1,1)+(-6/24)</f>
        <v>41822.32503472222</v>
      </c>
      <c r="N3330" t="b">
        <v>0</v>
      </c>
      <c r="O3330">
        <v>9</v>
      </c>
      <c r="P3330" t="b">
        <v>1</v>
      </c>
      <c r="Q3330" t="s">
        <v>8271</v>
      </c>
      <c r="R3330" s="10">
        <f t="shared" ref="R3330:R3393" si="314">(E3330/D3330)*100</f>
        <v>146.38888888888889</v>
      </c>
      <c r="S3330">
        <f t="shared" si="309"/>
        <v>292.77777777777777</v>
      </c>
      <c r="T3330" t="str">
        <f t="shared" si="310"/>
        <v>theater</v>
      </c>
      <c r="U3330" t="str">
        <f t="shared" si="311"/>
        <v>plays</v>
      </c>
    </row>
    <row r="3331" spans="1:21" ht="44.25" hidden="1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tr">
        <f>Data[[#This Row],[state]]</f>
        <v>successful</v>
      </c>
      <c r="H3331" t="s">
        <v>8225</v>
      </c>
      <c r="I3331" t="s">
        <v>8247</v>
      </c>
      <c r="J3331">
        <v>1406502000</v>
      </c>
      <c r="K3331" s="11">
        <f t="shared" si="312"/>
        <v>41847.708333333336</v>
      </c>
      <c r="L3331">
        <v>1405583108</v>
      </c>
      <c r="M3331" s="11">
        <f t="shared" si="313"/>
        <v>41837.073009259257</v>
      </c>
      <c r="N3331" t="b">
        <v>0</v>
      </c>
      <c r="O3331">
        <v>26</v>
      </c>
      <c r="P3331" t="b">
        <v>1</v>
      </c>
      <c r="Q3331" t="s">
        <v>8271</v>
      </c>
      <c r="R3331" s="10">
        <f t="shared" si="314"/>
        <v>116.8</v>
      </c>
      <c r="S3331">
        <f t="shared" ref="S3331:S3394" si="315">E3331/O3331</f>
        <v>44.92307692307692</v>
      </c>
      <c r="T3331" t="str">
        <f t="shared" ref="T3331:T3394" si="316">LEFT(Q3331,FIND("/",Q3331)-1)</f>
        <v>theater</v>
      </c>
      <c r="U3331" t="str">
        <f t="shared" ref="U3331:U3394" si="317">RIGHT(Q3331,LEN(Q3331)-FIND("/",Q3331))</f>
        <v>plays</v>
      </c>
    </row>
    <row r="3332" spans="1:21" ht="44.25" hidden="1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tr">
        <f>Data[[#This Row],[state]]</f>
        <v>successful</v>
      </c>
      <c r="H3332" t="s">
        <v>8225</v>
      </c>
      <c r="I3332" t="s">
        <v>8247</v>
      </c>
      <c r="J3332">
        <v>1427919468</v>
      </c>
      <c r="K3332" s="11">
        <f t="shared" si="312"/>
        <v>42095.595694444448</v>
      </c>
      <c r="L3332">
        <v>1425331068</v>
      </c>
      <c r="M3332" s="11">
        <f t="shared" si="313"/>
        <v>42065.637361111112</v>
      </c>
      <c r="N3332" t="b">
        <v>0</v>
      </c>
      <c r="O3332">
        <v>69</v>
      </c>
      <c r="P3332" t="b">
        <v>1</v>
      </c>
      <c r="Q3332" t="s">
        <v>8271</v>
      </c>
      <c r="R3332" s="10">
        <f t="shared" si="314"/>
        <v>106.26666666666667</v>
      </c>
      <c r="S3332">
        <f t="shared" si="315"/>
        <v>23.10144927536232</v>
      </c>
      <c r="T3332" t="str">
        <f t="shared" si="316"/>
        <v>theater</v>
      </c>
      <c r="U3332" t="str">
        <f t="shared" si="317"/>
        <v>plays</v>
      </c>
    </row>
    <row r="3333" spans="1:21" ht="44.25" hidden="1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tr">
        <f>Data[[#This Row],[state]]</f>
        <v>successful</v>
      </c>
      <c r="H3333" t="s">
        <v>8224</v>
      </c>
      <c r="I3333" t="s">
        <v>8246</v>
      </c>
      <c r="J3333">
        <v>1444149886</v>
      </c>
      <c r="K3333" s="11">
        <f t="shared" si="312"/>
        <v>42283.447754629626</v>
      </c>
      <c r="L3333">
        <v>1441125886</v>
      </c>
      <c r="M3333" s="11">
        <f t="shared" si="313"/>
        <v>42248.447754629626</v>
      </c>
      <c r="N3333" t="b">
        <v>0</v>
      </c>
      <c r="O3333">
        <v>65</v>
      </c>
      <c r="P3333" t="b">
        <v>1</v>
      </c>
      <c r="Q3333" t="s">
        <v>8271</v>
      </c>
      <c r="R3333" s="10">
        <f t="shared" si="314"/>
        <v>104.52</v>
      </c>
      <c r="S3333">
        <f t="shared" si="315"/>
        <v>80.400000000000006</v>
      </c>
      <c r="T3333" t="str">
        <f t="shared" si="316"/>
        <v>theater</v>
      </c>
      <c r="U3333" t="str">
        <f t="shared" si="317"/>
        <v>plays</v>
      </c>
    </row>
    <row r="3334" spans="1:21" ht="44.25" hidden="1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tr">
        <f>Data[[#This Row],[state]]</f>
        <v>successful</v>
      </c>
      <c r="H3334" t="s">
        <v>8224</v>
      </c>
      <c r="I3334" t="s">
        <v>8246</v>
      </c>
      <c r="J3334">
        <v>1405802330</v>
      </c>
      <c r="K3334" s="11">
        <f t="shared" si="312"/>
        <v>41839.610300925924</v>
      </c>
      <c r="L3334">
        <v>1403210330</v>
      </c>
      <c r="M3334" s="11">
        <f t="shared" si="313"/>
        <v>41809.610300925924</v>
      </c>
      <c r="N3334" t="b">
        <v>0</v>
      </c>
      <c r="O3334">
        <v>83</v>
      </c>
      <c r="P3334" t="b">
        <v>1</v>
      </c>
      <c r="Q3334" t="s">
        <v>8271</v>
      </c>
      <c r="R3334" s="10">
        <f t="shared" si="314"/>
        <v>100</v>
      </c>
      <c r="S3334">
        <f t="shared" si="315"/>
        <v>72.289156626506028</v>
      </c>
      <c r="T3334" t="str">
        <f t="shared" si="316"/>
        <v>theater</v>
      </c>
      <c r="U3334" t="str">
        <f t="shared" si="317"/>
        <v>plays</v>
      </c>
    </row>
    <row r="3335" spans="1:21" ht="44.25" hidden="1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tr">
        <f>Data[[#This Row],[state]]</f>
        <v>successful</v>
      </c>
      <c r="H3335" t="s">
        <v>8224</v>
      </c>
      <c r="I3335" t="s">
        <v>8246</v>
      </c>
      <c r="J3335">
        <v>1434384880</v>
      </c>
      <c r="K3335" s="11">
        <f t="shared" si="312"/>
        <v>42170.426851851851</v>
      </c>
      <c r="L3335">
        <v>1432484080</v>
      </c>
      <c r="M3335" s="11">
        <f t="shared" si="313"/>
        <v>42148.426851851851</v>
      </c>
      <c r="N3335" t="b">
        <v>0</v>
      </c>
      <c r="O3335">
        <v>111</v>
      </c>
      <c r="P3335" t="b">
        <v>1</v>
      </c>
      <c r="Q3335" t="s">
        <v>8271</v>
      </c>
      <c r="R3335" s="10">
        <f t="shared" si="314"/>
        <v>104.57142857142858</v>
      </c>
      <c r="S3335">
        <f t="shared" si="315"/>
        <v>32.972972972972975</v>
      </c>
      <c r="T3335" t="str">
        <f t="shared" si="316"/>
        <v>theater</v>
      </c>
      <c r="U3335" t="str">
        <f t="shared" si="317"/>
        <v>plays</v>
      </c>
    </row>
    <row r="3336" spans="1:21" ht="29.5" hidden="1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tr">
        <f>Data[[#This Row],[state]]</f>
        <v>successful</v>
      </c>
      <c r="H3336" t="s">
        <v>8224</v>
      </c>
      <c r="I3336" t="s">
        <v>8246</v>
      </c>
      <c r="J3336">
        <v>1438259422</v>
      </c>
      <c r="K3336" s="11">
        <f t="shared" si="312"/>
        <v>42215.271087962959</v>
      </c>
      <c r="L3336">
        <v>1435667422</v>
      </c>
      <c r="M3336" s="11">
        <f t="shared" si="313"/>
        <v>42185.271087962959</v>
      </c>
      <c r="N3336" t="b">
        <v>0</v>
      </c>
      <c r="O3336">
        <v>46</v>
      </c>
      <c r="P3336" t="b">
        <v>1</v>
      </c>
      <c r="Q3336" t="s">
        <v>8271</v>
      </c>
      <c r="R3336" s="10">
        <f t="shared" si="314"/>
        <v>138.62051149573753</v>
      </c>
      <c r="S3336">
        <f t="shared" si="315"/>
        <v>116.65217391304348</v>
      </c>
      <c r="T3336" t="str">
        <f t="shared" si="316"/>
        <v>theater</v>
      </c>
      <c r="U3336" t="str">
        <f t="shared" si="317"/>
        <v>plays</v>
      </c>
    </row>
    <row r="3337" spans="1:21" ht="44.25" hidden="1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tr">
        <f>Data[[#This Row],[state]]</f>
        <v>successful</v>
      </c>
      <c r="H3337" t="s">
        <v>8225</v>
      </c>
      <c r="I3337" t="s">
        <v>8247</v>
      </c>
      <c r="J3337">
        <v>1407106800</v>
      </c>
      <c r="K3337" s="11">
        <f t="shared" si="312"/>
        <v>41854.708333333336</v>
      </c>
      <c r="L3337">
        <v>1404749446</v>
      </c>
      <c r="M3337" s="11">
        <f t="shared" si="313"/>
        <v>41827.424143518518</v>
      </c>
      <c r="N3337" t="b">
        <v>0</v>
      </c>
      <c r="O3337">
        <v>63</v>
      </c>
      <c r="P3337" t="b">
        <v>1</v>
      </c>
      <c r="Q3337" t="s">
        <v>8271</v>
      </c>
      <c r="R3337" s="10">
        <f t="shared" si="314"/>
        <v>100.32000000000001</v>
      </c>
      <c r="S3337">
        <f t="shared" si="315"/>
        <v>79.61904761904762</v>
      </c>
      <c r="T3337" t="str">
        <f t="shared" si="316"/>
        <v>theater</v>
      </c>
      <c r="U3337" t="str">
        <f t="shared" si="317"/>
        <v>plays</v>
      </c>
    </row>
    <row r="3338" spans="1:21" ht="44.25" hidden="1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tr">
        <f>Data[[#This Row],[state]]</f>
        <v>successful</v>
      </c>
      <c r="H3338" t="s">
        <v>8225</v>
      </c>
      <c r="I3338" t="s">
        <v>8247</v>
      </c>
      <c r="J3338">
        <v>1459845246</v>
      </c>
      <c r="K3338" s="11">
        <f t="shared" si="312"/>
        <v>42465.10701388889</v>
      </c>
      <c r="L3338">
        <v>1457429646</v>
      </c>
      <c r="M3338" s="11">
        <f t="shared" si="313"/>
        <v>42437.148680555561</v>
      </c>
      <c r="N3338" t="b">
        <v>0</v>
      </c>
      <c r="O3338">
        <v>9</v>
      </c>
      <c r="P3338" t="b">
        <v>1</v>
      </c>
      <c r="Q3338" t="s">
        <v>8271</v>
      </c>
      <c r="R3338" s="10">
        <f t="shared" si="314"/>
        <v>100</v>
      </c>
      <c r="S3338">
        <f t="shared" si="315"/>
        <v>27.777777777777779</v>
      </c>
      <c r="T3338" t="str">
        <f t="shared" si="316"/>
        <v>theater</v>
      </c>
      <c r="U3338" t="str">
        <f t="shared" si="317"/>
        <v>plays</v>
      </c>
    </row>
    <row r="3339" spans="1:21" ht="44.25" hidden="1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tr">
        <f>Data[[#This Row],[state]]</f>
        <v>successful</v>
      </c>
      <c r="H3339" t="s">
        <v>8225</v>
      </c>
      <c r="I3339" t="s">
        <v>8247</v>
      </c>
      <c r="J3339">
        <v>1412974800</v>
      </c>
      <c r="K3339" s="11">
        <f t="shared" si="312"/>
        <v>41922.625</v>
      </c>
      <c r="L3339">
        <v>1411109167</v>
      </c>
      <c r="M3339" s="11">
        <f t="shared" si="313"/>
        <v>41901.032025462962</v>
      </c>
      <c r="N3339" t="b">
        <v>0</v>
      </c>
      <c r="O3339">
        <v>34</v>
      </c>
      <c r="P3339" t="b">
        <v>1</v>
      </c>
      <c r="Q3339" t="s">
        <v>8271</v>
      </c>
      <c r="R3339" s="10">
        <f t="shared" si="314"/>
        <v>110.2</v>
      </c>
      <c r="S3339">
        <f t="shared" si="315"/>
        <v>81.029411764705884</v>
      </c>
      <c r="T3339" t="str">
        <f t="shared" si="316"/>
        <v>theater</v>
      </c>
      <c r="U3339" t="str">
        <f t="shared" si="317"/>
        <v>plays</v>
      </c>
    </row>
    <row r="3340" spans="1:21" ht="29.5" hidden="1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tr">
        <f>Data[[#This Row],[state]]</f>
        <v>successful</v>
      </c>
      <c r="H3340" t="s">
        <v>8224</v>
      </c>
      <c r="I3340" t="s">
        <v>8246</v>
      </c>
      <c r="J3340">
        <v>1487944080</v>
      </c>
      <c r="K3340" s="11">
        <f t="shared" si="312"/>
        <v>42790.324999999997</v>
      </c>
      <c r="L3340">
        <v>1486129680</v>
      </c>
      <c r="M3340" s="11">
        <f t="shared" si="313"/>
        <v>42769.324999999997</v>
      </c>
      <c r="N3340" t="b">
        <v>0</v>
      </c>
      <c r="O3340">
        <v>112</v>
      </c>
      <c r="P3340" t="b">
        <v>1</v>
      </c>
      <c r="Q3340" t="s">
        <v>8271</v>
      </c>
      <c r="R3340" s="10">
        <f t="shared" si="314"/>
        <v>102.18</v>
      </c>
      <c r="S3340">
        <f t="shared" si="315"/>
        <v>136.84821428571428</v>
      </c>
      <c r="T3340" t="str">
        <f t="shared" si="316"/>
        <v>theater</v>
      </c>
      <c r="U3340" t="str">
        <f t="shared" si="317"/>
        <v>plays</v>
      </c>
    </row>
    <row r="3341" spans="1:21" ht="44.25" hidden="1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tr">
        <f>Data[[#This Row],[state]]</f>
        <v>successful</v>
      </c>
      <c r="H3341" t="s">
        <v>8224</v>
      </c>
      <c r="I3341" t="s">
        <v>8246</v>
      </c>
      <c r="J3341">
        <v>1469721518</v>
      </c>
      <c r="K3341" s="11">
        <f t="shared" si="312"/>
        <v>42579.415717592594</v>
      </c>
      <c r="L3341">
        <v>1467129518</v>
      </c>
      <c r="M3341" s="11">
        <f t="shared" si="313"/>
        <v>42549.415717592594</v>
      </c>
      <c r="N3341" t="b">
        <v>0</v>
      </c>
      <c r="O3341">
        <v>47</v>
      </c>
      <c r="P3341" t="b">
        <v>1</v>
      </c>
      <c r="Q3341" t="s">
        <v>8271</v>
      </c>
      <c r="R3341" s="10">
        <f t="shared" si="314"/>
        <v>104.35000000000001</v>
      </c>
      <c r="S3341">
        <f t="shared" si="315"/>
        <v>177.61702127659575</v>
      </c>
      <c r="T3341" t="str">
        <f t="shared" si="316"/>
        <v>theater</v>
      </c>
      <c r="U3341" t="str">
        <f t="shared" si="317"/>
        <v>plays</v>
      </c>
    </row>
    <row r="3342" spans="1:21" ht="44.25" hidden="1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tr">
        <f>Data[[#This Row],[state]]</f>
        <v>successful</v>
      </c>
      <c r="H3342" t="s">
        <v>8224</v>
      </c>
      <c r="I3342" t="s">
        <v>8246</v>
      </c>
      <c r="J3342">
        <v>1481066554</v>
      </c>
      <c r="K3342" s="11">
        <f t="shared" si="312"/>
        <v>42710.724004629628</v>
      </c>
      <c r="L3342">
        <v>1478906554</v>
      </c>
      <c r="M3342" s="11">
        <f t="shared" si="313"/>
        <v>42685.724004629628</v>
      </c>
      <c r="N3342" t="b">
        <v>0</v>
      </c>
      <c r="O3342">
        <v>38</v>
      </c>
      <c r="P3342" t="b">
        <v>1</v>
      </c>
      <c r="Q3342" t="s">
        <v>8271</v>
      </c>
      <c r="R3342" s="10">
        <f t="shared" si="314"/>
        <v>138.16666666666666</v>
      </c>
      <c r="S3342">
        <f t="shared" si="315"/>
        <v>109.07894736842105</v>
      </c>
      <c r="T3342" t="str">
        <f t="shared" si="316"/>
        <v>theater</v>
      </c>
      <c r="U3342" t="str">
        <f t="shared" si="317"/>
        <v>plays</v>
      </c>
    </row>
    <row r="3343" spans="1:21" ht="44.25" hidden="1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tr">
        <f>Data[[#This Row],[state]]</f>
        <v>successful</v>
      </c>
      <c r="H3343" t="s">
        <v>8225</v>
      </c>
      <c r="I3343" t="s">
        <v>8247</v>
      </c>
      <c r="J3343">
        <v>1465750800</v>
      </c>
      <c r="K3343" s="11">
        <f t="shared" si="312"/>
        <v>42533.458333333328</v>
      </c>
      <c r="L3343">
        <v>1463771421</v>
      </c>
      <c r="M3343" s="11">
        <f t="shared" si="313"/>
        <v>42510.548854166671</v>
      </c>
      <c r="N3343" t="b">
        <v>0</v>
      </c>
      <c r="O3343">
        <v>28</v>
      </c>
      <c r="P3343" t="b">
        <v>1</v>
      </c>
      <c r="Q3343" t="s">
        <v>8271</v>
      </c>
      <c r="R3343" s="10">
        <f t="shared" si="314"/>
        <v>100</v>
      </c>
      <c r="S3343">
        <f t="shared" si="315"/>
        <v>119.64285714285714</v>
      </c>
      <c r="T3343" t="str">
        <f t="shared" si="316"/>
        <v>theater</v>
      </c>
      <c r="U3343" t="str">
        <f t="shared" si="317"/>
        <v>plays</v>
      </c>
    </row>
    <row r="3344" spans="1:21" ht="44.25" hidden="1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tr">
        <f>Data[[#This Row],[state]]</f>
        <v>successful</v>
      </c>
      <c r="H3344" t="s">
        <v>8224</v>
      </c>
      <c r="I3344" t="s">
        <v>8246</v>
      </c>
      <c r="J3344">
        <v>1427864340</v>
      </c>
      <c r="K3344" s="11">
        <f t="shared" si="312"/>
        <v>42094.957638888889</v>
      </c>
      <c r="L3344">
        <v>1425020810</v>
      </c>
      <c r="M3344" s="11">
        <f t="shared" si="313"/>
        <v>42062.046412037031</v>
      </c>
      <c r="N3344" t="b">
        <v>0</v>
      </c>
      <c r="O3344">
        <v>78</v>
      </c>
      <c r="P3344" t="b">
        <v>1</v>
      </c>
      <c r="Q3344" t="s">
        <v>8271</v>
      </c>
      <c r="R3344" s="10">
        <f t="shared" si="314"/>
        <v>101.66666666666666</v>
      </c>
      <c r="S3344">
        <f t="shared" si="315"/>
        <v>78.205128205128204</v>
      </c>
      <c r="T3344" t="str">
        <f t="shared" si="316"/>
        <v>theater</v>
      </c>
      <c r="U3344" t="str">
        <f t="shared" si="317"/>
        <v>plays</v>
      </c>
    </row>
    <row r="3345" spans="1:21" ht="44.25" hidden="1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tr">
        <f>Data[[#This Row],[state]]</f>
        <v>successful</v>
      </c>
      <c r="H3345" t="s">
        <v>8225</v>
      </c>
      <c r="I3345" t="s">
        <v>8247</v>
      </c>
      <c r="J3345">
        <v>1460553480</v>
      </c>
      <c r="K3345" s="11">
        <f t="shared" si="312"/>
        <v>42473.304166666669</v>
      </c>
      <c r="L3345">
        <v>1458770384</v>
      </c>
      <c r="M3345" s="11">
        <f t="shared" si="313"/>
        <v>42452.666481481487</v>
      </c>
      <c r="N3345" t="b">
        <v>0</v>
      </c>
      <c r="O3345">
        <v>23</v>
      </c>
      <c r="P3345" t="b">
        <v>1</v>
      </c>
      <c r="Q3345" t="s">
        <v>8271</v>
      </c>
      <c r="R3345" s="10">
        <f t="shared" si="314"/>
        <v>171.42857142857142</v>
      </c>
      <c r="S3345">
        <f t="shared" si="315"/>
        <v>52.173913043478258</v>
      </c>
      <c r="T3345" t="str">
        <f t="shared" si="316"/>
        <v>theater</v>
      </c>
      <c r="U3345" t="str">
        <f t="shared" si="317"/>
        <v>plays</v>
      </c>
    </row>
    <row r="3346" spans="1:21" ht="44.25" hidden="1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tr">
        <f>Data[[#This Row],[state]]</f>
        <v>successful</v>
      </c>
      <c r="H3346" t="s">
        <v>8224</v>
      </c>
      <c r="I3346" t="s">
        <v>8246</v>
      </c>
      <c r="J3346">
        <v>1409374093</v>
      </c>
      <c r="K3346" s="11">
        <f t="shared" si="312"/>
        <v>41880.950150462959</v>
      </c>
      <c r="L3346">
        <v>1406782093</v>
      </c>
      <c r="M3346" s="11">
        <f t="shared" si="313"/>
        <v>41850.950150462959</v>
      </c>
      <c r="N3346" t="b">
        <v>0</v>
      </c>
      <c r="O3346">
        <v>40</v>
      </c>
      <c r="P3346" t="b">
        <v>1</v>
      </c>
      <c r="Q3346" t="s">
        <v>8271</v>
      </c>
      <c r="R3346" s="10">
        <f t="shared" si="314"/>
        <v>101.44444444444444</v>
      </c>
      <c r="S3346">
        <f t="shared" si="315"/>
        <v>114.125</v>
      </c>
      <c r="T3346" t="str">
        <f t="shared" si="316"/>
        <v>theater</v>
      </c>
      <c r="U3346" t="str">
        <f t="shared" si="317"/>
        <v>plays</v>
      </c>
    </row>
    <row r="3347" spans="1:21" ht="44.25" hidden="1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tr">
        <f>Data[[#This Row],[state]]</f>
        <v>successful</v>
      </c>
      <c r="H3347" t="s">
        <v>8224</v>
      </c>
      <c r="I3347" t="s">
        <v>8246</v>
      </c>
      <c r="J3347">
        <v>1429317420</v>
      </c>
      <c r="K3347" s="11">
        <f t="shared" si="312"/>
        <v>42111.775694444441</v>
      </c>
      <c r="L3347">
        <v>1424226768</v>
      </c>
      <c r="M3347" s="11">
        <f t="shared" si="313"/>
        <v>42052.856111111112</v>
      </c>
      <c r="N3347" t="b">
        <v>0</v>
      </c>
      <c r="O3347">
        <v>13</v>
      </c>
      <c r="P3347" t="b">
        <v>1</v>
      </c>
      <c r="Q3347" t="s">
        <v>8271</v>
      </c>
      <c r="R3347" s="10">
        <f t="shared" si="314"/>
        <v>130</v>
      </c>
      <c r="S3347">
        <f t="shared" si="315"/>
        <v>50</v>
      </c>
      <c r="T3347" t="str">
        <f t="shared" si="316"/>
        <v>theater</v>
      </c>
      <c r="U3347" t="str">
        <f t="shared" si="317"/>
        <v>plays</v>
      </c>
    </row>
    <row r="3348" spans="1:21" ht="44.25" hidden="1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tr">
        <f>Data[[#This Row],[state]]</f>
        <v>successful</v>
      </c>
      <c r="H3348" t="s">
        <v>8224</v>
      </c>
      <c r="I3348" t="s">
        <v>8246</v>
      </c>
      <c r="J3348">
        <v>1424910910</v>
      </c>
      <c r="K3348" s="11">
        <f t="shared" si="312"/>
        <v>42060.774421296301</v>
      </c>
      <c r="L3348">
        <v>1424306110</v>
      </c>
      <c r="M3348" s="11">
        <f t="shared" si="313"/>
        <v>42053.774421296301</v>
      </c>
      <c r="N3348" t="b">
        <v>0</v>
      </c>
      <c r="O3348">
        <v>18</v>
      </c>
      <c r="P3348" t="b">
        <v>1</v>
      </c>
      <c r="Q3348" t="s">
        <v>8271</v>
      </c>
      <c r="R3348" s="10">
        <f t="shared" si="314"/>
        <v>110.00000000000001</v>
      </c>
      <c r="S3348">
        <f t="shared" si="315"/>
        <v>91.666666666666671</v>
      </c>
      <c r="T3348" t="str">
        <f t="shared" si="316"/>
        <v>theater</v>
      </c>
      <c r="U3348" t="str">
        <f t="shared" si="317"/>
        <v>plays</v>
      </c>
    </row>
    <row r="3349" spans="1:21" ht="59" hidden="1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tr">
        <f>Data[[#This Row],[state]]</f>
        <v>successful</v>
      </c>
      <c r="H3349" t="s">
        <v>8225</v>
      </c>
      <c r="I3349" t="s">
        <v>8247</v>
      </c>
      <c r="J3349">
        <v>1462741200</v>
      </c>
      <c r="K3349" s="11">
        <f t="shared" si="312"/>
        <v>42498.625</v>
      </c>
      <c r="L3349">
        <v>1461503654</v>
      </c>
      <c r="M3349" s="11">
        <f t="shared" si="313"/>
        <v>42484.301550925928</v>
      </c>
      <c r="N3349" t="b">
        <v>0</v>
      </c>
      <c r="O3349">
        <v>22</v>
      </c>
      <c r="P3349" t="b">
        <v>1</v>
      </c>
      <c r="Q3349" t="s">
        <v>8271</v>
      </c>
      <c r="R3349" s="10">
        <f t="shared" si="314"/>
        <v>119.44999999999999</v>
      </c>
      <c r="S3349">
        <f t="shared" si="315"/>
        <v>108.59090909090909</v>
      </c>
      <c r="T3349" t="str">
        <f t="shared" si="316"/>
        <v>theater</v>
      </c>
      <c r="U3349" t="str">
        <f t="shared" si="317"/>
        <v>plays</v>
      </c>
    </row>
    <row r="3350" spans="1:21" ht="44.25" hidden="1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tr">
        <f>Data[[#This Row],[state]]</f>
        <v>successful</v>
      </c>
      <c r="H3350" t="s">
        <v>8224</v>
      </c>
      <c r="I3350" t="s">
        <v>8246</v>
      </c>
      <c r="J3350">
        <v>1461988740</v>
      </c>
      <c r="K3350" s="11">
        <f t="shared" si="312"/>
        <v>42489.915972222225</v>
      </c>
      <c r="L3350">
        <v>1459949080</v>
      </c>
      <c r="M3350" s="11">
        <f t="shared" si="313"/>
        <v>42466.308796296296</v>
      </c>
      <c r="N3350" t="b">
        <v>0</v>
      </c>
      <c r="O3350">
        <v>79</v>
      </c>
      <c r="P3350" t="b">
        <v>1</v>
      </c>
      <c r="Q3350" t="s">
        <v>8271</v>
      </c>
      <c r="R3350" s="10">
        <f t="shared" si="314"/>
        <v>100.2909090909091</v>
      </c>
      <c r="S3350">
        <f t="shared" si="315"/>
        <v>69.822784810126578</v>
      </c>
      <c r="T3350" t="str">
        <f t="shared" si="316"/>
        <v>theater</v>
      </c>
      <c r="U3350" t="str">
        <f t="shared" si="317"/>
        <v>plays</v>
      </c>
    </row>
    <row r="3351" spans="1:21" ht="44.25" hidden="1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tr">
        <f>Data[[#This Row],[state]]</f>
        <v>successful</v>
      </c>
      <c r="H3351" t="s">
        <v>8224</v>
      </c>
      <c r="I3351" t="s">
        <v>8246</v>
      </c>
      <c r="J3351">
        <v>1465837200</v>
      </c>
      <c r="K3351" s="11">
        <f t="shared" si="312"/>
        <v>42534.458333333328</v>
      </c>
      <c r="L3351">
        <v>1463971172</v>
      </c>
      <c r="M3351" s="11">
        <f t="shared" si="313"/>
        <v>42512.860787037032</v>
      </c>
      <c r="N3351" t="b">
        <v>0</v>
      </c>
      <c r="O3351">
        <v>14</v>
      </c>
      <c r="P3351" t="b">
        <v>1</v>
      </c>
      <c r="Q3351" t="s">
        <v>8271</v>
      </c>
      <c r="R3351" s="10">
        <f t="shared" si="314"/>
        <v>153.4</v>
      </c>
      <c r="S3351">
        <f t="shared" si="315"/>
        <v>109.57142857142857</v>
      </c>
      <c r="T3351" t="str">
        <f t="shared" si="316"/>
        <v>theater</v>
      </c>
      <c r="U3351" t="str">
        <f t="shared" si="317"/>
        <v>plays</v>
      </c>
    </row>
    <row r="3352" spans="1:21" ht="59" hidden="1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tr">
        <f>Data[[#This Row],[state]]</f>
        <v>successful</v>
      </c>
      <c r="H3352" t="s">
        <v>8243</v>
      </c>
      <c r="I3352" t="s">
        <v>8249</v>
      </c>
      <c r="J3352">
        <v>1448838000</v>
      </c>
      <c r="K3352" s="11">
        <f t="shared" si="312"/>
        <v>42337.708333333328</v>
      </c>
      <c r="L3352">
        <v>1445791811</v>
      </c>
      <c r="M3352" s="11">
        <f t="shared" si="313"/>
        <v>42302.451516203699</v>
      </c>
      <c r="N3352" t="b">
        <v>0</v>
      </c>
      <c r="O3352">
        <v>51</v>
      </c>
      <c r="P3352" t="b">
        <v>1</v>
      </c>
      <c r="Q3352" t="s">
        <v>8271</v>
      </c>
      <c r="R3352" s="10">
        <f t="shared" si="314"/>
        <v>104.42857142857143</v>
      </c>
      <c r="S3352">
        <f t="shared" si="315"/>
        <v>71.666666666666671</v>
      </c>
      <c r="T3352" t="str">
        <f t="shared" si="316"/>
        <v>theater</v>
      </c>
      <c r="U3352" t="str">
        <f t="shared" si="317"/>
        <v>plays</v>
      </c>
    </row>
    <row r="3353" spans="1:21" ht="44.25" hidden="1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tr">
        <f>Data[[#This Row],[state]]</f>
        <v>successful</v>
      </c>
      <c r="H3353" t="s">
        <v>8225</v>
      </c>
      <c r="I3353" t="s">
        <v>8247</v>
      </c>
      <c r="J3353">
        <v>1406113200</v>
      </c>
      <c r="K3353" s="11">
        <f t="shared" si="312"/>
        <v>41843.208333333336</v>
      </c>
      <c r="L3353">
        <v>1402910965</v>
      </c>
      <c r="M3353" s="11">
        <f t="shared" si="313"/>
        <v>41806.145428240743</v>
      </c>
      <c r="N3353" t="b">
        <v>0</v>
      </c>
      <c r="O3353">
        <v>54</v>
      </c>
      <c r="P3353" t="b">
        <v>1</v>
      </c>
      <c r="Q3353" t="s">
        <v>8271</v>
      </c>
      <c r="R3353" s="10">
        <f t="shared" si="314"/>
        <v>101.1</v>
      </c>
      <c r="S3353">
        <f t="shared" si="315"/>
        <v>93.611111111111114</v>
      </c>
      <c r="T3353" t="str">
        <f t="shared" si="316"/>
        <v>theater</v>
      </c>
      <c r="U3353" t="str">
        <f t="shared" si="317"/>
        <v>plays</v>
      </c>
    </row>
    <row r="3354" spans="1:21" ht="59" hidden="1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tr">
        <f>Data[[#This Row],[state]]</f>
        <v>successful</v>
      </c>
      <c r="H3354" t="s">
        <v>8225</v>
      </c>
      <c r="I3354" t="s">
        <v>8247</v>
      </c>
      <c r="J3354">
        <v>1467414000</v>
      </c>
      <c r="K3354" s="11">
        <f t="shared" si="312"/>
        <v>42552.708333333328</v>
      </c>
      <c r="L3354">
        <v>1462492178</v>
      </c>
      <c r="M3354" s="11">
        <f t="shared" si="313"/>
        <v>42495.742800925931</v>
      </c>
      <c r="N3354" t="b">
        <v>0</v>
      </c>
      <c r="O3354">
        <v>70</v>
      </c>
      <c r="P3354" t="b">
        <v>1</v>
      </c>
      <c r="Q3354" t="s">
        <v>8271</v>
      </c>
      <c r="R3354" s="10">
        <f t="shared" si="314"/>
        <v>107.52</v>
      </c>
      <c r="S3354">
        <f t="shared" si="315"/>
        <v>76.8</v>
      </c>
      <c r="T3354" t="str">
        <f t="shared" si="316"/>
        <v>theater</v>
      </c>
      <c r="U3354" t="str">
        <f t="shared" si="317"/>
        <v>plays</v>
      </c>
    </row>
    <row r="3355" spans="1:21" ht="44.25" hidden="1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tr">
        <f>Data[[#This Row],[state]]</f>
        <v>successful</v>
      </c>
      <c r="H3355" t="s">
        <v>8225</v>
      </c>
      <c r="I3355" t="s">
        <v>8247</v>
      </c>
      <c r="J3355">
        <v>1462230000</v>
      </c>
      <c r="K3355" s="11">
        <f t="shared" si="312"/>
        <v>42492.708333333328</v>
      </c>
      <c r="L3355">
        <v>1461061350</v>
      </c>
      <c r="M3355" s="11">
        <f t="shared" si="313"/>
        <v>42479.182291666672</v>
      </c>
      <c r="N3355" t="b">
        <v>0</v>
      </c>
      <c r="O3355">
        <v>44</v>
      </c>
      <c r="P3355" t="b">
        <v>1</v>
      </c>
      <c r="Q3355" t="s">
        <v>8271</v>
      </c>
      <c r="R3355" s="10">
        <f t="shared" si="314"/>
        <v>315</v>
      </c>
      <c r="S3355">
        <f t="shared" si="315"/>
        <v>35.795454545454547</v>
      </c>
      <c r="T3355" t="str">
        <f t="shared" si="316"/>
        <v>theater</v>
      </c>
      <c r="U3355" t="str">
        <f t="shared" si="317"/>
        <v>plays</v>
      </c>
    </row>
    <row r="3356" spans="1:21" ht="44.25" hidden="1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tr">
        <f>Data[[#This Row],[state]]</f>
        <v>successful</v>
      </c>
      <c r="H3356" t="s">
        <v>8224</v>
      </c>
      <c r="I3356" t="s">
        <v>8246</v>
      </c>
      <c r="J3356">
        <v>1446091260</v>
      </c>
      <c r="K3356" s="11">
        <f t="shared" si="312"/>
        <v>42305.917361111111</v>
      </c>
      <c r="L3356">
        <v>1443029206</v>
      </c>
      <c r="M3356" s="11">
        <f t="shared" si="313"/>
        <v>42270.4769212963</v>
      </c>
      <c r="N3356" t="b">
        <v>0</v>
      </c>
      <c r="O3356">
        <v>55</v>
      </c>
      <c r="P3356" t="b">
        <v>1</v>
      </c>
      <c r="Q3356" t="s">
        <v>8271</v>
      </c>
      <c r="R3356" s="10">
        <f t="shared" si="314"/>
        <v>101.93333333333334</v>
      </c>
      <c r="S3356">
        <f t="shared" si="315"/>
        <v>55.6</v>
      </c>
      <c r="T3356" t="str">
        <f t="shared" si="316"/>
        <v>theater</v>
      </c>
      <c r="U3356" t="str">
        <f t="shared" si="317"/>
        <v>plays</v>
      </c>
    </row>
    <row r="3357" spans="1:21" ht="44.25" hidden="1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tr">
        <f>Data[[#This Row],[state]]</f>
        <v>successful</v>
      </c>
      <c r="H3357" t="s">
        <v>8225</v>
      </c>
      <c r="I3357" t="s">
        <v>8247</v>
      </c>
      <c r="J3357">
        <v>1462879020</v>
      </c>
      <c r="K3357" s="11">
        <f t="shared" si="312"/>
        <v>42500.220138888893</v>
      </c>
      <c r="L3357">
        <v>1461941527</v>
      </c>
      <c r="M3357" s="11">
        <f t="shared" si="313"/>
        <v>42489.369525462964</v>
      </c>
      <c r="N3357" t="b">
        <v>0</v>
      </c>
      <c r="O3357">
        <v>15</v>
      </c>
      <c r="P3357" t="b">
        <v>1</v>
      </c>
      <c r="Q3357" t="s">
        <v>8271</v>
      </c>
      <c r="R3357" s="10">
        <f t="shared" si="314"/>
        <v>126.28571428571429</v>
      </c>
      <c r="S3357">
        <f t="shared" si="315"/>
        <v>147.33333333333334</v>
      </c>
      <c r="T3357" t="str">
        <f t="shared" si="316"/>
        <v>theater</v>
      </c>
      <c r="U3357" t="str">
        <f t="shared" si="317"/>
        <v>plays</v>
      </c>
    </row>
    <row r="3358" spans="1:21" ht="44.25" hidden="1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tr">
        <f>Data[[#This Row],[state]]</f>
        <v>successful</v>
      </c>
      <c r="H3358" t="s">
        <v>8225</v>
      </c>
      <c r="I3358" t="s">
        <v>8247</v>
      </c>
      <c r="J3358">
        <v>1468611272</v>
      </c>
      <c r="K3358" s="11">
        <f t="shared" si="312"/>
        <v>42566.565648148149</v>
      </c>
      <c r="L3358">
        <v>1466019272</v>
      </c>
      <c r="M3358" s="11">
        <f t="shared" si="313"/>
        <v>42536.565648148149</v>
      </c>
      <c r="N3358" t="b">
        <v>0</v>
      </c>
      <c r="O3358">
        <v>27</v>
      </c>
      <c r="P3358" t="b">
        <v>1</v>
      </c>
      <c r="Q3358" t="s">
        <v>8271</v>
      </c>
      <c r="R3358" s="10">
        <f t="shared" si="314"/>
        <v>101.4</v>
      </c>
      <c r="S3358">
        <f t="shared" si="315"/>
        <v>56.333333333333336</v>
      </c>
      <c r="T3358" t="str">
        <f t="shared" si="316"/>
        <v>theater</v>
      </c>
      <c r="U3358" t="str">
        <f t="shared" si="317"/>
        <v>plays</v>
      </c>
    </row>
    <row r="3359" spans="1:21" ht="44.25" hidden="1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tr">
        <f>Data[[#This Row],[state]]</f>
        <v>successful</v>
      </c>
      <c r="H3359" t="s">
        <v>8225</v>
      </c>
      <c r="I3359" t="s">
        <v>8247</v>
      </c>
      <c r="J3359">
        <v>1406887310</v>
      </c>
      <c r="K3359" s="11">
        <f t="shared" si="312"/>
        <v>41852.167939814812</v>
      </c>
      <c r="L3359">
        <v>1404295310</v>
      </c>
      <c r="M3359" s="11">
        <f t="shared" si="313"/>
        <v>41822.167939814812</v>
      </c>
      <c r="N3359" t="b">
        <v>0</v>
      </c>
      <c r="O3359">
        <v>21</v>
      </c>
      <c r="P3359" t="b">
        <v>1</v>
      </c>
      <c r="Q3359" t="s">
        <v>8271</v>
      </c>
      <c r="R3359" s="10">
        <f t="shared" si="314"/>
        <v>101</v>
      </c>
      <c r="S3359">
        <f t="shared" si="315"/>
        <v>96.19047619047619</v>
      </c>
      <c r="T3359" t="str">
        <f t="shared" si="316"/>
        <v>theater</v>
      </c>
      <c r="U3359" t="str">
        <f t="shared" si="317"/>
        <v>plays</v>
      </c>
    </row>
    <row r="3360" spans="1:21" ht="44.25" hidden="1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tr">
        <f>Data[[#This Row],[state]]</f>
        <v>successful</v>
      </c>
      <c r="H3360" t="s">
        <v>8224</v>
      </c>
      <c r="I3360" t="s">
        <v>8246</v>
      </c>
      <c r="J3360">
        <v>1416385679</v>
      </c>
      <c r="K3360" s="11">
        <f t="shared" si="312"/>
        <v>41962.102766203709</v>
      </c>
      <c r="L3360">
        <v>1413790079</v>
      </c>
      <c r="M3360" s="11">
        <f t="shared" si="313"/>
        <v>41932.061099537037</v>
      </c>
      <c r="N3360" t="b">
        <v>0</v>
      </c>
      <c r="O3360">
        <v>162</v>
      </c>
      <c r="P3360" t="b">
        <v>1</v>
      </c>
      <c r="Q3360" t="s">
        <v>8271</v>
      </c>
      <c r="R3360" s="10">
        <f t="shared" si="314"/>
        <v>102.99000000000001</v>
      </c>
      <c r="S3360">
        <f t="shared" si="315"/>
        <v>63.574074074074076</v>
      </c>
      <c r="T3360" t="str">
        <f t="shared" si="316"/>
        <v>theater</v>
      </c>
      <c r="U3360" t="str">
        <f t="shared" si="317"/>
        <v>plays</v>
      </c>
    </row>
    <row r="3361" spans="1:21" ht="44.25" hidden="1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tr">
        <f>Data[[#This Row],[state]]</f>
        <v>successful</v>
      </c>
      <c r="H3361" t="s">
        <v>8224</v>
      </c>
      <c r="I3361" t="s">
        <v>8246</v>
      </c>
      <c r="J3361">
        <v>1487985734</v>
      </c>
      <c r="K3361" s="11">
        <f t="shared" si="312"/>
        <v>42790.807106481487</v>
      </c>
      <c r="L3361">
        <v>1484097734</v>
      </c>
      <c r="M3361" s="11">
        <f t="shared" si="313"/>
        <v>42745.807106481487</v>
      </c>
      <c r="N3361" t="b">
        <v>0</v>
      </c>
      <c r="O3361">
        <v>23</v>
      </c>
      <c r="P3361" t="b">
        <v>1</v>
      </c>
      <c r="Q3361" t="s">
        <v>8271</v>
      </c>
      <c r="R3361" s="10">
        <f t="shared" si="314"/>
        <v>106.25</v>
      </c>
      <c r="S3361">
        <f t="shared" si="315"/>
        <v>184.78260869565219</v>
      </c>
      <c r="T3361" t="str">
        <f t="shared" si="316"/>
        <v>theater</v>
      </c>
      <c r="U3361" t="str">
        <f t="shared" si="317"/>
        <v>plays</v>
      </c>
    </row>
    <row r="3362" spans="1:21" ht="29.5" hidden="1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tr">
        <f>Data[[#This Row],[state]]</f>
        <v>successful</v>
      </c>
      <c r="H3362" t="s">
        <v>8244</v>
      </c>
      <c r="I3362" t="s">
        <v>8258</v>
      </c>
      <c r="J3362">
        <v>1481731140</v>
      </c>
      <c r="K3362" s="11">
        <f t="shared" si="312"/>
        <v>42718.415972222225</v>
      </c>
      <c r="L3362">
        <v>1479866343</v>
      </c>
      <c r="M3362" s="11">
        <f t="shared" si="313"/>
        <v>42696.832673611112</v>
      </c>
      <c r="N3362" t="b">
        <v>0</v>
      </c>
      <c r="O3362">
        <v>72</v>
      </c>
      <c r="P3362" t="b">
        <v>1</v>
      </c>
      <c r="Q3362" t="s">
        <v>8271</v>
      </c>
      <c r="R3362" s="10">
        <f t="shared" si="314"/>
        <v>101.37777777777779</v>
      </c>
      <c r="S3362">
        <f t="shared" si="315"/>
        <v>126.72222222222223</v>
      </c>
      <c r="T3362" t="str">
        <f t="shared" si="316"/>
        <v>theater</v>
      </c>
      <c r="U3362" t="str">
        <f t="shared" si="317"/>
        <v>plays</v>
      </c>
    </row>
    <row r="3363" spans="1:21" ht="59" hidden="1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tr">
        <f>Data[[#This Row],[state]]</f>
        <v>successful</v>
      </c>
      <c r="H3363" t="s">
        <v>8224</v>
      </c>
      <c r="I3363" t="s">
        <v>8246</v>
      </c>
      <c r="J3363">
        <v>1409587140</v>
      </c>
      <c r="K3363" s="11">
        <f t="shared" si="312"/>
        <v>41883.415972222225</v>
      </c>
      <c r="L3363">
        <v>1408062990</v>
      </c>
      <c r="M3363" s="11">
        <f t="shared" si="313"/>
        <v>41865.775347222225</v>
      </c>
      <c r="N3363" t="b">
        <v>0</v>
      </c>
      <c r="O3363">
        <v>68</v>
      </c>
      <c r="P3363" t="b">
        <v>1</v>
      </c>
      <c r="Q3363" t="s">
        <v>8271</v>
      </c>
      <c r="R3363" s="10">
        <f t="shared" si="314"/>
        <v>113.46000000000001</v>
      </c>
      <c r="S3363">
        <f t="shared" si="315"/>
        <v>83.42647058823529</v>
      </c>
      <c r="T3363" t="str">
        <f t="shared" si="316"/>
        <v>theater</v>
      </c>
      <c r="U3363" t="str">
        <f t="shared" si="317"/>
        <v>plays</v>
      </c>
    </row>
    <row r="3364" spans="1:21" ht="44.25" hidden="1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tr">
        <f>Data[[#This Row],[state]]</f>
        <v>successful</v>
      </c>
      <c r="H3364" t="s">
        <v>8224</v>
      </c>
      <c r="I3364" t="s">
        <v>8246</v>
      </c>
      <c r="J3364">
        <v>1425704100</v>
      </c>
      <c r="K3364" s="11">
        <f t="shared" si="312"/>
        <v>42069.954861111109</v>
      </c>
      <c r="L3364">
        <v>1424484717</v>
      </c>
      <c r="M3364" s="11">
        <f t="shared" si="313"/>
        <v>42055.841631944444</v>
      </c>
      <c r="N3364" t="b">
        <v>0</v>
      </c>
      <c r="O3364">
        <v>20</v>
      </c>
      <c r="P3364" t="b">
        <v>1</v>
      </c>
      <c r="Q3364" t="s">
        <v>8271</v>
      </c>
      <c r="R3364" s="10">
        <f t="shared" si="314"/>
        <v>218.00000000000003</v>
      </c>
      <c r="S3364">
        <f t="shared" si="315"/>
        <v>54.5</v>
      </c>
      <c r="T3364" t="str">
        <f t="shared" si="316"/>
        <v>theater</v>
      </c>
      <c r="U3364" t="str">
        <f t="shared" si="317"/>
        <v>plays</v>
      </c>
    </row>
    <row r="3365" spans="1:21" ht="44.25" hidden="1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tr">
        <f>Data[[#This Row],[state]]</f>
        <v>successful</v>
      </c>
      <c r="H3365" t="s">
        <v>8224</v>
      </c>
      <c r="I3365" t="s">
        <v>8246</v>
      </c>
      <c r="J3365">
        <v>1408464000</v>
      </c>
      <c r="K3365" s="11">
        <f t="shared" si="312"/>
        <v>41870.416666666664</v>
      </c>
      <c r="L3365">
        <v>1406831445</v>
      </c>
      <c r="M3365" s="11">
        <f t="shared" si="313"/>
        <v>41851.521354166667</v>
      </c>
      <c r="N3365" t="b">
        <v>0</v>
      </c>
      <c r="O3365">
        <v>26</v>
      </c>
      <c r="P3365" t="b">
        <v>1</v>
      </c>
      <c r="Q3365" t="s">
        <v>8271</v>
      </c>
      <c r="R3365" s="10">
        <f t="shared" si="314"/>
        <v>101.41935483870968</v>
      </c>
      <c r="S3365">
        <f t="shared" si="315"/>
        <v>302.30769230769232</v>
      </c>
      <c r="T3365" t="str">
        <f t="shared" si="316"/>
        <v>theater</v>
      </c>
      <c r="U3365" t="str">
        <f t="shared" si="317"/>
        <v>plays</v>
      </c>
    </row>
    <row r="3366" spans="1:21" ht="44.25" hidden="1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tr">
        <f>Data[[#This Row],[state]]</f>
        <v>successful</v>
      </c>
      <c r="H3366" t="s">
        <v>8225</v>
      </c>
      <c r="I3366" t="s">
        <v>8247</v>
      </c>
      <c r="J3366">
        <v>1458075600</v>
      </c>
      <c r="K3366" s="11">
        <f t="shared" si="312"/>
        <v>42444.625</v>
      </c>
      <c r="L3366">
        <v>1456183649</v>
      </c>
      <c r="M3366" s="11">
        <f t="shared" si="313"/>
        <v>42422.727418981478</v>
      </c>
      <c r="N3366" t="b">
        <v>0</v>
      </c>
      <c r="O3366">
        <v>72</v>
      </c>
      <c r="P3366" t="b">
        <v>1</v>
      </c>
      <c r="Q3366" t="s">
        <v>8271</v>
      </c>
      <c r="R3366" s="10">
        <f t="shared" si="314"/>
        <v>105.93333333333332</v>
      </c>
      <c r="S3366">
        <f t="shared" si="315"/>
        <v>44.138888888888886</v>
      </c>
      <c r="T3366" t="str">
        <f t="shared" si="316"/>
        <v>theater</v>
      </c>
      <c r="U3366" t="str">
        <f t="shared" si="317"/>
        <v>plays</v>
      </c>
    </row>
    <row r="3367" spans="1:21" ht="44.25" hidden="1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tr">
        <f>Data[[#This Row],[state]]</f>
        <v>successful</v>
      </c>
      <c r="H3367" t="s">
        <v>8224</v>
      </c>
      <c r="I3367" t="s">
        <v>8246</v>
      </c>
      <c r="J3367">
        <v>1449973592</v>
      </c>
      <c r="K3367" s="11">
        <f t="shared" si="312"/>
        <v>42350.851759259262</v>
      </c>
      <c r="L3367">
        <v>1447381592</v>
      </c>
      <c r="M3367" s="11">
        <f t="shared" si="313"/>
        <v>42320.851759259262</v>
      </c>
      <c r="N3367" t="b">
        <v>0</v>
      </c>
      <c r="O3367">
        <v>3</v>
      </c>
      <c r="P3367" t="b">
        <v>1</v>
      </c>
      <c r="Q3367" t="s">
        <v>8271</v>
      </c>
      <c r="R3367" s="10">
        <f t="shared" si="314"/>
        <v>104</v>
      </c>
      <c r="S3367">
        <f t="shared" si="315"/>
        <v>866.66666666666663</v>
      </c>
      <c r="T3367" t="str">
        <f t="shared" si="316"/>
        <v>theater</v>
      </c>
      <c r="U3367" t="str">
        <f t="shared" si="317"/>
        <v>plays</v>
      </c>
    </row>
    <row r="3368" spans="1:21" ht="44.25" hidden="1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tr">
        <f>Data[[#This Row],[state]]</f>
        <v>successful</v>
      </c>
      <c r="H3368" t="s">
        <v>8224</v>
      </c>
      <c r="I3368" t="s">
        <v>8246</v>
      </c>
      <c r="J3368">
        <v>1431481037</v>
      </c>
      <c r="K3368" s="11">
        <f t="shared" si="312"/>
        <v>42136.817557870367</v>
      </c>
      <c r="L3368">
        <v>1428889037</v>
      </c>
      <c r="M3368" s="11">
        <f t="shared" si="313"/>
        <v>42106.817557870367</v>
      </c>
      <c r="N3368" t="b">
        <v>0</v>
      </c>
      <c r="O3368">
        <v>18</v>
      </c>
      <c r="P3368" t="b">
        <v>1</v>
      </c>
      <c r="Q3368" t="s">
        <v>8271</v>
      </c>
      <c r="R3368" s="10">
        <f t="shared" si="314"/>
        <v>221</v>
      </c>
      <c r="S3368">
        <f t="shared" si="315"/>
        <v>61.388888888888886</v>
      </c>
      <c r="T3368" t="str">
        <f t="shared" si="316"/>
        <v>theater</v>
      </c>
      <c r="U3368" t="str">
        <f t="shared" si="317"/>
        <v>plays</v>
      </c>
    </row>
    <row r="3369" spans="1:21" ht="44.25" hidden="1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tr">
        <f>Data[[#This Row],[state]]</f>
        <v>successful</v>
      </c>
      <c r="H3369" t="s">
        <v>8225</v>
      </c>
      <c r="I3369" t="s">
        <v>8247</v>
      </c>
      <c r="J3369">
        <v>1438467894</v>
      </c>
      <c r="K3369" s="11">
        <f t="shared" si="312"/>
        <v>42217.683958333335</v>
      </c>
      <c r="L3369">
        <v>1436307894</v>
      </c>
      <c r="M3369" s="11">
        <f t="shared" si="313"/>
        <v>42192.683958333335</v>
      </c>
      <c r="N3369" t="b">
        <v>0</v>
      </c>
      <c r="O3369">
        <v>30</v>
      </c>
      <c r="P3369" t="b">
        <v>1</v>
      </c>
      <c r="Q3369" t="s">
        <v>8271</v>
      </c>
      <c r="R3369" s="10">
        <f t="shared" si="314"/>
        <v>118.66666666666667</v>
      </c>
      <c r="S3369">
        <f t="shared" si="315"/>
        <v>29.666666666666668</v>
      </c>
      <c r="T3369" t="str">
        <f t="shared" si="316"/>
        <v>theater</v>
      </c>
      <c r="U3369" t="str">
        <f t="shared" si="317"/>
        <v>plays</v>
      </c>
    </row>
    <row r="3370" spans="1:21" ht="44.25" hidden="1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tr">
        <f>Data[[#This Row],[state]]</f>
        <v>successful</v>
      </c>
      <c r="H3370" t="s">
        <v>8224</v>
      </c>
      <c r="I3370" t="s">
        <v>8246</v>
      </c>
      <c r="J3370">
        <v>1420088400</v>
      </c>
      <c r="K3370" s="11">
        <f t="shared" si="312"/>
        <v>42004.958333333328</v>
      </c>
      <c r="L3370">
        <v>1416977259</v>
      </c>
      <c r="M3370" s="11">
        <f t="shared" si="313"/>
        <v>41968.949756944443</v>
      </c>
      <c r="N3370" t="b">
        <v>0</v>
      </c>
      <c r="O3370">
        <v>23</v>
      </c>
      <c r="P3370" t="b">
        <v>1</v>
      </c>
      <c r="Q3370" t="s">
        <v>8271</v>
      </c>
      <c r="R3370" s="10">
        <f t="shared" si="314"/>
        <v>104.60000000000001</v>
      </c>
      <c r="S3370">
        <f t="shared" si="315"/>
        <v>45.478260869565219</v>
      </c>
      <c r="T3370" t="str">
        <f t="shared" si="316"/>
        <v>theater</v>
      </c>
      <c r="U3370" t="str">
        <f t="shared" si="317"/>
        <v>plays</v>
      </c>
    </row>
    <row r="3371" spans="1:21" ht="44.25" hidden="1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tr">
        <f>Data[[#This Row],[state]]</f>
        <v>successful</v>
      </c>
      <c r="H3371" t="s">
        <v>8241</v>
      </c>
      <c r="I3371" t="s">
        <v>8249</v>
      </c>
      <c r="J3371">
        <v>1484441980</v>
      </c>
      <c r="K3371" s="11">
        <f t="shared" si="312"/>
        <v>42749.791435185187</v>
      </c>
      <c r="L3371">
        <v>1479257980</v>
      </c>
      <c r="M3371" s="11">
        <f t="shared" si="313"/>
        <v>42689.791435185187</v>
      </c>
      <c r="N3371" t="b">
        <v>0</v>
      </c>
      <c r="O3371">
        <v>54</v>
      </c>
      <c r="P3371" t="b">
        <v>1</v>
      </c>
      <c r="Q3371" t="s">
        <v>8271</v>
      </c>
      <c r="R3371" s="10">
        <f t="shared" si="314"/>
        <v>103.89999999999999</v>
      </c>
      <c r="S3371">
        <f t="shared" si="315"/>
        <v>96.203703703703709</v>
      </c>
      <c r="T3371" t="str">
        <f t="shared" si="316"/>
        <v>theater</v>
      </c>
      <c r="U3371" t="str">
        <f t="shared" si="317"/>
        <v>plays</v>
      </c>
    </row>
    <row r="3372" spans="1:21" ht="29.5" hidden="1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tr">
        <f>Data[[#This Row],[state]]</f>
        <v>successful</v>
      </c>
      <c r="H3372" t="s">
        <v>8224</v>
      </c>
      <c r="I3372" t="s">
        <v>8246</v>
      </c>
      <c r="J3372">
        <v>1481961600</v>
      </c>
      <c r="K3372" s="11">
        <f t="shared" si="312"/>
        <v>42721.083333333328</v>
      </c>
      <c r="L3372">
        <v>1479283285</v>
      </c>
      <c r="M3372" s="11">
        <f t="shared" si="313"/>
        <v>42690.084317129629</v>
      </c>
      <c r="N3372" t="b">
        <v>0</v>
      </c>
      <c r="O3372">
        <v>26</v>
      </c>
      <c r="P3372" t="b">
        <v>1</v>
      </c>
      <c r="Q3372" t="s">
        <v>8271</v>
      </c>
      <c r="R3372" s="10">
        <f t="shared" si="314"/>
        <v>117.73333333333333</v>
      </c>
      <c r="S3372">
        <f t="shared" si="315"/>
        <v>67.92307692307692</v>
      </c>
      <c r="T3372" t="str">
        <f t="shared" si="316"/>
        <v>theater</v>
      </c>
      <c r="U3372" t="str">
        <f t="shared" si="317"/>
        <v>plays</v>
      </c>
    </row>
    <row r="3373" spans="1:21" ht="29.5" hidden="1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tr">
        <f>Data[[#This Row],[state]]</f>
        <v>successful</v>
      </c>
      <c r="H3373" t="s">
        <v>8224</v>
      </c>
      <c r="I3373" t="s">
        <v>8246</v>
      </c>
      <c r="J3373">
        <v>1449089965</v>
      </c>
      <c r="K3373" s="11">
        <f t="shared" si="312"/>
        <v>42340.624594907407</v>
      </c>
      <c r="L3373">
        <v>1446670765</v>
      </c>
      <c r="M3373" s="11">
        <f t="shared" si="313"/>
        <v>42312.624594907407</v>
      </c>
      <c r="N3373" t="b">
        <v>0</v>
      </c>
      <c r="O3373">
        <v>9</v>
      </c>
      <c r="P3373" t="b">
        <v>1</v>
      </c>
      <c r="Q3373" t="s">
        <v>8271</v>
      </c>
      <c r="R3373" s="10">
        <f t="shared" si="314"/>
        <v>138.5</v>
      </c>
      <c r="S3373">
        <f t="shared" si="315"/>
        <v>30.777777777777779</v>
      </c>
      <c r="T3373" t="str">
        <f t="shared" si="316"/>
        <v>theater</v>
      </c>
      <c r="U3373" t="str">
        <f t="shared" si="317"/>
        <v>plays</v>
      </c>
    </row>
    <row r="3374" spans="1:21" ht="44.25" hidden="1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tr">
        <f>Data[[#This Row],[state]]</f>
        <v>successful</v>
      </c>
      <c r="H3374" t="s">
        <v>8224</v>
      </c>
      <c r="I3374" t="s">
        <v>8246</v>
      </c>
      <c r="J3374">
        <v>1408942740</v>
      </c>
      <c r="K3374" s="11">
        <f t="shared" si="312"/>
        <v>41875.957638888889</v>
      </c>
      <c r="L3374">
        <v>1407157756</v>
      </c>
      <c r="M3374" s="11">
        <f t="shared" si="313"/>
        <v>41855.298101851848</v>
      </c>
      <c r="N3374" t="b">
        <v>0</v>
      </c>
      <c r="O3374">
        <v>27</v>
      </c>
      <c r="P3374" t="b">
        <v>1</v>
      </c>
      <c r="Q3374" t="s">
        <v>8271</v>
      </c>
      <c r="R3374" s="10">
        <f t="shared" si="314"/>
        <v>103.49999999999999</v>
      </c>
      <c r="S3374">
        <f t="shared" si="315"/>
        <v>38.333333333333336</v>
      </c>
      <c r="T3374" t="str">
        <f t="shared" si="316"/>
        <v>theater</v>
      </c>
      <c r="U3374" t="str">
        <f t="shared" si="317"/>
        <v>plays</v>
      </c>
    </row>
    <row r="3375" spans="1:21" ht="44.25" hidden="1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tr">
        <f>Data[[#This Row],[state]]</f>
        <v>successful</v>
      </c>
      <c r="H3375" t="s">
        <v>8225</v>
      </c>
      <c r="I3375" t="s">
        <v>8247</v>
      </c>
      <c r="J3375">
        <v>1437235200</v>
      </c>
      <c r="K3375" s="11">
        <f t="shared" si="312"/>
        <v>42203.416666666672</v>
      </c>
      <c r="L3375">
        <v>1435177840</v>
      </c>
      <c r="M3375" s="11">
        <f t="shared" si="313"/>
        <v>42179.604629629626</v>
      </c>
      <c r="N3375" t="b">
        <v>0</v>
      </c>
      <c r="O3375">
        <v>30</v>
      </c>
      <c r="P3375" t="b">
        <v>1</v>
      </c>
      <c r="Q3375" t="s">
        <v>8271</v>
      </c>
      <c r="R3375" s="10">
        <f t="shared" si="314"/>
        <v>100.25</v>
      </c>
      <c r="S3375">
        <f t="shared" si="315"/>
        <v>66.833333333333329</v>
      </c>
      <c r="T3375" t="str">
        <f t="shared" si="316"/>
        <v>theater</v>
      </c>
      <c r="U3375" t="str">
        <f t="shared" si="317"/>
        <v>plays</v>
      </c>
    </row>
    <row r="3376" spans="1:21" ht="44.25" hidden="1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tr">
        <f>Data[[#This Row],[state]]</f>
        <v>successful</v>
      </c>
      <c r="H3376" t="s">
        <v>8229</v>
      </c>
      <c r="I3376" t="s">
        <v>8251</v>
      </c>
      <c r="J3376">
        <v>1446053616</v>
      </c>
      <c r="K3376" s="11">
        <f t="shared" si="312"/>
        <v>42305.481666666667</v>
      </c>
      <c r="L3376">
        <v>1443461616</v>
      </c>
      <c r="M3376" s="11">
        <f t="shared" si="313"/>
        <v>42275.481666666667</v>
      </c>
      <c r="N3376" t="b">
        <v>0</v>
      </c>
      <c r="O3376">
        <v>52</v>
      </c>
      <c r="P3376" t="b">
        <v>1</v>
      </c>
      <c r="Q3376" t="s">
        <v>8271</v>
      </c>
      <c r="R3376" s="10">
        <f t="shared" si="314"/>
        <v>106.57142857142856</v>
      </c>
      <c r="S3376">
        <f t="shared" si="315"/>
        <v>71.730769230769226</v>
      </c>
      <c r="T3376" t="str">
        <f t="shared" si="316"/>
        <v>theater</v>
      </c>
      <c r="U3376" t="str">
        <f t="shared" si="317"/>
        <v>plays</v>
      </c>
    </row>
    <row r="3377" spans="1:21" ht="44.25" hidden="1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tr">
        <f>Data[[#This Row],[state]]</f>
        <v>successful</v>
      </c>
      <c r="H3377" t="s">
        <v>8225</v>
      </c>
      <c r="I3377" t="s">
        <v>8247</v>
      </c>
      <c r="J3377">
        <v>1400423973</v>
      </c>
      <c r="K3377" s="11">
        <f t="shared" si="312"/>
        <v>41777.360798611109</v>
      </c>
      <c r="L3377">
        <v>1399387173</v>
      </c>
      <c r="M3377" s="11">
        <f t="shared" si="313"/>
        <v>41765.360798611109</v>
      </c>
      <c r="N3377" t="b">
        <v>0</v>
      </c>
      <c r="O3377">
        <v>17</v>
      </c>
      <c r="P3377" t="b">
        <v>1</v>
      </c>
      <c r="Q3377" t="s">
        <v>8271</v>
      </c>
      <c r="R3377" s="10">
        <f t="shared" si="314"/>
        <v>100</v>
      </c>
      <c r="S3377">
        <f t="shared" si="315"/>
        <v>176.47058823529412</v>
      </c>
      <c r="T3377" t="str">
        <f t="shared" si="316"/>
        <v>theater</v>
      </c>
      <c r="U3377" t="str">
        <f t="shared" si="317"/>
        <v>plays</v>
      </c>
    </row>
    <row r="3378" spans="1:21" ht="44.25" hidden="1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tr">
        <f>Data[[#This Row],[state]]</f>
        <v>successful</v>
      </c>
      <c r="H3378" t="s">
        <v>8224</v>
      </c>
      <c r="I3378" t="s">
        <v>8246</v>
      </c>
      <c r="J3378">
        <v>1429976994</v>
      </c>
      <c r="K3378" s="11">
        <f t="shared" si="312"/>
        <v>42119.409652777773</v>
      </c>
      <c r="L3378">
        <v>1424796594</v>
      </c>
      <c r="M3378" s="11">
        <f t="shared" si="313"/>
        <v>42059.451319444444</v>
      </c>
      <c r="N3378" t="b">
        <v>0</v>
      </c>
      <c r="O3378">
        <v>19</v>
      </c>
      <c r="P3378" t="b">
        <v>1</v>
      </c>
      <c r="Q3378" t="s">
        <v>8271</v>
      </c>
      <c r="R3378" s="10">
        <f t="shared" si="314"/>
        <v>100.01249999999999</v>
      </c>
      <c r="S3378">
        <f t="shared" si="315"/>
        <v>421.10526315789474</v>
      </c>
      <c r="T3378" t="str">
        <f t="shared" si="316"/>
        <v>theater</v>
      </c>
      <c r="U3378" t="str">
        <f t="shared" si="317"/>
        <v>plays</v>
      </c>
    </row>
    <row r="3379" spans="1:21" ht="44.25" hidden="1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tr">
        <f>Data[[#This Row],[state]]</f>
        <v>successful</v>
      </c>
      <c r="H3379" t="s">
        <v>8225</v>
      </c>
      <c r="I3379" t="s">
        <v>8247</v>
      </c>
      <c r="J3379">
        <v>1426870560</v>
      </c>
      <c r="K3379" s="11">
        <f t="shared" si="312"/>
        <v>42083.455555555556</v>
      </c>
      <c r="L3379">
        <v>1424280899</v>
      </c>
      <c r="M3379" s="11">
        <f t="shared" si="313"/>
        <v>42053.482627314821</v>
      </c>
      <c r="N3379" t="b">
        <v>0</v>
      </c>
      <c r="O3379">
        <v>77</v>
      </c>
      <c r="P3379" t="b">
        <v>1</v>
      </c>
      <c r="Q3379" t="s">
        <v>8271</v>
      </c>
      <c r="R3379" s="10">
        <f t="shared" si="314"/>
        <v>101.05</v>
      </c>
      <c r="S3379">
        <f t="shared" si="315"/>
        <v>104.98701298701299</v>
      </c>
      <c r="T3379" t="str">
        <f t="shared" si="316"/>
        <v>theater</v>
      </c>
      <c r="U3379" t="str">
        <f t="shared" si="317"/>
        <v>plays</v>
      </c>
    </row>
    <row r="3380" spans="1:21" ht="44.25" hidden="1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tr">
        <f>Data[[#This Row],[state]]</f>
        <v>successful</v>
      </c>
      <c r="H3380" t="s">
        <v>8225</v>
      </c>
      <c r="I3380" t="s">
        <v>8247</v>
      </c>
      <c r="J3380">
        <v>1409490480</v>
      </c>
      <c r="K3380" s="11">
        <f t="shared" si="312"/>
        <v>41882.297222222223</v>
      </c>
      <c r="L3380">
        <v>1407400306</v>
      </c>
      <c r="M3380" s="11">
        <f t="shared" si="313"/>
        <v>41858.105393518519</v>
      </c>
      <c r="N3380" t="b">
        <v>0</v>
      </c>
      <c r="O3380">
        <v>21</v>
      </c>
      <c r="P3380" t="b">
        <v>1</v>
      </c>
      <c r="Q3380" t="s">
        <v>8271</v>
      </c>
      <c r="R3380" s="10">
        <f t="shared" si="314"/>
        <v>107.63636363636364</v>
      </c>
      <c r="S3380">
        <f t="shared" si="315"/>
        <v>28.19047619047619</v>
      </c>
      <c r="T3380" t="str">
        <f t="shared" si="316"/>
        <v>theater</v>
      </c>
      <c r="U3380" t="str">
        <f t="shared" si="317"/>
        <v>plays</v>
      </c>
    </row>
    <row r="3381" spans="1:21" ht="59" hidden="1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tr">
        <f>Data[[#This Row],[state]]</f>
        <v>successful</v>
      </c>
      <c r="H3381" t="s">
        <v>8225</v>
      </c>
      <c r="I3381" t="s">
        <v>8247</v>
      </c>
      <c r="J3381">
        <v>1440630000</v>
      </c>
      <c r="K3381" s="11">
        <f t="shared" si="312"/>
        <v>42242.708333333328</v>
      </c>
      <c r="L3381">
        <v>1439122800</v>
      </c>
      <c r="M3381" s="11">
        <f t="shared" si="313"/>
        <v>42225.263888888891</v>
      </c>
      <c r="N3381" t="b">
        <v>0</v>
      </c>
      <c r="O3381">
        <v>38</v>
      </c>
      <c r="P3381" t="b">
        <v>1</v>
      </c>
      <c r="Q3381" t="s">
        <v>8271</v>
      </c>
      <c r="R3381" s="10">
        <f t="shared" si="314"/>
        <v>103.64999999999999</v>
      </c>
      <c r="S3381">
        <f t="shared" si="315"/>
        <v>54.55263157894737</v>
      </c>
      <c r="T3381" t="str">
        <f t="shared" si="316"/>
        <v>theater</v>
      </c>
      <c r="U3381" t="str">
        <f t="shared" si="317"/>
        <v>plays</v>
      </c>
    </row>
    <row r="3382" spans="1:21" ht="59" hidden="1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tr">
        <f>Data[[#This Row],[state]]</f>
        <v>successful</v>
      </c>
      <c r="H3382" t="s">
        <v>8224</v>
      </c>
      <c r="I3382" t="s">
        <v>8246</v>
      </c>
      <c r="J3382">
        <v>1417305178</v>
      </c>
      <c r="K3382" s="11">
        <f t="shared" si="312"/>
        <v>41972.745115740734</v>
      </c>
      <c r="L3382">
        <v>1414277578</v>
      </c>
      <c r="M3382" s="11">
        <f t="shared" si="313"/>
        <v>41937.70344907407</v>
      </c>
      <c r="N3382" t="b">
        <v>0</v>
      </c>
      <c r="O3382">
        <v>28</v>
      </c>
      <c r="P3382" t="b">
        <v>1</v>
      </c>
      <c r="Q3382" t="s">
        <v>8271</v>
      </c>
      <c r="R3382" s="10">
        <f t="shared" si="314"/>
        <v>104.43333333333334</v>
      </c>
      <c r="S3382">
        <f t="shared" si="315"/>
        <v>111.89285714285714</v>
      </c>
      <c r="T3382" t="str">
        <f t="shared" si="316"/>
        <v>theater</v>
      </c>
      <c r="U3382" t="str">
        <f t="shared" si="317"/>
        <v>plays</v>
      </c>
    </row>
    <row r="3383" spans="1:21" ht="44.25" hidden="1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tr">
        <f>Data[[#This Row],[state]]</f>
        <v>successful</v>
      </c>
      <c r="H3383" t="s">
        <v>8224</v>
      </c>
      <c r="I3383" t="s">
        <v>8246</v>
      </c>
      <c r="J3383">
        <v>1426044383</v>
      </c>
      <c r="K3383" s="11">
        <f t="shared" si="312"/>
        <v>42073.893321759257</v>
      </c>
      <c r="L3383">
        <v>1423455983</v>
      </c>
      <c r="M3383" s="11">
        <f t="shared" si="313"/>
        <v>42043.934988425928</v>
      </c>
      <c r="N3383" t="b">
        <v>0</v>
      </c>
      <c r="O3383">
        <v>48</v>
      </c>
      <c r="P3383" t="b">
        <v>1</v>
      </c>
      <c r="Q3383" t="s">
        <v>8271</v>
      </c>
      <c r="R3383" s="10">
        <f t="shared" si="314"/>
        <v>102.25</v>
      </c>
      <c r="S3383">
        <f t="shared" si="315"/>
        <v>85.208333333333329</v>
      </c>
      <c r="T3383" t="str">
        <f t="shared" si="316"/>
        <v>theater</v>
      </c>
      <c r="U3383" t="str">
        <f t="shared" si="317"/>
        <v>plays</v>
      </c>
    </row>
    <row r="3384" spans="1:21" ht="59" hidden="1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tr">
        <f>Data[[#This Row],[state]]</f>
        <v>successful</v>
      </c>
      <c r="H3384" t="s">
        <v>8225</v>
      </c>
      <c r="I3384" t="s">
        <v>8247</v>
      </c>
      <c r="J3384">
        <v>1470092340</v>
      </c>
      <c r="K3384" s="11">
        <f t="shared" si="312"/>
        <v>42583.707638888889</v>
      </c>
      <c r="L3384">
        <v>1467973256</v>
      </c>
      <c r="M3384" s="11">
        <f t="shared" si="313"/>
        <v>42559.181203703702</v>
      </c>
      <c r="N3384" t="b">
        <v>0</v>
      </c>
      <c r="O3384">
        <v>46</v>
      </c>
      <c r="P3384" t="b">
        <v>1</v>
      </c>
      <c r="Q3384" t="s">
        <v>8271</v>
      </c>
      <c r="R3384" s="10">
        <f t="shared" si="314"/>
        <v>100.74285714285713</v>
      </c>
      <c r="S3384">
        <f t="shared" si="315"/>
        <v>76.652173913043484</v>
      </c>
      <c r="T3384" t="str">
        <f t="shared" si="316"/>
        <v>theater</v>
      </c>
      <c r="U3384" t="str">
        <f t="shared" si="317"/>
        <v>plays</v>
      </c>
    </row>
    <row r="3385" spans="1:21" ht="44.25" hidden="1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tr">
        <f>Data[[#This Row],[state]]</f>
        <v>successful</v>
      </c>
      <c r="H3385" t="s">
        <v>8224</v>
      </c>
      <c r="I3385" t="s">
        <v>8246</v>
      </c>
      <c r="J3385">
        <v>1466707620</v>
      </c>
      <c r="K3385" s="11">
        <f t="shared" si="312"/>
        <v>42544.532638888893</v>
      </c>
      <c r="L3385">
        <v>1464979620</v>
      </c>
      <c r="M3385" s="11">
        <f t="shared" si="313"/>
        <v>42524.532638888893</v>
      </c>
      <c r="N3385" t="b">
        <v>0</v>
      </c>
      <c r="O3385">
        <v>30</v>
      </c>
      <c r="P3385" t="b">
        <v>1</v>
      </c>
      <c r="Q3385" t="s">
        <v>8271</v>
      </c>
      <c r="R3385" s="10">
        <f t="shared" si="314"/>
        <v>111.71428571428572</v>
      </c>
      <c r="S3385">
        <f t="shared" si="315"/>
        <v>65.166666666666671</v>
      </c>
      <c r="T3385" t="str">
        <f t="shared" si="316"/>
        <v>theater</v>
      </c>
      <c r="U3385" t="str">
        <f t="shared" si="317"/>
        <v>plays</v>
      </c>
    </row>
    <row r="3386" spans="1:21" ht="44.25" hidden="1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tr">
        <f>Data[[#This Row],[state]]</f>
        <v>successful</v>
      </c>
      <c r="H3386" t="s">
        <v>8224</v>
      </c>
      <c r="I3386" t="s">
        <v>8246</v>
      </c>
      <c r="J3386">
        <v>1448074800</v>
      </c>
      <c r="K3386" s="11">
        <f t="shared" si="312"/>
        <v>42328.875</v>
      </c>
      <c r="L3386">
        <v>1444874768</v>
      </c>
      <c r="M3386" s="11">
        <f t="shared" si="313"/>
        <v>42291.837592592594</v>
      </c>
      <c r="N3386" t="b">
        <v>0</v>
      </c>
      <c r="O3386">
        <v>64</v>
      </c>
      <c r="P3386" t="b">
        <v>1</v>
      </c>
      <c r="Q3386" t="s">
        <v>8271</v>
      </c>
      <c r="R3386" s="10">
        <f t="shared" si="314"/>
        <v>100.01100000000001</v>
      </c>
      <c r="S3386">
        <f t="shared" si="315"/>
        <v>93.760312499999998</v>
      </c>
      <c r="T3386" t="str">
        <f t="shared" si="316"/>
        <v>theater</v>
      </c>
      <c r="U3386" t="str">
        <f t="shared" si="317"/>
        <v>plays</v>
      </c>
    </row>
    <row r="3387" spans="1:21" ht="59" hidden="1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tr">
        <f>Data[[#This Row],[state]]</f>
        <v>successful</v>
      </c>
      <c r="H3387" t="s">
        <v>8224</v>
      </c>
      <c r="I3387" t="s">
        <v>8246</v>
      </c>
      <c r="J3387">
        <v>1418244552</v>
      </c>
      <c r="K3387" s="11">
        <f t="shared" si="312"/>
        <v>41983.6175</v>
      </c>
      <c r="L3387">
        <v>1415652552</v>
      </c>
      <c r="M3387" s="11">
        <f t="shared" si="313"/>
        <v>41953.6175</v>
      </c>
      <c r="N3387" t="b">
        <v>0</v>
      </c>
      <c r="O3387">
        <v>15</v>
      </c>
      <c r="P3387" t="b">
        <v>1</v>
      </c>
      <c r="Q3387" t="s">
        <v>8271</v>
      </c>
      <c r="R3387" s="10">
        <f t="shared" si="314"/>
        <v>100</v>
      </c>
      <c r="S3387">
        <f t="shared" si="315"/>
        <v>133.33333333333334</v>
      </c>
      <c r="T3387" t="str">
        <f t="shared" si="316"/>
        <v>theater</v>
      </c>
      <c r="U3387" t="str">
        <f t="shared" si="317"/>
        <v>plays</v>
      </c>
    </row>
    <row r="3388" spans="1:21" ht="44.25" hidden="1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tr">
        <f>Data[[#This Row],[state]]</f>
        <v>successful</v>
      </c>
      <c r="H3388" t="s">
        <v>8224</v>
      </c>
      <c r="I3388" t="s">
        <v>8246</v>
      </c>
      <c r="J3388">
        <v>1417620506</v>
      </c>
      <c r="K3388" s="11">
        <f t="shared" si="312"/>
        <v>41976.394745370373</v>
      </c>
      <c r="L3388">
        <v>1415028506</v>
      </c>
      <c r="M3388" s="11">
        <f t="shared" si="313"/>
        <v>41946.394745370373</v>
      </c>
      <c r="N3388" t="b">
        <v>0</v>
      </c>
      <c r="O3388">
        <v>41</v>
      </c>
      <c r="P3388" t="b">
        <v>1</v>
      </c>
      <c r="Q3388" t="s">
        <v>8271</v>
      </c>
      <c r="R3388" s="10">
        <f t="shared" si="314"/>
        <v>105</v>
      </c>
      <c r="S3388">
        <f t="shared" si="315"/>
        <v>51.219512195121951</v>
      </c>
      <c r="T3388" t="str">
        <f t="shared" si="316"/>
        <v>theater</v>
      </c>
      <c r="U3388" t="str">
        <f t="shared" si="317"/>
        <v>plays</v>
      </c>
    </row>
    <row r="3389" spans="1:21" ht="59" hidden="1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tr">
        <f>Data[[#This Row],[state]]</f>
        <v>successful</v>
      </c>
      <c r="H3389" t="s">
        <v>8224</v>
      </c>
      <c r="I3389" t="s">
        <v>8246</v>
      </c>
      <c r="J3389">
        <v>1418581088</v>
      </c>
      <c r="K3389" s="11">
        <f t="shared" si="312"/>
        <v>41987.512592592597</v>
      </c>
      <c r="L3389">
        <v>1415125088</v>
      </c>
      <c r="M3389" s="11">
        <f t="shared" si="313"/>
        <v>41947.512592592589</v>
      </c>
      <c r="N3389" t="b">
        <v>0</v>
      </c>
      <c r="O3389">
        <v>35</v>
      </c>
      <c r="P3389" t="b">
        <v>1</v>
      </c>
      <c r="Q3389" t="s">
        <v>8271</v>
      </c>
      <c r="R3389" s="10">
        <f t="shared" si="314"/>
        <v>116.86666666666667</v>
      </c>
      <c r="S3389">
        <f t="shared" si="315"/>
        <v>100.17142857142858</v>
      </c>
      <c r="T3389" t="str">
        <f t="shared" si="316"/>
        <v>theater</v>
      </c>
      <c r="U3389" t="str">
        <f t="shared" si="317"/>
        <v>plays</v>
      </c>
    </row>
    <row r="3390" spans="1:21" ht="59" hidden="1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tr">
        <f>Data[[#This Row],[state]]</f>
        <v>successful</v>
      </c>
      <c r="H3390" t="s">
        <v>8225</v>
      </c>
      <c r="I3390" t="s">
        <v>8247</v>
      </c>
      <c r="J3390">
        <v>1434625441</v>
      </c>
      <c r="K3390" s="11">
        <f t="shared" si="312"/>
        <v>42173.211122685185</v>
      </c>
      <c r="L3390">
        <v>1432033441</v>
      </c>
      <c r="M3390" s="11">
        <f t="shared" si="313"/>
        <v>42143.211122685185</v>
      </c>
      <c r="N3390" t="b">
        <v>0</v>
      </c>
      <c r="O3390">
        <v>45</v>
      </c>
      <c r="P3390" t="b">
        <v>1</v>
      </c>
      <c r="Q3390" t="s">
        <v>8271</v>
      </c>
      <c r="R3390" s="10">
        <f t="shared" si="314"/>
        <v>103.8</v>
      </c>
      <c r="S3390">
        <f t="shared" si="315"/>
        <v>34.6</v>
      </c>
      <c r="T3390" t="str">
        <f t="shared" si="316"/>
        <v>theater</v>
      </c>
      <c r="U3390" t="str">
        <f t="shared" si="317"/>
        <v>plays</v>
      </c>
    </row>
    <row r="3391" spans="1:21" ht="44.25" hidden="1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tr">
        <f>Data[[#This Row],[state]]</f>
        <v>successful</v>
      </c>
      <c r="H3391" t="s">
        <v>8224</v>
      </c>
      <c r="I3391" t="s">
        <v>8246</v>
      </c>
      <c r="J3391">
        <v>1464960682</v>
      </c>
      <c r="K3391" s="11">
        <f t="shared" si="312"/>
        <v>42524.313449074078</v>
      </c>
      <c r="L3391">
        <v>1462368682</v>
      </c>
      <c r="M3391" s="11">
        <f t="shared" si="313"/>
        <v>42494.313449074078</v>
      </c>
      <c r="N3391" t="b">
        <v>0</v>
      </c>
      <c r="O3391">
        <v>62</v>
      </c>
      <c r="P3391" t="b">
        <v>1</v>
      </c>
      <c r="Q3391" t="s">
        <v>8271</v>
      </c>
      <c r="R3391" s="10">
        <f t="shared" si="314"/>
        <v>114.5</v>
      </c>
      <c r="S3391">
        <f t="shared" si="315"/>
        <v>184.67741935483872</v>
      </c>
      <c r="T3391" t="str">
        <f t="shared" si="316"/>
        <v>theater</v>
      </c>
      <c r="U3391" t="str">
        <f t="shared" si="317"/>
        <v>plays</v>
      </c>
    </row>
    <row r="3392" spans="1:21" ht="59" hidden="1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tr">
        <f>Data[[#This Row],[state]]</f>
        <v>successful</v>
      </c>
      <c r="H3392" t="s">
        <v>8224</v>
      </c>
      <c r="I3392" t="s">
        <v>8246</v>
      </c>
      <c r="J3392">
        <v>1405017345</v>
      </c>
      <c r="K3392" s="11">
        <f t="shared" si="312"/>
        <v>41830.524826388886</v>
      </c>
      <c r="L3392">
        <v>1403721345</v>
      </c>
      <c r="M3392" s="11">
        <f t="shared" si="313"/>
        <v>41815.524826388886</v>
      </c>
      <c r="N3392" t="b">
        <v>0</v>
      </c>
      <c r="O3392">
        <v>22</v>
      </c>
      <c r="P3392" t="b">
        <v>1</v>
      </c>
      <c r="Q3392" t="s">
        <v>8271</v>
      </c>
      <c r="R3392" s="10">
        <f t="shared" si="314"/>
        <v>102.4</v>
      </c>
      <c r="S3392">
        <f t="shared" si="315"/>
        <v>69.818181818181813</v>
      </c>
      <c r="T3392" t="str">
        <f t="shared" si="316"/>
        <v>theater</v>
      </c>
      <c r="U3392" t="str">
        <f t="shared" si="317"/>
        <v>plays</v>
      </c>
    </row>
    <row r="3393" spans="1:21" ht="59" hidden="1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tr">
        <f>Data[[#This Row],[state]]</f>
        <v>successful</v>
      </c>
      <c r="H3393" t="s">
        <v>8224</v>
      </c>
      <c r="I3393" t="s">
        <v>8246</v>
      </c>
      <c r="J3393">
        <v>1407536880</v>
      </c>
      <c r="K3393" s="11">
        <f t="shared" si="312"/>
        <v>41859.686111111114</v>
      </c>
      <c r="L3393">
        <v>1404997548</v>
      </c>
      <c r="M3393" s="11">
        <f t="shared" si="313"/>
        <v>41830.295694444445</v>
      </c>
      <c r="N3393" t="b">
        <v>0</v>
      </c>
      <c r="O3393">
        <v>18</v>
      </c>
      <c r="P3393" t="b">
        <v>1</v>
      </c>
      <c r="Q3393" t="s">
        <v>8271</v>
      </c>
      <c r="R3393" s="10">
        <f t="shared" si="314"/>
        <v>223</v>
      </c>
      <c r="S3393">
        <f t="shared" si="315"/>
        <v>61.944444444444443</v>
      </c>
      <c r="T3393" t="str">
        <f t="shared" si="316"/>
        <v>theater</v>
      </c>
      <c r="U3393" t="str">
        <f t="shared" si="317"/>
        <v>plays</v>
      </c>
    </row>
    <row r="3394" spans="1:21" ht="59" hidden="1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tr">
        <f>Data[[#This Row],[state]]</f>
        <v>successful</v>
      </c>
      <c r="H3394" t="s">
        <v>8225</v>
      </c>
      <c r="I3394" t="s">
        <v>8247</v>
      </c>
      <c r="J3394">
        <v>1462565855</v>
      </c>
      <c r="K3394" s="11">
        <f t="shared" ref="K3394:K3457" si="318">(((J3394/60)/60)/24)+DATE(1970,1,1)+(-6/24)</f>
        <v>42496.595543981486</v>
      </c>
      <c r="L3394">
        <v>1458245855</v>
      </c>
      <c r="M3394" s="11">
        <f t="shared" ref="M3394:M3457" si="319">(((L3394/60)/60)/24)+DATE(1970,1,1)+(-6/24)</f>
        <v>42446.595543981486</v>
      </c>
      <c r="N3394" t="b">
        <v>0</v>
      </c>
      <c r="O3394">
        <v>12</v>
      </c>
      <c r="P3394" t="b">
        <v>1</v>
      </c>
      <c r="Q3394" t="s">
        <v>8271</v>
      </c>
      <c r="R3394" s="10">
        <f t="shared" ref="R3394:R3457" si="320">(E3394/D3394)*100</f>
        <v>100</v>
      </c>
      <c r="S3394">
        <f t="shared" si="315"/>
        <v>41.666666666666664</v>
      </c>
      <c r="T3394" t="str">
        <f t="shared" si="316"/>
        <v>theater</v>
      </c>
      <c r="U3394" t="str">
        <f t="shared" si="317"/>
        <v>plays</v>
      </c>
    </row>
    <row r="3395" spans="1:21" ht="44.25" hidden="1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tr">
        <f>Data[[#This Row],[state]]</f>
        <v>successful</v>
      </c>
      <c r="H3395" t="s">
        <v>8224</v>
      </c>
      <c r="I3395" t="s">
        <v>8246</v>
      </c>
      <c r="J3395">
        <v>1415234760</v>
      </c>
      <c r="K3395" s="11">
        <f t="shared" si="318"/>
        <v>41948.781944444447</v>
      </c>
      <c r="L3395">
        <v>1413065230</v>
      </c>
      <c r="M3395" s="11">
        <f t="shared" si="319"/>
        <v>41923.671643518523</v>
      </c>
      <c r="N3395" t="b">
        <v>0</v>
      </c>
      <c r="O3395">
        <v>44</v>
      </c>
      <c r="P3395" t="b">
        <v>1</v>
      </c>
      <c r="Q3395" t="s">
        <v>8271</v>
      </c>
      <c r="R3395" s="10">
        <f t="shared" si="320"/>
        <v>105.80000000000001</v>
      </c>
      <c r="S3395">
        <f t="shared" ref="S3395:S3458" si="321">E3395/O3395</f>
        <v>36.06818181818182</v>
      </c>
      <c r="T3395" t="str">
        <f t="shared" ref="T3395:T3458" si="322">LEFT(Q3395,FIND("/",Q3395)-1)</f>
        <v>theater</v>
      </c>
      <c r="U3395" t="str">
        <f t="shared" ref="U3395:U3458" si="323">RIGHT(Q3395,LEN(Q3395)-FIND("/",Q3395))</f>
        <v>plays</v>
      </c>
    </row>
    <row r="3396" spans="1:21" ht="44.25" hidden="1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tr">
        <f>Data[[#This Row],[state]]</f>
        <v>successful</v>
      </c>
      <c r="H3396" t="s">
        <v>8225</v>
      </c>
      <c r="I3396" t="s">
        <v>8247</v>
      </c>
      <c r="J3396">
        <v>1406470645</v>
      </c>
      <c r="K3396" s="11">
        <f t="shared" si="318"/>
        <v>41847.34542824074</v>
      </c>
      <c r="L3396">
        <v>1403878645</v>
      </c>
      <c r="M3396" s="11">
        <f t="shared" si="319"/>
        <v>41817.34542824074</v>
      </c>
      <c r="N3396" t="b">
        <v>0</v>
      </c>
      <c r="O3396">
        <v>27</v>
      </c>
      <c r="P3396" t="b">
        <v>1</v>
      </c>
      <c r="Q3396" t="s">
        <v>8271</v>
      </c>
      <c r="R3396" s="10">
        <f t="shared" si="320"/>
        <v>142.36363636363635</v>
      </c>
      <c r="S3396">
        <f t="shared" si="321"/>
        <v>29</v>
      </c>
      <c r="T3396" t="str">
        <f t="shared" si="322"/>
        <v>theater</v>
      </c>
      <c r="U3396" t="str">
        <f t="shared" si="323"/>
        <v>plays</v>
      </c>
    </row>
    <row r="3397" spans="1:21" ht="29.5" hidden="1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tr">
        <f>Data[[#This Row],[state]]</f>
        <v>successful</v>
      </c>
      <c r="H3397" t="s">
        <v>8225</v>
      </c>
      <c r="I3397" t="s">
        <v>8247</v>
      </c>
      <c r="J3397">
        <v>1433009400</v>
      </c>
      <c r="K3397" s="11">
        <f t="shared" si="318"/>
        <v>42154.506944444445</v>
      </c>
      <c r="L3397">
        <v>1431795944</v>
      </c>
      <c r="M3397" s="11">
        <f t="shared" si="319"/>
        <v>42140.462314814817</v>
      </c>
      <c r="N3397" t="b">
        <v>0</v>
      </c>
      <c r="O3397">
        <v>38</v>
      </c>
      <c r="P3397" t="b">
        <v>1</v>
      </c>
      <c r="Q3397" t="s">
        <v>8271</v>
      </c>
      <c r="R3397" s="10">
        <f t="shared" si="320"/>
        <v>184</v>
      </c>
      <c r="S3397">
        <f t="shared" si="321"/>
        <v>24.210526315789473</v>
      </c>
      <c r="T3397" t="str">
        <f t="shared" si="322"/>
        <v>theater</v>
      </c>
      <c r="U3397" t="str">
        <f t="shared" si="323"/>
        <v>plays</v>
      </c>
    </row>
    <row r="3398" spans="1:21" ht="44.25" hidden="1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tr">
        <f>Data[[#This Row],[state]]</f>
        <v>successful</v>
      </c>
      <c r="H3398" t="s">
        <v>8224</v>
      </c>
      <c r="I3398" t="s">
        <v>8246</v>
      </c>
      <c r="J3398">
        <v>1401595140</v>
      </c>
      <c r="K3398" s="11">
        <f t="shared" si="318"/>
        <v>41790.915972222225</v>
      </c>
      <c r="L3398">
        <v>1399286589</v>
      </c>
      <c r="M3398" s="11">
        <f t="shared" si="319"/>
        <v>41764.19663194444</v>
      </c>
      <c r="N3398" t="b">
        <v>0</v>
      </c>
      <c r="O3398">
        <v>28</v>
      </c>
      <c r="P3398" t="b">
        <v>1</v>
      </c>
      <c r="Q3398" t="s">
        <v>8271</v>
      </c>
      <c r="R3398" s="10">
        <f t="shared" si="320"/>
        <v>104.33333333333333</v>
      </c>
      <c r="S3398">
        <f t="shared" si="321"/>
        <v>55.892857142857146</v>
      </c>
      <c r="T3398" t="str">
        <f t="shared" si="322"/>
        <v>theater</v>
      </c>
      <c r="U3398" t="str">
        <f t="shared" si="323"/>
        <v>plays</v>
      </c>
    </row>
    <row r="3399" spans="1:21" ht="29.5" hidden="1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tr">
        <f>Data[[#This Row],[state]]</f>
        <v>successful</v>
      </c>
      <c r="H3399" t="s">
        <v>8225</v>
      </c>
      <c r="I3399" t="s">
        <v>8247</v>
      </c>
      <c r="J3399">
        <v>1455832800</v>
      </c>
      <c r="K3399" s="11">
        <f t="shared" si="318"/>
        <v>42418.666666666672</v>
      </c>
      <c r="L3399">
        <v>1452338929</v>
      </c>
      <c r="M3399" s="11">
        <f t="shared" si="319"/>
        <v>42378.228344907402</v>
      </c>
      <c r="N3399" t="b">
        <v>0</v>
      </c>
      <c r="O3399">
        <v>24</v>
      </c>
      <c r="P3399" t="b">
        <v>1</v>
      </c>
      <c r="Q3399" t="s">
        <v>8271</v>
      </c>
      <c r="R3399" s="10">
        <f t="shared" si="320"/>
        <v>112.00000000000001</v>
      </c>
      <c r="S3399">
        <f t="shared" si="321"/>
        <v>11.666666666666666</v>
      </c>
      <c r="T3399" t="str">
        <f t="shared" si="322"/>
        <v>theater</v>
      </c>
      <c r="U3399" t="str">
        <f t="shared" si="323"/>
        <v>plays</v>
      </c>
    </row>
    <row r="3400" spans="1:21" ht="44.25" hidden="1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tr">
        <f>Data[[#This Row],[state]]</f>
        <v>successful</v>
      </c>
      <c r="H3400" t="s">
        <v>8224</v>
      </c>
      <c r="I3400" t="s">
        <v>8246</v>
      </c>
      <c r="J3400">
        <v>1416589200</v>
      </c>
      <c r="K3400" s="11">
        <f t="shared" si="318"/>
        <v>41964.458333333328</v>
      </c>
      <c r="L3400">
        <v>1414605776</v>
      </c>
      <c r="M3400" s="11">
        <f t="shared" si="319"/>
        <v>41941.50203703704</v>
      </c>
      <c r="N3400" t="b">
        <v>0</v>
      </c>
      <c r="O3400">
        <v>65</v>
      </c>
      <c r="P3400" t="b">
        <v>1</v>
      </c>
      <c r="Q3400" t="s">
        <v>8271</v>
      </c>
      <c r="R3400" s="10">
        <f t="shared" si="320"/>
        <v>111.07499999999999</v>
      </c>
      <c r="S3400">
        <f t="shared" si="321"/>
        <v>68.353846153846149</v>
      </c>
      <c r="T3400" t="str">
        <f t="shared" si="322"/>
        <v>theater</v>
      </c>
      <c r="U3400" t="str">
        <f t="shared" si="323"/>
        <v>plays</v>
      </c>
    </row>
    <row r="3401" spans="1:21" ht="44.25" hidden="1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tr">
        <f>Data[[#This Row],[state]]</f>
        <v>successful</v>
      </c>
      <c r="H3401" t="s">
        <v>8225</v>
      </c>
      <c r="I3401" t="s">
        <v>8247</v>
      </c>
      <c r="J3401">
        <v>1424556325</v>
      </c>
      <c r="K3401" s="11">
        <f t="shared" si="318"/>
        <v>42056.670428240745</v>
      </c>
      <c r="L3401">
        <v>1421964325</v>
      </c>
      <c r="M3401" s="11">
        <f t="shared" si="319"/>
        <v>42026.670428240745</v>
      </c>
      <c r="N3401" t="b">
        <v>0</v>
      </c>
      <c r="O3401">
        <v>46</v>
      </c>
      <c r="P3401" t="b">
        <v>1</v>
      </c>
      <c r="Q3401" t="s">
        <v>8271</v>
      </c>
      <c r="R3401" s="10">
        <f t="shared" si="320"/>
        <v>103.75000000000001</v>
      </c>
      <c r="S3401">
        <f t="shared" si="321"/>
        <v>27.065217391304348</v>
      </c>
      <c r="T3401" t="str">
        <f t="shared" si="322"/>
        <v>theater</v>
      </c>
      <c r="U3401" t="str">
        <f t="shared" si="323"/>
        <v>plays</v>
      </c>
    </row>
    <row r="3402" spans="1:21" ht="44.25" hidden="1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tr">
        <f>Data[[#This Row],[state]]</f>
        <v>successful</v>
      </c>
      <c r="H3402" t="s">
        <v>8224</v>
      </c>
      <c r="I3402" t="s">
        <v>8246</v>
      </c>
      <c r="J3402">
        <v>1409266414</v>
      </c>
      <c r="K3402" s="11">
        <f t="shared" si="318"/>
        <v>41879.703865740739</v>
      </c>
      <c r="L3402">
        <v>1405378414</v>
      </c>
      <c r="M3402" s="11">
        <f t="shared" si="319"/>
        <v>41834.703865740739</v>
      </c>
      <c r="N3402" t="b">
        <v>0</v>
      </c>
      <c r="O3402">
        <v>85</v>
      </c>
      <c r="P3402" t="b">
        <v>1</v>
      </c>
      <c r="Q3402" t="s">
        <v>8271</v>
      </c>
      <c r="R3402" s="10">
        <f t="shared" si="320"/>
        <v>100.41</v>
      </c>
      <c r="S3402">
        <f t="shared" si="321"/>
        <v>118.12941176470588</v>
      </c>
      <c r="T3402" t="str">
        <f t="shared" si="322"/>
        <v>theater</v>
      </c>
      <c r="U3402" t="str">
        <f t="shared" si="323"/>
        <v>plays</v>
      </c>
    </row>
    <row r="3403" spans="1:21" ht="59" hidden="1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tr">
        <f>Data[[#This Row],[state]]</f>
        <v>successful</v>
      </c>
      <c r="H3403" t="s">
        <v>8225</v>
      </c>
      <c r="I3403" t="s">
        <v>8247</v>
      </c>
      <c r="J3403">
        <v>1438968146</v>
      </c>
      <c r="K3403" s="11">
        <f t="shared" si="318"/>
        <v>42223.473912037036</v>
      </c>
      <c r="L3403">
        <v>1436376146</v>
      </c>
      <c r="M3403" s="11">
        <f t="shared" si="319"/>
        <v>42193.473912037036</v>
      </c>
      <c r="N3403" t="b">
        <v>0</v>
      </c>
      <c r="O3403">
        <v>66</v>
      </c>
      <c r="P3403" t="b">
        <v>1</v>
      </c>
      <c r="Q3403" t="s">
        <v>8271</v>
      </c>
      <c r="R3403" s="10">
        <f t="shared" si="320"/>
        <v>101.86206896551724</v>
      </c>
      <c r="S3403">
        <f t="shared" si="321"/>
        <v>44.757575757575758</v>
      </c>
      <c r="T3403" t="str">
        <f t="shared" si="322"/>
        <v>theater</v>
      </c>
      <c r="U3403" t="str">
        <f t="shared" si="323"/>
        <v>plays</v>
      </c>
    </row>
    <row r="3404" spans="1:21" ht="44.25" hidden="1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tr">
        <f>Data[[#This Row],[state]]</f>
        <v>successful</v>
      </c>
      <c r="H3404" t="s">
        <v>8224</v>
      </c>
      <c r="I3404" t="s">
        <v>8246</v>
      </c>
      <c r="J3404">
        <v>1447295460</v>
      </c>
      <c r="K3404" s="11">
        <f t="shared" si="318"/>
        <v>42319.854861111111</v>
      </c>
      <c r="L3404">
        <v>1444747843</v>
      </c>
      <c r="M3404" s="11">
        <f t="shared" si="319"/>
        <v>42290.36855324074</v>
      </c>
      <c r="N3404" t="b">
        <v>0</v>
      </c>
      <c r="O3404">
        <v>165</v>
      </c>
      <c r="P3404" t="b">
        <v>1</v>
      </c>
      <c r="Q3404" t="s">
        <v>8271</v>
      </c>
      <c r="R3404" s="10">
        <f t="shared" si="320"/>
        <v>109.76666666666665</v>
      </c>
      <c r="S3404">
        <f t="shared" si="321"/>
        <v>99.787878787878782</v>
      </c>
      <c r="T3404" t="str">
        <f t="shared" si="322"/>
        <v>theater</v>
      </c>
      <c r="U3404" t="str">
        <f t="shared" si="323"/>
        <v>plays</v>
      </c>
    </row>
    <row r="3405" spans="1:21" ht="44.25" hidden="1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tr">
        <f>Data[[#This Row],[state]]</f>
        <v>successful</v>
      </c>
      <c r="H3405" t="s">
        <v>8225</v>
      </c>
      <c r="I3405" t="s">
        <v>8247</v>
      </c>
      <c r="J3405">
        <v>1435230324</v>
      </c>
      <c r="K3405" s="11">
        <f t="shared" si="318"/>
        <v>42180.212083333332</v>
      </c>
      <c r="L3405">
        <v>1432638324</v>
      </c>
      <c r="M3405" s="11">
        <f t="shared" si="319"/>
        <v>42150.212083333332</v>
      </c>
      <c r="N3405" t="b">
        <v>0</v>
      </c>
      <c r="O3405">
        <v>17</v>
      </c>
      <c r="P3405" t="b">
        <v>1</v>
      </c>
      <c r="Q3405" t="s">
        <v>8271</v>
      </c>
      <c r="R3405" s="10">
        <f t="shared" si="320"/>
        <v>100</v>
      </c>
      <c r="S3405">
        <f t="shared" si="321"/>
        <v>117.64705882352941</v>
      </c>
      <c r="T3405" t="str">
        <f t="shared" si="322"/>
        <v>theater</v>
      </c>
      <c r="U3405" t="str">
        <f t="shared" si="323"/>
        <v>plays</v>
      </c>
    </row>
    <row r="3406" spans="1:21" ht="59" hidden="1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tr">
        <f>Data[[#This Row],[state]]</f>
        <v>successful</v>
      </c>
      <c r="H3406" t="s">
        <v>8224</v>
      </c>
      <c r="I3406" t="s">
        <v>8246</v>
      </c>
      <c r="J3406">
        <v>1434542702</v>
      </c>
      <c r="K3406" s="11">
        <f t="shared" si="318"/>
        <v>42172.253495370373</v>
      </c>
      <c r="L3406">
        <v>1432814702</v>
      </c>
      <c r="M3406" s="11">
        <f t="shared" si="319"/>
        <v>42152.253495370373</v>
      </c>
      <c r="N3406" t="b">
        <v>0</v>
      </c>
      <c r="O3406">
        <v>3</v>
      </c>
      <c r="P3406" t="b">
        <v>1</v>
      </c>
      <c r="Q3406" t="s">
        <v>8271</v>
      </c>
      <c r="R3406" s="10">
        <f t="shared" si="320"/>
        <v>122</v>
      </c>
      <c r="S3406">
        <f t="shared" si="321"/>
        <v>203.33333333333334</v>
      </c>
      <c r="T3406" t="str">
        <f t="shared" si="322"/>
        <v>theater</v>
      </c>
      <c r="U3406" t="str">
        <f t="shared" si="323"/>
        <v>plays</v>
      </c>
    </row>
    <row r="3407" spans="1:21" ht="44.25" hidden="1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tr">
        <f>Data[[#This Row],[state]]</f>
        <v>successful</v>
      </c>
      <c r="H3407" t="s">
        <v>8225</v>
      </c>
      <c r="I3407" t="s">
        <v>8247</v>
      </c>
      <c r="J3407">
        <v>1456876740</v>
      </c>
      <c r="K3407" s="11">
        <f t="shared" si="318"/>
        <v>42430.749305555553</v>
      </c>
      <c r="L3407">
        <v>1455063886</v>
      </c>
      <c r="M3407" s="11">
        <f t="shared" si="319"/>
        <v>42409.767199074078</v>
      </c>
      <c r="N3407" t="b">
        <v>0</v>
      </c>
      <c r="O3407">
        <v>17</v>
      </c>
      <c r="P3407" t="b">
        <v>1</v>
      </c>
      <c r="Q3407" t="s">
        <v>8271</v>
      </c>
      <c r="R3407" s="10">
        <f t="shared" si="320"/>
        <v>137.57142857142856</v>
      </c>
      <c r="S3407">
        <f t="shared" si="321"/>
        <v>28.323529411764707</v>
      </c>
      <c r="T3407" t="str">
        <f t="shared" si="322"/>
        <v>theater</v>
      </c>
      <c r="U3407" t="str">
        <f t="shared" si="323"/>
        <v>plays</v>
      </c>
    </row>
    <row r="3408" spans="1:21" ht="44.25" hidden="1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tr">
        <f>Data[[#This Row],[state]]</f>
        <v>successful</v>
      </c>
      <c r="H3408" t="s">
        <v>8224</v>
      </c>
      <c r="I3408" t="s">
        <v>8246</v>
      </c>
      <c r="J3408">
        <v>1405511376</v>
      </c>
      <c r="K3408" s="11">
        <f t="shared" si="318"/>
        <v>41836.242777777778</v>
      </c>
      <c r="L3408">
        <v>1401623376</v>
      </c>
      <c r="M3408" s="11">
        <f t="shared" si="319"/>
        <v>41791.242777777778</v>
      </c>
      <c r="N3408" t="b">
        <v>0</v>
      </c>
      <c r="O3408">
        <v>91</v>
      </c>
      <c r="P3408" t="b">
        <v>1</v>
      </c>
      <c r="Q3408" t="s">
        <v>8271</v>
      </c>
      <c r="R3408" s="10">
        <f t="shared" si="320"/>
        <v>100.31000000000002</v>
      </c>
      <c r="S3408">
        <f t="shared" si="321"/>
        <v>110.23076923076923</v>
      </c>
      <c r="T3408" t="str">
        <f t="shared" si="322"/>
        <v>theater</v>
      </c>
      <c r="U3408" t="str">
        <f t="shared" si="323"/>
        <v>plays</v>
      </c>
    </row>
    <row r="3409" spans="1:21" ht="59" hidden="1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tr">
        <f>Data[[#This Row],[state]]</f>
        <v>successful</v>
      </c>
      <c r="H3409" t="s">
        <v>8225</v>
      </c>
      <c r="I3409" t="s">
        <v>8247</v>
      </c>
      <c r="J3409">
        <v>1404641289</v>
      </c>
      <c r="K3409" s="11">
        <f t="shared" si="318"/>
        <v>41826.172326388885</v>
      </c>
      <c r="L3409">
        <v>1402049289</v>
      </c>
      <c r="M3409" s="11">
        <f t="shared" si="319"/>
        <v>41796.172326388885</v>
      </c>
      <c r="N3409" t="b">
        <v>0</v>
      </c>
      <c r="O3409">
        <v>67</v>
      </c>
      <c r="P3409" t="b">
        <v>1</v>
      </c>
      <c r="Q3409" t="s">
        <v>8271</v>
      </c>
      <c r="R3409" s="10">
        <f t="shared" si="320"/>
        <v>107.1</v>
      </c>
      <c r="S3409">
        <f t="shared" si="321"/>
        <v>31.970149253731343</v>
      </c>
      <c r="T3409" t="str">
        <f t="shared" si="322"/>
        <v>theater</v>
      </c>
      <c r="U3409" t="str">
        <f t="shared" si="323"/>
        <v>plays</v>
      </c>
    </row>
    <row r="3410" spans="1:21" ht="44.25" hidden="1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tr">
        <f>Data[[#This Row],[state]]</f>
        <v>successful</v>
      </c>
      <c r="H3410" t="s">
        <v>8224</v>
      </c>
      <c r="I3410" t="s">
        <v>8246</v>
      </c>
      <c r="J3410">
        <v>1405727304</v>
      </c>
      <c r="K3410" s="11">
        <f t="shared" si="318"/>
        <v>41838.741944444446</v>
      </c>
      <c r="L3410">
        <v>1403135304</v>
      </c>
      <c r="M3410" s="11">
        <f t="shared" si="319"/>
        <v>41808.741944444446</v>
      </c>
      <c r="N3410" t="b">
        <v>0</v>
      </c>
      <c r="O3410">
        <v>18</v>
      </c>
      <c r="P3410" t="b">
        <v>1</v>
      </c>
      <c r="Q3410" t="s">
        <v>8271</v>
      </c>
      <c r="R3410" s="10">
        <f t="shared" si="320"/>
        <v>211</v>
      </c>
      <c r="S3410">
        <f t="shared" si="321"/>
        <v>58.611111111111114</v>
      </c>
      <c r="T3410" t="str">
        <f t="shared" si="322"/>
        <v>theater</v>
      </c>
      <c r="U3410" t="str">
        <f t="shared" si="323"/>
        <v>plays</v>
      </c>
    </row>
    <row r="3411" spans="1:21" ht="44.25" hidden="1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tr">
        <f>Data[[#This Row],[state]]</f>
        <v>successful</v>
      </c>
      <c r="H3411" t="s">
        <v>8225</v>
      </c>
      <c r="I3411" t="s">
        <v>8247</v>
      </c>
      <c r="J3411">
        <v>1469998680</v>
      </c>
      <c r="K3411" s="11">
        <f t="shared" si="318"/>
        <v>42582.623611111107</v>
      </c>
      <c r="L3411">
        <v>1466710358</v>
      </c>
      <c r="M3411" s="11">
        <f t="shared" si="319"/>
        <v>42544.564328703709</v>
      </c>
      <c r="N3411" t="b">
        <v>0</v>
      </c>
      <c r="O3411">
        <v>21</v>
      </c>
      <c r="P3411" t="b">
        <v>1</v>
      </c>
      <c r="Q3411" t="s">
        <v>8271</v>
      </c>
      <c r="R3411" s="10">
        <f t="shared" si="320"/>
        <v>123.6</v>
      </c>
      <c r="S3411">
        <f t="shared" si="321"/>
        <v>29.428571428571427</v>
      </c>
      <c r="T3411" t="str">
        <f t="shared" si="322"/>
        <v>theater</v>
      </c>
      <c r="U3411" t="str">
        <f t="shared" si="323"/>
        <v>plays</v>
      </c>
    </row>
    <row r="3412" spans="1:21" ht="44.25" hidden="1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tr">
        <f>Data[[#This Row],[state]]</f>
        <v>successful</v>
      </c>
      <c r="H3412" t="s">
        <v>8224</v>
      </c>
      <c r="I3412" t="s">
        <v>8246</v>
      </c>
      <c r="J3412">
        <v>1465196400</v>
      </c>
      <c r="K3412" s="11">
        <f t="shared" si="318"/>
        <v>42527.041666666672</v>
      </c>
      <c r="L3412">
        <v>1462841990</v>
      </c>
      <c r="M3412" s="11">
        <f t="shared" si="319"/>
        <v>42499.791550925926</v>
      </c>
      <c r="N3412" t="b">
        <v>0</v>
      </c>
      <c r="O3412">
        <v>40</v>
      </c>
      <c r="P3412" t="b">
        <v>1</v>
      </c>
      <c r="Q3412" t="s">
        <v>8271</v>
      </c>
      <c r="R3412" s="10">
        <f t="shared" si="320"/>
        <v>108.5</v>
      </c>
      <c r="S3412">
        <f t="shared" si="321"/>
        <v>81.375</v>
      </c>
      <c r="T3412" t="str">
        <f t="shared" si="322"/>
        <v>theater</v>
      </c>
      <c r="U3412" t="str">
        <f t="shared" si="323"/>
        <v>plays</v>
      </c>
    </row>
    <row r="3413" spans="1:21" ht="44.25" hidden="1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tr">
        <f>Data[[#This Row],[state]]</f>
        <v>successful</v>
      </c>
      <c r="H3413" t="s">
        <v>8224</v>
      </c>
      <c r="I3413" t="s">
        <v>8246</v>
      </c>
      <c r="J3413">
        <v>1444264372</v>
      </c>
      <c r="K3413" s="11">
        <f t="shared" si="318"/>
        <v>42284.772824074069</v>
      </c>
      <c r="L3413">
        <v>1442536372</v>
      </c>
      <c r="M3413" s="11">
        <f t="shared" si="319"/>
        <v>42264.772824074069</v>
      </c>
      <c r="N3413" t="b">
        <v>0</v>
      </c>
      <c r="O3413">
        <v>78</v>
      </c>
      <c r="P3413" t="b">
        <v>1</v>
      </c>
      <c r="Q3413" t="s">
        <v>8271</v>
      </c>
      <c r="R3413" s="10">
        <f t="shared" si="320"/>
        <v>103.56666666666668</v>
      </c>
      <c r="S3413">
        <f t="shared" si="321"/>
        <v>199.16666666666666</v>
      </c>
      <c r="T3413" t="str">
        <f t="shared" si="322"/>
        <v>theater</v>
      </c>
      <c r="U3413" t="str">
        <f t="shared" si="323"/>
        <v>plays</v>
      </c>
    </row>
    <row r="3414" spans="1:21" ht="44.25" hidden="1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tr">
        <f>Data[[#This Row],[state]]</f>
        <v>successful</v>
      </c>
      <c r="H3414" t="s">
        <v>8225</v>
      </c>
      <c r="I3414" t="s">
        <v>8247</v>
      </c>
      <c r="J3414">
        <v>1411858862</v>
      </c>
      <c r="K3414" s="11">
        <f t="shared" si="318"/>
        <v>41909.709050925929</v>
      </c>
      <c r="L3414">
        <v>1409266862</v>
      </c>
      <c r="M3414" s="11">
        <f t="shared" si="319"/>
        <v>41879.709050925929</v>
      </c>
      <c r="N3414" t="b">
        <v>0</v>
      </c>
      <c r="O3414">
        <v>26</v>
      </c>
      <c r="P3414" t="b">
        <v>1</v>
      </c>
      <c r="Q3414" t="s">
        <v>8271</v>
      </c>
      <c r="R3414" s="10">
        <f t="shared" si="320"/>
        <v>100</v>
      </c>
      <c r="S3414">
        <f t="shared" si="321"/>
        <v>115.38461538461539</v>
      </c>
      <c r="T3414" t="str">
        <f t="shared" si="322"/>
        <v>theater</v>
      </c>
      <c r="U3414" t="str">
        <f t="shared" si="323"/>
        <v>plays</v>
      </c>
    </row>
    <row r="3415" spans="1:21" ht="59" hidden="1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tr">
        <f>Data[[#This Row],[state]]</f>
        <v>successful</v>
      </c>
      <c r="H3415" t="s">
        <v>8224</v>
      </c>
      <c r="I3415" t="s">
        <v>8246</v>
      </c>
      <c r="J3415">
        <v>1425099540</v>
      </c>
      <c r="K3415" s="11">
        <f t="shared" si="318"/>
        <v>42062.957638888889</v>
      </c>
      <c r="L3415">
        <v>1424280938</v>
      </c>
      <c r="M3415" s="11">
        <f t="shared" si="319"/>
        <v>42053.483078703706</v>
      </c>
      <c r="N3415" t="b">
        <v>0</v>
      </c>
      <c r="O3415">
        <v>14</v>
      </c>
      <c r="P3415" t="b">
        <v>1</v>
      </c>
      <c r="Q3415" t="s">
        <v>8271</v>
      </c>
      <c r="R3415" s="10">
        <f t="shared" si="320"/>
        <v>130</v>
      </c>
      <c r="S3415">
        <f t="shared" si="321"/>
        <v>46.428571428571431</v>
      </c>
      <c r="T3415" t="str">
        <f t="shared" si="322"/>
        <v>theater</v>
      </c>
      <c r="U3415" t="str">
        <f t="shared" si="323"/>
        <v>plays</v>
      </c>
    </row>
    <row r="3416" spans="1:21" ht="44.25" hidden="1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tr">
        <f>Data[[#This Row],[state]]</f>
        <v>successful</v>
      </c>
      <c r="H3416" t="s">
        <v>8224</v>
      </c>
      <c r="I3416" t="s">
        <v>8246</v>
      </c>
      <c r="J3416">
        <v>1480579140</v>
      </c>
      <c r="K3416" s="11">
        <f t="shared" si="318"/>
        <v>42705.082638888889</v>
      </c>
      <c r="L3416">
        <v>1478030325</v>
      </c>
      <c r="M3416" s="11">
        <f t="shared" si="319"/>
        <v>42675.582465277781</v>
      </c>
      <c r="N3416" t="b">
        <v>0</v>
      </c>
      <c r="O3416">
        <v>44</v>
      </c>
      <c r="P3416" t="b">
        <v>1</v>
      </c>
      <c r="Q3416" t="s">
        <v>8271</v>
      </c>
      <c r="R3416" s="10">
        <f t="shared" si="320"/>
        <v>103.49999999999999</v>
      </c>
      <c r="S3416">
        <f t="shared" si="321"/>
        <v>70.568181818181813</v>
      </c>
      <c r="T3416" t="str">
        <f t="shared" si="322"/>
        <v>theater</v>
      </c>
      <c r="U3416" t="str">
        <f t="shared" si="323"/>
        <v>plays</v>
      </c>
    </row>
    <row r="3417" spans="1:21" ht="44.25" hidden="1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tr">
        <f>Data[[#This Row],[state]]</f>
        <v>successful</v>
      </c>
      <c r="H3417" t="s">
        <v>8224</v>
      </c>
      <c r="I3417" t="s">
        <v>8246</v>
      </c>
      <c r="J3417">
        <v>1460935800</v>
      </c>
      <c r="K3417" s="11">
        <f t="shared" si="318"/>
        <v>42477.729166666672</v>
      </c>
      <c r="L3417">
        <v>1459999656</v>
      </c>
      <c r="M3417" s="11">
        <f t="shared" si="319"/>
        <v>42466.894166666665</v>
      </c>
      <c r="N3417" t="b">
        <v>0</v>
      </c>
      <c r="O3417">
        <v>9</v>
      </c>
      <c r="P3417" t="b">
        <v>1</v>
      </c>
      <c r="Q3417" t="s">
        <v>8271</v>
      </c>
      <c r="R3417" s="10">
        <f t="shared" si="320"/>
        <v>100</v>
      </c>
      <c r="S3417">
        <f t="shared" si="321"/>
        <v>22.222222222222221</v>
      </c>
      <c r="T3417" t="str">
        <f t="shared" si="322"/>
        <v>theater</v>
      </c>
      <c r="U3417" t="str">
        <f t="shared" si="323"/>
        <v>plays</v>
      </c>
    </row>
    <row r="3418" spans="1:21" ht="59" hidden="1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tr">
        <f>Data[[#This Row],[state]]</f>
        <v>successful</v>
      </c>
      <c r="H3418" t="s">
        <v>8225</v>
      </c>
      <c r="I3418" t="s">
        <v>8247</v>
      </c>
      <c r="J3418">
        <v>1429813800</v>
      </c>
      <c r="K3418" s="11">
        <f t="shared" si="318"/>
        <v>42117.520833333328</v>
      </c>
      <c r="L3418">
        <v>1427363645</v>
      </c>
      <c r="M3418" s="11">
        <f t="shared" si="319"/>
        <v>42089.162557870368</v>
      </c>
      <c r="N3418" t="b">
        <v>0</v>
      </c>
      <c r="O3418">
        <v>30</v>
      </c>
      <c r="P3418" t="b">
        <v>1</v>
      </c>
      <c r="Q3418" t="s">
        <v>8271</v>
      </c>
      <c r="R3418" s="10">
        <f t="shared" si="320"/>
        <v>119.6</v>
      </c>
      <c r="S3418">
        <f t="shared" si="321"/>
        <v>159.46666666666667</v>
      </c>
      <c r="T3418" t="str">
        <f t="shared" si="322"/>
        <v>theater</v>
      </c>
      <c r="U3418" t="str">
        <f t="shared" si="323"/>
        <v>plays</v>
      </c>
    </row>
    <row r="3419" spans="1:21" ht="44.25" hidden="1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tr">
        <f>Data[[#This Row],[state]]</f>
        <v>successful</v>
      </c>
      <c r="H3419" t="s">
        <v>8224</v>
      </c>
      <c r="I3419" t="s">
        <v>8246</v>
      </c>
      <c r="J3419">
        <v>1414284180</v>
      </c>
      <c r="K3419" s="11">
        <f t="shared" si="318"/>
        <v>41937.779861111114</v>
      </c>
      <c r="L3419">
        <v>1410558948</v>
      </c>
      <c r="M3419" s="11">
        <f t="shared" si="319"/>
        <v>41894.66375</v>
      </c>
      <c r="N3419" t="b">
        <v>0</v>
      </c>
      <c r="O3419">
        <v>45</v>
      </c>
      <c r="P3419" t="b">
        <v>1</v>
      </c>
      <c r="Q3419" t="s">
        <v>8271</v>
      </c>
      <c r="R3419" s="10">
        <f t="shared" si="320"/>
        <v>100.00058823529412</v>
      </c>
      <c r="S3419">
        <f t="shared" si="321"/>
        <v>37.777999999999999</v>
      </c>
      <c r="T3419" t="str">
        <f t="shared" si="322"/>
        <v>theater</v>
      </c>
      <c r="U3419" t="str">
        <f t="shared" si="323"/>
        <v>plays</v>
      </c>
    </row>
    <row r="3420" spans="1:21" ht="44.25" hidden="1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tr">
        <f>Data[[#This Row],[state]]</f>
        <v>successful</v>
      </c>
      <c r="H3420" t="s">
        <v>8224</v>
      </c>
      <c r="I3420" t="s">
        <v>8246</v>
      </c>
      <c r="J3420">
        <v>1400875307</v>
      </c>
      <c r="K3420" s="11">
        <f t="shared" si="318"/>
        <v>41782.58457175926</v>
      </c>
      <c r="L3420">
        <v>1398283307</v>
      </c>
      <c r="M3420" s="11">
        <f t="shared" si="319"/>
        <v>41752.58457175926</v>
      </c>
      <c r="N3420" t="b">
        <v>0</v>
      </c>
      <c r="O3420">
        <v>56</v>
      </c>
      <c r="P3420" t="b">
        <v>1</v>
      </c>
      <c r="Q3420" t="s">
        <v>8271</v>
      </c>
      <c r="R3420" s="10">
        <f t="shared" si="320"/>
        <v>100.875</v>
      </c>
      <c r="S3420">
        <f t="shared" si="321"/>
        <v>72.053571428571431</v>
      </c>
      <c r="T3420" t="str">
        <f t="shared" si="322"/>
        <v>theater</v>
      </c>
      <c r="U3420" t="str">
        <f t="shared" si="323"/>
        <v>plays</v>
      </c>
    </row>
    <row r="3421" spans="1:21" ht="59" hidden="1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tr">
        <f>Data[[#This Row],[state]]</f>
        <v>successful</v>
      </c>
      <c r="H3421" t="s">
        <v>8241</v>
      </c>
      <c r="I3421" t="s">
        <v>8249</v>
      </c>
      <c r="J3421">
        <v>1459978200</v>
      </c>
      <c r="K3421" s="11">
        <f t="shared" si="318"/>
        <v>42466.645833333328</v>
      </c>
      <c r="L3421">
        <v>1458416585</v>
      </c>
      <c r="M3421" s="11">
        <f t="shared" si="319"/>
        <v>42448.571585648147</v>
      </c>
      <c r="N3421" t="b">
        <v>0</v>
      </c>
      <c r="O3421">
        <v>46</v>
      </c>
      <c r="P3421" t="b">
        <v>1</v>
      </c>
      <c r="Q3421" t="s">
        <v>8271</v>
      </c>
      <c r="R3421" s="10">
        <f t="shared" si="320"/>
        <v>106.54545454545455</v>
      </c>
      <c r="S3421">
        <f t="shared" si="321"/>
        <v>63.695652173913047</v>
      </c>
      <c r="T3421" t="str">
        <f t="shared" si="322"/>
        <v>theater</v>
      </c>
      <c r="U3421" t="str">
        <f t="shared" si="323"/>
        <v>plays</v>
      </c>
    </row>
    <row r="3422" spans="1:21" ht="44.25" hidden="1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tr">
        <f>Data[[#This Row],[state]]</f>
        <v>successful</v>
      </c>
      <c r="H3422" t="s">
        <v>8225</v>
      </c>
      <c r="I3422" t="s">
        <v>8247</v>
      </c>
      <c r="J3422">
        <v>1455408000</v>
      </c>
      <c r="K3422" s="11">
        <f t="shared" si="318"/>
        <v>42413.75</v>
      </c>
      <c r="L3422">
        <v>1454638202</v>
      </c>
      <c r="M3422" s="11">
        <f t="shared" si="319"/>
        <v>42404.840300925927</v>
      </c>
      <c r="N3422" t="b">
        <v>0</v>
      </c>
      <c r="O3422">
        <v>34</v>
      </c>
      <c r="P3422" t="b">
        <v>1</v>
      </c>
      <c r="Q3422" t="s">
        <v>8271</v>
      </c>
      <c r="R3422" s="10">
        <f t="shared" si="320"/>
        <v>138</v>
      </c>
      <c r="S3422">
        <f t="shared" si="321"/>
        <v>28.411764705882351</v>
      </c>
      <c r="T3422" t="str">
        <f t="shared" si="322"/>
        <v>theater</v>
      </c>
      <c r="U3422" t="str">
        <f t="shared" si="323"/>
        <v>plays</v>
      </c>
    </row>
    <row r="3423" spans="1:21" ht="44.25" hidden="1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tr">
        <f>Data[[#This Row],[state]]</f>
        <v>successful</v>
      </c>
      <c r="H3423" t="s">
        <v>8224</v>
      </c>
      <c r="I3423" t="s">
        <v>8246</v>
      </c>
      <c r="J3423">
        <v>1425495563</v>
      </c>
      <c r="K3423" s="11">
        <f t="shared" si="318"/>
        <v>42067.541238425925</v>
      </c>
      <c r="L3423">
        <v>1422903563</v>
      </c>
      <c r="M3423" s="11">
        <f t="shared" si="319"/>
        <v>42037.541238425925</v>
      </c>
      <c r="N3423" t="b">
        <v>0</v>
      </c>
      <c r="O3423">
        <v>98</v>
      </c>
      <c r="P3423" t="b">
        <v>1</v>
      </c>
      <c r="Q3423" t="s">
        <v>8271</v>
      </c>
      <c r="R3423" s="10">
        <f t="shared" si="320"/>
        <v>101.15</v>
      </c>
      <c r="S3423">
        <f t="shared" si="321"/>
        <v>103.21428571428571</v>
      </c>
      <c r="T3423" t="str">
        <f t="shared" si="322"/>
        <v>theater</v>
      </c>
      <c r="U3423" t="str">
        <f t="shared" si="323"/>
        <v>plays</v>
      </c>
    </row>
    <row r="3424" spans="1:21" ht="44.25" hidden="1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tr">
        <f>Data[[#This Row],[state]]</f>
        <v>successful</v>
      </c>
      <c r="H3424" t="s">
        <v>8225</v>
      </c>
      <c r="I3424" t="s">
        <v>8247</v>
      </c>
      <c r="J3424">
        <v>1450051200</v>
      </c>
      <c r="K3424" s="11">
        <f t="shared" si="318"/>
        <v>42351.75</v>
      </c>
      <c r="L3424">
        <v>1447594176</v>
      </c>
      <c r="M3424" s="11">
        <f t="shared" si="319"/>
        <v>42323.312222222223</v>
      </c>
      <c r="N3424" t="b">
        <v>0</v>
      </c>
      <c r="O3424">
        <v>46</v>
      </c>
      <c r="P3424" t="b">
        <v>1</v>
      </c>
      <c r="Q3424" t="s">
        <v>8271</v>
      </c>
      <c r="R3424" s="10">
        <f t="shared" si="320"/>
        <v>109.1</v>
      </c>
      <c r="S3424">
        <f t="shared" si="321"/>
        <v>71.152173913043484</v>
      </c>
      <c r="T3424" t="str">
        <f t="shared" si="322"/>
        <v>theater</v>
      </c>
      <c r="U3424" t="str">
        <f t="shared" si="323"/>
        <v>plays</v>
      </c>
    </row>
    <row r="3425" spans="1:21" ht="44.25" hidden="1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tr">
        <f>Data[[#This Row],[state]]</f>
        <v>successful</v>
      </c>
      <c r="H3425" t="s">
        <v>8224</v>
      </c>
      <c r="I3425" t="s">
        <v>8246</v>
      </c>
      <c r="J3425">
        <v>1429912341</v>
      </c>
      <c r="K3425" s="11">
        <f t="shared" si="318"/>
        <v>42118.661354166667</v>
      </c>
      <c r="L3425">
        <v>1427320341</v>
      </c>
      <c r="M3425" s="11">
        <f t="shared" si="319"/>
        <v>42088.661354166667</v>
      </c>
      <c r="N3425" t="b">
        <v>0</v>
      </c>
      <c r="O3425">
        <v>10</v>
      </c>
      <c r="P3425" t="b">
        <v>1</v>
      </c>
      <c r="Q3425" t="s">
        <v>8271</v>
      </c>
      <c r="R3425" s="10">
        <f t="shared" si="320"/>
        <v>140</v>
      </c>
      <c r="S3425">
        <f t="shared" si="321"/>
        <v>35</v>
      </c>
      <c r="T3425" t="str">
        <f t="shared" si="322"/>
        <v>theater</v>
      </c>
      <c r="U3425" t="str">
        <f t="shared" si="323"/>
        <v>plays</v>
      </c>
    </row>
    <row r="3426" spans="1:21" ht="44.25" hidden="1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tr">
        <f>Data[[#This Row],[state]]</f>
        <v>successful</v>
      </c>
      <c r="H3426" t="s">
        <v>8224</v>
      </c>
      <c r="I3426" t="s">
        <v>8246</v>
      </c>
      <c r="J3426">
        <v>1423119540</v>
      </c>
      <c r="K3426" s="11">
        <f t="shared" si="318"/>
        <v>42040.040972222225</v>
      </c>
      <c r="L3426">
        <v>1421252084</v>
      </c>
      <c r="M3426" s="11">
        <f t="shared" si="319"/>
        <v>42018.426898148144</v>
      </c>
      <c r="N3426" t="b">
        <v>0</v>
      </c>
      <c r="O3426">
        <v>76</v>
      </c>
      <c r="P3426" t="b">
        <v>1</v>
      </c>
      <c r="Q3426" t="s">
        <v>8271</v>
      </c>
      <c r="R3426" s="10">
        <f t="shared" si="320"/>
        <v>103.58333333333334</v>
      </c>
      <c r="S3426">
        <f t="shared" si="321"/>
        <v>81.776315789473685</v>
      </c>
      <c r="T3426" t="str">
        <f t="shared" si="322"/>
        <v>theater</v>
      </c>
      <c r="U3426" t="str">
        <f t="shared" si="323"/>
        <v>plays</v>
      </c>
    </row>
    <row r="3427" spans="1:21" ht="44.25" hidden="1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tr">
        <f>Data[[#This Row],[state]]</f>
        <v>successful</v>
      </c>
      <c r="H3427" t="s">
        <v>8224</v>
      </c>
      <c r="I3427" t="s">
        <v>8246</v>
      </c>
      <c r="J3427">
        <v>1412434136</v>
      </c>
      <c r="K3427" s="11">
        <f t="shared" si="318"/>
        <v>41916.367314814815</v>
      </c>
      <c r="L3427">
        <v>1409669336</v>
      </c>
      <c r="M3427" s="11">
        <f t="shared" si="319"/>
        <v>41884.367314814815</v>
      </c>
      <c r="N3427" t="b">
        <v>0</v>
      </c>
      <c r="O3427">
        <v>104</v>
      </c>
      <c r="P3427" t="b">
        <v>1</v>
      </c>
      <c r="Q3427" t="s">
        <v>8271</v>
      </c>
      <c r="R3427" s="10">
        <f t="shared" si="320"/>
        <v>102.97033333333331</v>
      </c>
      <c r="S3427">
        <f t="shared" si="321"/>
        <v>297.02980769230766</v>
      </c>
      <c r="T3427" t="str">
        <f t="shared" si="322"/>
        <v>theater</v>
      </c>
      <c r="U3427" t="str">
        <f t="shared" si="323"/>
        <v>plays</v>
      </c>
    </row>
    <row r="3428" spans="1:21" ht="44.25" hidden="1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tr">
        <f>Data[[#This Row],[state]]</f>
        <v>successful</v>
      </c>
      <c r="H3428" t="s">
        <v>8224</v>
      </c>
      <c r="I3428" t="s">
        <v>8246</v>
      </c>
      <c r="J3428">
        <v>1411264800</v>
      </c>
      <c r="K3428" s="11">
        <f t="shared" si="318"/>
        <v>41902.833333333336</v>
      </c>
      <c r="L3428">
        <v>1409620903</v>
      </c>
      <c r="M3428" s="11">
        <f t="shared" si="319"/>
        <v>41883.806747685187</v>
      </c>
      <c r="N3428" t="b">
        <v>0</v>
      </c>
      <c r="O3428">
        <v>87</v>
      </c>
      <c r="P3428" t="b">
        <v>1</v>
      </c>
      <c r="Q3428" t="s">
        <v>8271</v>
      </c>
      <c r="R3428" s="10">
        <f t="shared" si="320"/>
        <v>108.13333333333333</v>
      </c>
      <c r="S3428">
        <f t="shared" si="321"/>
        <v>46.609195402298852</v>
      </c>
      <c r="T3428" t="str">
        <f t="shared" si="322"/>
        <v>theater</v>
      </c>
      <c r="U3428" t="str">
        <f t="shared" si="323"/>
        <v>plays</v>
      </c>
    </row>
    <row r="3429" spans="1:21" ht="44.25" hidden="1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tr">
        <f>Data[[#This Row],[state]]</f>
        <v>successful</v>
      </c>
      <c r="H3429" t="s">
        <v>8225</v>
      </c>
      <c r="I3429" t="s">
        <v>8247</v>
      </c>
      <c r="J3429">
        <v>1404314952</v>
      </c>
      <c r="K3429" s="11">
        <f t="shared" si="318"/>
        <v>41822.395277777774</v>
      </c>
      <c r="L3429">
        <v>1401722952</v>
      </c>
      <c r="M3429" s="11">
        <f t="shared" si="319"/>
        <v>41792.395277777774</v>
      </c>
      <c r="N3429" t="b">
        <v>0</v>
      </c>
      <c r="O3429">
        <v>29</v>
      </c>
      <c r="P3429" t="b">
        <v>1</v>
      </c>
      <c r="Q3429" t="s">
        <v>8271</v>
      </c>
      <c r="R3429" s="10">
        <f t="shared" si="320"/>
        <v>100</v>
      </c>
      <c r="S3429">
        <f t="shared" si="321"/>
        <v>51.724137931034484</v>
      </c>
      <c r="T3429" t="str">
        <f t="shared" si="322"/>
        <v>theater</v>
      </c>
      <c r="U3429" t="str">
        <f t="shared" si="323"/>
        <v>plays</v>
      </c>
    </row>
    <row r="3430" spans="1:21" ht="44.25" hidden="1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tr">
        <f>Data[[#This Row],[state]]</f>
        <v>successful</v>
      </c>
      <c r="H3430" t="s">
        <v>8225</v>
      </c>
      <c r="I3430" t="s">
        <v>8247</v>
      </c>
      <c r="J3430">
        <v>1425142800</v>
      </c>
      <c r="K3430" s="11">
        <f t="shared" si="318"/>
        <v>42063.458333333328</v>
      </c>
      <c r="L3430">
        <v>1422983847</v>
      </c>
      <c r="M3430" s="11">
        <f t="shared" si="319"/>
        <v>42038.470451388886</v>
      </c>
      <c r="N3430" t="b">
        <v>0</v>
      </c>
      <c r="O3430">
        <v>51</v>
      </c>
      <c r="P3430" t="b">
        <v>1</v>
      </c>
      <c r="Q3430" t="s">
        <v>8271</v>
      </c>
      <c r="R3430" s="10">
        <f t="shared" si="320"/>
        <v>102.75000000000001</v>
      </c>
      <c r="S3430">
        <f t="shared" si="321"/>
        <v>40.294117647058826</v>
      </c>
      <c r="T3430" t="str">
        <f t="shared" si="322"/>
        <v>theater</v>
      </c>
      <c r="U3430" t="str">
        <f t="shared" si="323"/>
        <v>plays</v>
      </c>
    </row>
    <row r="3431" spans="1:21" ht="44.25" hidden="1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tr">
        <f>Data[[#This Row],[state]]</f>
        <v>successful</v>
      </c>
      <c r="H3431" t="s">
        <v>8225</v>
      </c>
      <c r="I3431" t="s">
        <v>8247</v>
      </c>
      <c r="J3431">
        <v>1478046661</v>
      </c>
      <c r="K3431" s="11">
        <f t="shared" si="318"/>
        <v>42675.771539351852</v>
      </c>
      <c r="L3431">
        <v>1476837061</v>
      </c>
      <c r="M3431" s="11">
        <f t="shared" si="319"/>
        <v>42661.771539351852</v>
      </c>
      <c r="N3431" t="b">
        <v>0</v>
      </c>
      <c r="O3431">
        <v>12</v>
      </c>
      <c r="P3431" t="b">
        <v>1</v>
      </c>
      <c r="Q3431" t="s">
        <v>8271</v>
      </c>
      <c r="R3431" s="10">
        <f t="shared" si="320"/>
        <v>130</v>
      </c>
      <c r="S3431">
        <f t="shared" si="321"/>
        <v>16.25</v>
      </c>
      <c r="T3431" t="str">
        <f t="shared" si="322"/>
        <v>theater</v>
      </c>
      <c r="U3431" t="str">
        <f t="shared" si="323"/>
        <v>plays</v>
      </c>
    </row>
    <row r="3432" spans="1:21" ht="44.25" hidden="1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tr">
        <f>Data[[#This Row],[state]]</f>
        <v>successful</v>
      </c>
      <c r="H3432" t="s">
        <v>8225</v>
      </c>
      <c r="I3432" t="s">
        <v>8247</v>
      </c>
      <c r="J3432">
        <v>1406760101</v>
      </c>
      <c r="K3432" s="11">
        <f t="shared" si="318"/>
        <v>41850.695613425924</v>
      </c>
      <c r="L3432">
        <v>1404168101</v>
      </c>
      <c r="M3432" s="11">
        <f t="shared" si="319"/>
        <v>41820.695613425924</v>
      </c>
      <c r="N3432" t="b">
        <v>0</v>
      </c>
      <c r="O3432">
        <v>72</v>
      </c>
      <c r="P3432" t="b">
        <v>1</v>
      </c>
      <c r="Q3432" t="s">
        <v>8271</v>
      </c>
      <c r="R3432" s="10">
        <f t="shared" si="320"/>
        <v>108.54949999999999</v>
      </c>
      <c r="S3432">
        <f t="shared" si="321"/>
        <v>30.152638888888887</v>
      </c>
      <c r="T3432" t="str">
        <f t="shared" si="322"/>
        <v>theater</v>
      </c>
      <c r="U3432" t="str">
        <f t="shared" si="323"/>
        <v>plays</v>
      </c>
    </row>
    <row r="3433" spans="1:21" ht="44.25" hidden="1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tr">
        <f>Data[[#This Row],[state]]</f>
        <v>successful</v>
      </c>
      <c r="H3433" t="s">
        <v>8224</v>
      </c>
      <c r="I3433" t="s">
        <v>8246</v>
      </c>
      <c r="J3433">
        <v>1408383153</v>
      </c>
      <c r="K3433" s="11">
        <f t="shared" si="318"/>
        <v>41869.480937500004</v>
      </c>
      <c r="L3433">
        <v>1405791153</v>
      </c>
      <c r="M3433" s="11">
        <f t="shared" si="319"/>
        <v>41839.480937500004</v>
      </c>
      <c r="N3433" t="b">
        <v>0</v>
      </c>
      <c r="O3433">
        <v>21</v>
      </c>
      <c r="P3433" t="b">
        <v>1</v>
      </c>
      <c r="Q3433" t="s">
        <v>8271</v>
      </c>
      <c r="R3433" s="10">
        <f t="shared" si="320"/>
        <v>100</v>
      </c>
      <c r="S3433">
        <f t="shared" si="321"/>
        <v>95.238095238095241</v>
      </c>
      <c r="T3433" t="str">
        <f t="shared" si="322"/>
        <v>theater</v>
      </c>
      <c r="U3433" t="str">
        <f t="shared" si="323"/>
        <v>plays</v>
      </c>
    </row>
    <row r="3434" spans="1:21" ht="44.25" hidden="1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tr">
        <f>Data[[#This Row],[state]]</f>
        <v>successful</v>
      </c>
      <c r="H3434" t="s">
        <v>8224</v>
      </c>
      <c r="I3434" t="s">
        <v>8246</v>
      </c>
      <c r="J3434">
        <v>1454709600</v>
      </c>
      <c r="K3434" s="11">
        <f t="shared" si="318"/>
        <v>42405.666666666672</v>
      </c>
      <c r="L3434">
        <v>1452520614</v>
      </c>
      <c r="M3434" s="11">
        <f t="shared" si="319"/>
        <v>42380.331180555557</v>
      </c>
      <c r="N3434" t="b">
        <v>0</v>
      </c>
      <c r="O3434">
        <v>42</v>
      </c>
      <c r="P3434" t="b">
        <v>1</v>
      </c>
      <c r="Q3434" t="s">
        <v>8271</v>
      </c>
      <c r="R3434" s="10">
        <f t="shared" si="320"/>
        <v>109.65</v>
      </c>
      <c r="S3434">
        <f t="shared" si="321"/>
        <v>52.214285714285715</v>
      </c>
      <c r="T3434" t="str">
        <f t="shared" si="322"/>
        <v>theater</v>
      </c>
      <c r="U3434" t="str">
        <f t="shared" si="323"/>
        <v>plays</v>
      </c>
    </row>
    <row r="3435" spans="1:21" ht="44.25" hidden="1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tr">
        <f>Data[[#This Row],[state]]</f>
        <v>successful</v>
      </c>
      <c r="H3435" t="s">
        <v>8224</v>
      </c>
      <c r="I3435" t="s">
        <v>8246</v>
      </c>
      <c r="J3435">
        <v>1402974000</v>
      </c>
      <c r="K3435" s="11">
        <f t="shared" si="318"/>
        <v>41806.875</v>
      </c>
      <c r="L3435">
        <v>1400290255</v>
      </c>
      <c r="M3435" s="11">
        <f t="shared" si="319"/>
        <v>41775.813136574077</v>
      </c>
      <c r="N3435" t="b">
        <v>0</v>
      </c>
      <c r="O3435">
        <v>71</v>
      </c>
      <c r="P3435" t="b">
        <v>1</v>
      </c>
      <c r="Q3435" t="s">
        <v>8271</v>
      </c>
      <c r="R3435" s="10">
        <f t="shared" si="320"/>
        <v>100.26315789473684</v>
      </c>
      <c r="S3435">
        <f t="shared" si="321"/>
        <v>134.1549295774648</v>
      </c>
      <c r="T3435" t="str">
        <f t="shared" si="322"/>
        <v>theater</v>
      </c>
      <c r="U3435" t="str">
        <f t="shared" si="323"/>
        <v>plays</v>
      </c>
    </row>
    <row r="3436" spans="1:21" ht="44.25" hidden="1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tr">
        <f>Data[[#This Row],[state]]</f>
        <v>successful</v>
      </c>
      <c r="H3436" t="s">
        <v>8224</v>
      </c>
      <c r="I3436" t="s">
        <v>8246</v>
      </c>
      <c r="J3436">
        <v>1404983269</v>
      </c>
      <c r="K3436" s="11">
        <f t="shared" si="318"/>
        <v>41830.130428240744</v>
      </c>
      <c r="L3436">
        <v>1402391269</v>
      </c>
      <c r="M3436" s="11">
        <f t="shared" si="319"/>
        <v>41800.130428240744</v>
      </c>
      <c r="N3436" t="b">
        <v>0</v>
      </c>
      <c r="O3436">
        <v>168</v>
      </c>
      <c r="P3436" t="b">
        <v>1</v>
      </c>
      <c r="Q3436" t="s">
        <v>8271</v>
      </c>
      <c r="R3436" s="10">
        <f t="shared" si="320"/>
        <v>105.55000000000001</v>
      </c>
      <c r="S3436">
        <f t="shared" si="321"/>
        <v>62.827380952380949</v>
      </c>
      <c r="T3436" t="str">
        <f t="shared" si="322"/>
        <v>theater</v>
      </c>
      <c r="U3436" t="str">
        <f t="shared" si="323"/>
        <v>plays</v>
      </c>
    </row>
    <row r="3437" spans="1:21" ht="44.25" hidden="1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tr">
        <f>Data[[#This Row],[state]]</f>
        <v>successful</v>
      </c>
      <c r="H3437" t="s">
        <v>8224</v>
      </c>
      <c r="I3437" t="s">
        <v>8246</v>
      </c>
      <c r="J3437">
        <v>1470538800</v>
      </c>
      <c r="K3437" s="11">
        <f t="shared" si="318"/>
        <v>42588.875</v>
      </c>
      <c r="L3437">
        <v>1469112493</v>
      </c>
      <c r="M3437" s="11">
        <f t="shared" si="319"/>
        <v>42572.36681712963</v>
      </c>
      <c r="N3437" t="b">
        <v>0</v>
      </c>
      <c r="O3437">
        <v>19</v>
      </c>
      <c r="P3437" t="b">
        <v>1</v>
      </c>
      <c r="Q3437" t="s">
        <v>8271</v>
      </c>
      <c r="R3437" s="10">
        <f t="shared" si="320"/>
        <v>112.00000000000001</v>
      </c>
      <c r="S3437">
        <f t="shared" si="321"/>
        <v>58.94736842105263</v>
      </c>
      <c r="T3437" t="str">
        <f t="shared" si="322"/>
        <v>theater</v>
      </c>
      <c r="U3437" t="str">
        <f t="shared" si="323"/>
        <v>plays</v>
      </c>
    </row>
    <row r="3438" spans="1:21" ht="44.25" hidden="1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tr">
        <f>Data[[#This Row],[state]]</f>
        <v>successful</v>
      </c>
      <c r="H3438" t="s">
        <v>8224</v>
      </c>
      <c r="I3438" t="s">
        <v>8246</v>
      </c>
      <c r="J3438">
        <v>1408638480</v>
      </c>
      <c r="K3438" s="11">
        <f t="shared" si="318"/>
        <v>41872.436111111114</v>
      </c>
      <c r="L3438">
        <v>1406811593</v>
      </c>
      <c r="M3438" s="11">
        <f t="shared" si="319"/>
        <v>41851.291585648149</v>
      </c>
      <c r="N3438" t="b">
        <v>0</v>
      </c>
      <c r="O3438">
        <v>37</v>
      </c>
      <c r="P3438" t="b">
        <v>1</v>
      </c>
      <c r="Q3438" t="s">
        <v>8271</v>
      </c>
      <c r="R3438" s="10">
        <f t="shared" si="320"/>
        <v>105.89999999999999</v>
      </c>
      <c r="S3438">
        <f t="shared" si="321"/>
        <v>143.1081081081081</v>
      </c>
      <c r="T3438" t="str">
        <f t="shared" si="322"/>
        <v>theater</v>
      </c>
      <c r="U3438" t="str">
        <f t="shared" si="323"/>
        <v>plays</v>
      </c>
    </row>
    <row r="3439" spans="1:21" ht="59" hidden="1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tr">
        <f>Data[[#This Row],[state]]</f>
        <v>successful</v>
      </c>
      <c r="H3439" t="s">
        <v>8224</v>
      </c>
      <c r="I3439" t="s">
        <v>8246</v>
      </c>
      <c r="J3439">
        <v>1440003820</v>
      </c>
      <c r="K3439" s="11">
        <f t="shared" si="318"/>
        <v>42235.460879629631</v>
      </c>
      <c r="L3439">
        <v>1437411820</v>
      </c>
      <c r="M3439" s="11">
        <f t="shared" si="319"/>
        <v>42205.460879629631</v>
      </c>
      <c r="N3439" t="b">
        <v>0</v>
      </c>
      <c r="O3439">
        <v>36</v>
      </c>
      <c r="P3439" t="b">
        <v>1</v>
      </c>
      <c r="Q3439" t="s">
        <v>8271</v>
      </c>
      <c r="R3439" s="10">
        <f t="shared" si="320"/>
        <v>101</v>
      </c>
      <c r="S3439">
        <f t="shared" si="321"/>
        <v>84.166666666666671</v>
      </c>
      <c r="T3439" t="str">
        <f t="shared" si="322"/>
        <v>theater</v>
      </c>
      <c r="U3439" t="str">
        <f t="shared" si="323"/>
        <v>plays</v>
      </c>
    </row>
    <row r="3440" spans="1:21" ht="44.25" hidden="1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tr">
        <f>Data[[#This Row],[state]]</f>
        <v>successful</v>
      </c>
      <c r="H3440" t="s">
        <v>8225</v>
      </c>
      <c r="I3440" t="s">
        <v>8247</v>
      </c>
      <c r="J3440">
        <v>1430600400</v>
      </c>
      <c r="K3440" s="11">
        <f t="shared" si="318"/>
        <v>42126.625</v>
      </c>
      <c r="L3440">
        <v>1428358567</v>
      </c>
      <c r="M3440" s="11">
        <f t="shared" si="319"/>
        <v>42100.677858796291</v>
      </c>
      <c r="N3440" t="b">
        <v>0</v>
      </c>
      <c r="O3440">
        <v>14</v>
      </c>
      <c r="P3440" t="b">
        <v>1</v>
      </c>
      <c r="Q3440" t="s">
        <v>8271</v>
      </c>
      <c r="R3440" s="10">
        <f t="shared" si="320"/>
        <v>104.2</v>
      </c>
      <c r="S3440">
        <f t="shared" si="321"/>
        <v>186.07142857142858</v>
      </c>
      <c r="T3440" t="str">
        <f t="shared" si="322"/>
        <v>theater</v>
      </c>
      <c r="U3440" t="str">
        <f t="shared" si="323"/>
        <v>plays</v>
      </c>
    </row>
    <row r="3441" spans="1:21" ht="29.5" hidden="1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tr">
        <f>Data[[#This Row],[state]]</f>
        <v>successful</v>
      </c>
      <c r="H3441" t="s">
        <v>8224</v>
      </c>
      <c r="I3441" t="s">
        <v>8246</v>
      </c>
      <c r="J3441">
        <v>1453179540</v>
      </c>
      <c r="K3441" s="11">
        <f t="shared" si="318"/>
        <v>42387.957638888889</v>
      </c>
      <c r="L3441">
        <v>1452030730</v>
      </c>
      <c r="M3441" s="11">
        <f t="shared" si="319"/>
        <v>42374.661226851851</v>
      </c>
      <c r="N3441" t="b">
        <v>0</v>
      </c>
      <c r="O3441">
        <v>18</v>
      </c>
      <c r="P3441" t="b">
        <v>1</v>
      </c>
      <c r="Q3441" t="s">
        <v>8271</v>
      </c>
      <c r="R3441" s="10">
        <f t="shared" si="320"/>
        <v>134.67833333333334</v>
      </c>
      <c r="S3441">
        <f t="shared" si="321"/>
        <v>89.785555555555561</v>
      </c>
      <c r="T3441" t="str">
        <f t="shared" si="322"/>
        <v>theater</v>
      </c>
      <c r="U3441" t="str">
        <f t="shared" si="323"/>
        <v>plays</v>
      </c>
    </row>
    <row r="3442" spans="1:21" ht="44.25" hidden="1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tr">
        <f>Data[[#This Row],[state]]</f>
        <v>successful</v>
      </c>
      <c r="H3442" t="s">
        <v>8224</v>
      </c>
      <c r="I3442" t="s">
        <v>8246</v>
      </c>
      <c r="J3442">
        <v>1405095300</v>
      </c>
      <c r="K3442" s="11">
        <f t="shared" si="318"/>
        <v>41831.427083333336</v>
      </c>
      <c r="L3442">
        <v>1403146628</v>
      </c>
      <c r="M3442" s="11">
        <f t="shared" si="319"/>
        <v>41808.87300925926</v>
      </c>
      <c r="N3442" t="b">
        <v>0</v>
      </c>
      <c r="O3442">
        <v>82</v>
      </c>
      <c r="P3442" t="b">
        <v>1</v>
      </c>
      <c r="Q3442" t="s">
        <v>8271</v>
      </c>
      <c r="R3442" s="10">
        <f t="shared" si="320"/>
        <v>105.2184</v>
      </c>
      <c r="S3442">
        <f t="shared" si="321"/>
        <v>64.157560975609755</v>
      </c>
      <c r="T3442" t="str">
        <f t="shared" si="322"/>
        <v>theater</v>
      </c>
      <c r="U3442" t="str">
        <f t="shared" si="323"/>
        <v>plays</v>
      </c>
    </row>
    <row r="3443" spans="1:21" ht="44.25" hidden="1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tr">
        <f>Data[[#This Row],[state]]</f>
        <v>successful</v>
      </c>
      <c r="H3443" t="s">
        <v>8224</v>
      </c>
      <c r="I3443" t="s">
        <v>8246</v>
      </c>
      <c r="J3443">
        <v>1447445820</v>
      </c>
      <c r="K3443" s="11">
        <f t="shared" si="318"/>
        <v>42321.595138888893</v>
      </c>
      <c r="L3443">
        <v>1445077121</v>
      </c>
      <c r="M3443" s="11">
        <f t="shared" si="319"/>
        <v>42294.179641203707</v>
      </c>
      <c r="N3443" t="b">
        <v>0</v>
      </c>
      <c r="O3443">
        <v>43</v>
      </c>
      <c r="P3443" t="b">
        <v>1</v>
      </c>
      <c r="Q3443" t="s">
        <v>8271</v>
      </c>
      <c r="R3443" s="10">
        <f t="shared" si="320"/>
        <v>102.60000000000001</v>
      </c>
      <c r="S3443">
        <f t="shared" si="321"/>
        <v>59.651162790697676</v>
      </c>
      <c r="T3443" t="str">
        <f t="shared" si="322"/>
        <v>theater</v>
      </c>
      <c r="U3443" t="str">
        <f t="shared" si="323"/>
        <v>plays</v>
      </c>
    </row>
    <row r="3444" spans="1:21" ht="44.25" hidden="1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tr">
        <f>Data[[#This Row],[state]]</f>
        <v>successful</v>
      </c>
      <c r="H3444" t="s">
        <v>8224</v>
      </c>
      <c r="I3444" t="s">
        <v>8246</v>
      </c>
      <c r="J3444">
        <v>1433016672</v>
      </c>
      <c r="K3444" s="11">
        <f t="shared" si="318"/>
        <v>42154.591111111105</v>
      </c>
      <c r="L3444">
        <v>1430424672</v>
      </c>
      <c r="M3444" s="11">
        <f t="shared" si="319"/>
        <v>42124.591111111105</v>
      </c>
      <c r="N3444" t="b">
        <v>0</v>
      </c>
      <c r="O3444">
        <v>8</v>
      </c>
      <c r="P3444" t="b">
        <v>1</v>
      </c>
      <c r="Q3444" t="s">
        <v>8271</v>
      </c>
      <c r="R3444" s="10">
        <f t="shared" si="320"/>
        <v>100</v>
      </c>
      <c r="S3444">
        <f t="shared" si="321"/>
        <v>31.25</v>
      </c>
      <c r="T3444" t="str">
        <f t="shared" si="322"/>
        <v>theater</v>
      </c>
      <c r="U3444" t="str">
        <f t="shared" si="323"/>
        <v>plays</v>
      </c>
    </row>
    <row r="3445" spans="1:21" ht="44.25" hidden="1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tr">
        <f>Data[[#This Row],[state]]</f>
        <v>successful</v>
      </c>
      <c r="H3445" t="s">
        <v>8224</v>
      </c>
      <c r="I3445" t="s">
        <v>8246</v>
      </c>
      <c r="J3445">
        <v>1410266146</v>
      </c>
      <c r="K3445" s="11">
        <f t="shared" si="318"/>
        <v>41891.274837962963</v>
      </c>
      <c r="L3445">
        <v>1407674146</v>
      </c>
      <c r="M3445" s="11">
        <f t="shared" si="319"/>
        <v>41861.274837962963</v>
      </c>
      <c r="N3445" t="b">
        <v>0</v>
      </c>
      <c r="O3445">
        <v>45</v>
      </c>
      <c r="P3445" t="b">
        <v>1</v>
      </c>
      <c r="Q3445" t="s">
        <v>8271</v>
      </c>
      <c r="R3445" s="10">
        <f t="shared" si="320"/>
        <v>185.5</v>
      </c>
      <c r="S3445">
        <f t="shared" si="321"/>
        <v>41.222222222222221</v>
      </c>
      <c r="T3445" t="str">
        <f t="shared" si="322"/>
        <v>theater</v>
      </c>
      <c r="U3445" t="str">
        <f t="shared" si="323"/>
        <v>plays</v>
      </c>
    </row>
    <row r="3446" spans="1:21" ht="44.25" hidden="1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tr">
        <f>Data[[#This Row],[state]]</f>
        <v>successful</v>
      </c>
      <c r="H3446" t="s">
        <v>8226</v>
      </c>
      <c r="I3446" t="s">
        <v>8248</v>
      </c>
      <c r="J3446">
        <v>1465394340</v>
      </c>
      <c r="K3446" s="11">
        <f t="shared" si="318"/>
        <v>42529.332638888889</v>
      </c>
      <c r="L3446">
        <v>1464677986</v>
      </c>
      <c r="M3446" s="11">
        <f t="shared" si="319"/>
        <v>42521.041504629626</v>
      </c>
      <c r="N3446" t="b">
        <v>0</v>
      </c>
      <c r="O3446">
        <v>20</v>
      </c>
      <c r="P3446" t="b">
        <v>1</v>
      </c>
      <c r="Q3446" t="s">
        <v>8271</v>
      </c>
      <c r="R3446" s="10">
        <f t="shared" si="320"/>
        <v>289</v>
      </c>
      <c r="S3446">
        <f t="shared" si="321"/>
        <v>43.35</v>
      </c>
      <c r="T3446" t="str">
        <f t="shared" si="322"/>
        <v>theater</v>
      </c>
      <c r="U3446" t="str">
        <f t="shared" si="323"/>
        <v>plays</v>
      </c>
    </row>
    <row r="3447" spans="1:21" ht="44.25" hidden="1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tr">
        <f>Data[[#This Row],[state]]</f>
        <v>successful</v>
      </c>
      <c r="H3447" t="s">
        <v>8225</v>
      </c>
      <c r="I3447" t="s">
        <v>8247</v>
      </c>
      <c r="J3447">
        <v>1445604236</v>
      </c>
      <c r="K3447" s="11">
        <f t="shared" si="318"/>
        <v>42300.280509259261</v>
      </c>
      <c r="L3447">
        <v>1443185036</v>
      </c>
      <c r="M3447" s="11">
        <f t="shared" si="319"/>
        <v>42272.280509259261</v>
      </c>
      <c r="N3447" t="b">
        <v>0</v>
      </c>
      <c r="O3447">
        <v>31</v>
      </c>
      <c r="P3447" t="b">
        <v>1</v>
      </c>
      <c r="Q3447" t="s">
        <v>8271</v>
      </c>
      <c r="R3447" s="10">
        <f t="shared" si="320"/>
        <v>100</v>
      </c>
      <c r="S3447">
        <f t="shared" si="321"/>
        <v>64.516129032258064</v>
      </c>
      <c r="T3447" t="str">
        <f t="shared" si="322"/>
        <v>theater</v>
      </c>
      <c r="U3447" t="str">
        <f t="shared" si="323"/>
        <v>plays</v>
      </c>
    </row>
    <row r="3448" spans="1:21" ht="44.25" hidden="1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tr">
        <f>Data[[#This Row],[state]]</f>
        <v>successful</v>
      </c>
      <c r="H3448" t="s">
        <v>8225</v>
      </c>
      <c r="I3448" t="s">
        <v>8247</v>
      </c>
      <c r="J3448">
        <v>1423138800</v>
      </c>
      <c r="K3448" s="11">
        <f t="shared" si="318"/>
        <v>42040.263888888891</v>
      </c>
      <c r="L3448">
        <v>1421092725</v>
      </c>
      <c r="M3448" s="11">
        <f t="shared" si="319"/>
        <v>42016.582465277781</v>
      </c>
      <c r="N3448" t="b">
        <v>0</v>
      </c>
      <c r="O3448">
        <v>25</v>
      </c>
      <c r="P3448" t="b">
        <v>1</v>
      </c>
      <c r="Q3448" t="s">
        <v>8271</v>
      </c>
      <c r="R3448" s="10">
        <f t="shared" si="320"/>
        <v>108.2</v>
      </c>
      <c r="S3448">
        <f t="shared" si="321"/>
        <v>43.28</v>
      </c>
      <c r="T3448" t="str">
        <f t="shared" si="322"/>
        <v>theater</v>
      </c>
      <c r="U3448" t="str">
        <f t="shared" si="323"/>
        <v>plays</v>
      </c>
    </row>
    <row r="3449" spans="1:21" ht="29.5" hidden="1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tr">
        <f>Data[[#This Row],[state]]</f>
        <v>successful</v>
      </c>
      <c r="H3449" t="s">
        <v>8224</v>
      </c>
      <c r="I3449" t="s">
        <v>8246</v>
      </c>
      <c r="J3449">
        <v>1458332412</v>
      </c>
      <c r="K3449" s="11">
        <f t="shared" si="318"/>
        <v>42447.597361111111</v>
      </c>
      <c r="L3449">
        <v>1454448012</v>
      </c>
      <c r="M3449" s="11">
        <f t="shared" si="319"/>
        <v>42402.639027777783</v>
      </c>
      <c r="N3449" t="b">
        <v>0</v>
      </c>
      <c r="O3449">
        <v>14</v>
      </c>
      <c r="P3449" t="b">
        <v>1</v>
      </c>
      <c r="Q3449" t="s">
        <v>8271</v>
      </c>
      <c r="R3449" s="10">
        <f t="shared" si="320"/>
        <v>107.80000000000001</v>
      </c>
      <c r="S3449">
        <f t="shared" si="321"/>
        <v>77</v>
      </c>
      <c r="T3449" t="str">
        <f t="shared" si="322"/>
        <v>theater</v>
      </c>
      <c r="U3449" t="str">
        <f t="shared" si="323"/>
        <v>plays</v>
      </c>
    </row>
    <row r="3450" spans="1:21" ht="44.25" hidden="1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tr">
        <f>Data[[#This Row],[state]]</f>
        <v>successful</v>
      </c>
      <c r="H3450" t="s">
        <v>8224</v>
      </c>
      <c r="I3450" t="s">
        <v>8246</v>
      </c>
      <c r="J3450">
        <v>1418784689</v>
      </c>
      <c r="K3450" s="11">
        <f t="shared" si="318"/>
        <v>41989.869085648148</v>
      </c>
      <c r="L3450">
        <v>1416192689</v>
      </c>
      <c r="M3450" s="11">
        <f t="shared" si="319"/>
        <v>41959.869085648148</v>
      </c>
      <c r="N3450" t="b">
        <v>0</v>
      </c>
      <c r="O3450">
        <v>45</v>
      </c>
      <c r="P3450" t="b">
        <v>1</v>
      </c>
      <c r="Q3450" t="s">
        <v>8271</v>
      </c>
      <c r="R3450" s="10">
        <f t="shared" si="320"/>
        <v>109.76190476190477</v>
      </c>
      <c r="S3450">
        <f t="shared" si="321"/>
        <v>51.222222222222221</v>
      </c>
      <c r="T3450" t="str">
        <f t="shared" si="322"/>
        <v>theater</v>
      </c>
      <c r="U3450" t="str">
        <f t="shared" si="323"/>
        <v>plays</v>
      </c>
    </row>
    <row r="3451" spans="1:21" ht="44.25" hidden="1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tr">
        <f>Data[[#This Row],[state]]</f>
        <v>successful</v>
      </c>
      <c r="H3451" t="s">
        <v>8224</v>
      </c>
      <c r="I3451" t="s">
        <v>8246</v>
      </c>
      <c r="J3451">
        <v>1468036800</v>
      </c>
      <c r="K3451" s="11">
        <f t="shared" si="318"/>
        <v>42559.916666666672</v>
      </c>
      <c r="L3451">
        <v>1465607738</v>
      </c>
      <c r="M3451" s="11">
        <f t="shared" si="319"/>
        <v>42531.802523148144</v>
      </c>
      <c r="N3451" t="b">
        <v>0</v>
      </c>
      <c r="O3451">
        <v>20</v>
      </c>
      <c r="P3451" t="b">
        <v>1</v>
      </c>
      <c r="Q3451" t="s">
        <v>8271</v>
      </c>
      <c r="R3451" s="10">
        <f t="shared" si="320"/>
        <v>170.625</v>
      </c>
      <c r="S3451">
        <f t="shared" si="321"/>
        <v>68.25</v>
      </c>
      <c r="T3451" t="str">
        <f t="shared" si="322"/>
        <v>theater</v>
      </c>
      <c r="U3451" t="str">
        <f t="shared" si="323"/>
        <v>plays</v>
      </c>
    </row>
    <row r="3452" spans="1:21" ht="44.25" hidden="1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tr">
        <f>Data[[#This Row],[state]]</f>
        <v>successful</v>
      </c>
      <c r="H3452" t="s">
        <v>8225</v>
      </c>
      <c r="I3452" t="s">
        <v>8247</v>
      </c>
      <c r="J3452">
        <v>1427990071</v>
      </c>
      <c r="K3452" s="11">
        <f t="shared" si="318"/>
        <v>42096.412858796291</v>
      </c>
      <c r="L3452">
        <v>1422809671</v>
      </c>
      <c r="M3452" s="11">
        <f t="shared" si="319"/>
        <v>42036.454525462963</v>
      </c>
      <c r="N3452" t="b">
        <v>0</v>
      </c>
      <c r="O3452">
        <v>39</v>
      </c>
      <c r="P3452" t="b">
        <v>1</v>
      </c>
      <c r="Q3452" t="s">
        <v>8271</v>
      </c>
      <c r="R3452" s="10">
        <f t="shared" si="320"/>
        <v>152</v>
      </c>
      <c r="S3452">
        <f t="shared" si="321"/>
        <v>19.487179487179485</v>
      </c>
      <c r="T3452" t="str">
        <f t="shared" si="322"/>
        <v>theater</v>
      </c>
      <c r="U3452" t="str">
        <f t="shared" si="323"/>
        <v>plays</v>
      </c>
    </row>
    <row r="3453" spans="1:21" ht="44.25" hidden="1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tr">
        <f>Data[[#This Row],[state]]</f>
        <v>successful</v>
      </c>
      <c r="H3453" t="s">
        <v>8224</v>
      </c>
      <c r="I3453" t="s">
        <v>8246</v>
      </c>
      <c r="J3453">
        <v>1429636927</v>
      </c>
      <c r="K3453" s="11">
        <f t="shared" si="318"/>
        <v>42115.473692129628</v>
      </c>
      <c r="L3453">
        <v>1427304127</v>
      </c>
      <c r="M3453" s="11">
        <f t="shared" si="319"/>
        <v>42088.473692129628</v>
      </c>
      <c r="N3453" t="b">
        <v>0</v>
      </c>
      <c r="O3453">
        <v>16</v>
      </c>
      <c r="P3453" t="b">
        <v>1</v>
      </c>
      <c r="Q3453" t="s">
        <v>8271</v>
      </c>
      <c r="R3453" s="10">
        <f t="shared" si="320"/>
        <v>101.23076923076924</v>
      </c>
      <c r="S3453">
        <f t="shared" si="321"/>
        <v>41.125</v>
      </c>
      <c r="T3453" t="str">
        <f t="shared" si="322"/>
        <v>theater</v>
      </c>
      <c r="U3453" t="str">
        <f t="shared" si="323"/>
        <v>plays</v>
      </c>
    </row>
    <row r="3454" spans="1:21" ht="44.25" hidden="1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tr">
        <f>Data[[#This Row],[state]]</f>
        <v>successful</v>
      </c>
      <c r="H3454" t="s">
        <v>8224</v>
      </c>
      <c r="I3454" t="s">
        <v>8246</v>
      </c>
      <c r="J3454">
        <v>1406087940</v>
      </c>
      <c r="K3454" s="11">
        <f t="shared" si="318"/>
        <v>41842.915972222225</v>
      </c>
      <c r="L3454">
        <v>1404141626</v>
      </c>
      <c r="M3454" s="11">
        <f t="shared" si="319"/>
        <v>41820.389189814814</v>
      </c>
      <c r="N3454" t="b">
        <v>0</v>
      </c>
      <c r="O3454">
        <v>37</v>
      </c>
      <c r="P3454" t="b">
        <v>1</v>
      </c>
      <c r="Q3454" t="s">
        <v>8271</v>
      </c>
      <c r="R3454" s="10">
        <f t="shared" si="320"/>
        <v>153.19999999999999</v>
      </c>
      <c r="S3454">
        <f t="shared" si="321"/>
        <v>41.405405405405403</v>
      </c>
      <c r="T3454" t="str">
        <f t="shared" si="322"/>
        <v>theater</v>
      </c>
      <c r="U3454" t="str">
        <f t="shared" si="323"/>
        <v>plays</v>
      </c>
    </row>
    <row r="3455" spans="1:21" ht="44.25" hidden="1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tr">
        <f>Data[[#This Row],[state]]</f>
        <v>successful</v>
      </c>
      <c r="H3455" t="s">
        <v>8225</v>
      </c>
      <c r="I3455" t="s">
        <v>8247</v>
      </c>
      <c r="J3455">
        <v>1471130956</v>
      </c>
      <c r="K3455" s="11">
        <f t="shared" si="318"/>
        <v>42595.72865740741</v>
      </c>
      <c r="L3455">
        <v>1465946956</v>
      </c>
      <c r="M3455" s="11">
        <f t="shared" si="319"/>
        <v>42535.72865740741</v>
      </c>
      <c r="N3455" t="b">
        <v>0</v>
      </c>
      <c r="O3455">
        <v>14</v>
      </c>
      <c r="P3455" t="b">
        <v>1</v>
      </c>
      <c r="Q3455" t="s">
        <v>8271</v>
      </c>
      <c r="R3455" s="10">
        <f t="shared" si="320"/>
        <v>128.33333333333334</v>
      </c>
      <c r="S3455">
        <f t="shared" si="321"/>
        <v>27.5</v>
      </c>
      <c r="T3455" t="str">
        <f t="shared" si="322"/>
        <v>theater</v>
      </c>
      <c r="U3455" t="str">
        <f t="shared" si="323"/>
        <v>plays</v>
      </c>
    </row>
    <row r="3456" spans="1:21" ht="59" hidden="1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tr">
        <f>Data[[#This Row],[state]]</f>
        <v>successful</v>
      </c>
      <c r="H3456" t="s">
        <v>8225</v>
      </c>
      <c r="I3456" t="s">
        <v>8247</v>
      </c>
      <c r="J3456">
        <v>1406825159</v>
      </c>
      <c r="K3456" s="11">
        <f t="shared" si="318"/>
        <v>41851.448599537034</v>
      </c>
      <c r="L3456">
        <v>1404233159</v>
      </c>
      <c r="M3456" s="11">
        <f t="shared" si="319"/>
        <v>41821.448599537034</v>
      </c>
      <c r="N3456" t="b">
        <v>0</v>
      </c>
      <c r="O3456">
        <v>21</v>
      </c>
      <c r="P3456" t="b">
        <v>1</v>
      </c>
      <c r="Q3456" t="s">
        <v>8271</v>
      </c>
      <c r="R3456" s="10">
        <f t="shared" si="320"/>
        <v>100.71428571428571</v>
      </c>
      <c r="S3456">
        <f t="shared" si="321"/>
        <v>33.571428571428569</v>
      </c>
      <c r="T3456" t="str">
        <f t="shared" si="322"/>
        <v>theater</v>
      </c>
      <c r="U3456" t="str">
        <f t="shared" si="323"/>
        <v>plays</v>
      </c>
    </row>
    <row r="3457" spans="1:21" ht="44.25" hidden="1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tr">
        <f>Data[[#This Row],[state]]</f>
        <v>successful</v>
      </c>
      <c r="H3457" t="s">
        <v>8224</v>
      </c>
      <c r="I3457" t="s">
        <v>8246</v>
      </c>
      <c r="J3457">
        <v>1476381627</v>
      </c>
      <c r="K3457" s="11">
        <f t="shared" si="318"/>
        <v>42656.5003125</v>
      </c>
      <c r="L3457">
        <v>1473789627</v>
      </c>
      <c r="M3457" s="11">
        <f t="shared" si="319"/>
        <v>42626.5003125</v>
      </c>
      <c r="N3457" t="b">
        <v>0</v>
      </c>
      <c r="O3457">
        <v>69</v>
      </c>
      <c r="P3457" t="b">
        <v>1</v>
      </c>
      <c r="Q3457" t="s">
        <v>8271</v>
      </c>
      <c r="R3457" s="10">
        <f t="shared" si="320"/>
        <v>100.64999999999999</v>
      </c>
      <c r="S3457">
        <f t="shared" si="321"/>
        <v>145.86956521739131</v>
      </c>
      <c r="T3457" t="str">
        <f t="shared" si="322"/>
        <v>theater</v>
      </c>
      <c r="U3457" t="str">
        <f t="shared" si="323"/>
        <v>plays</v>
      </c>
    </row>
    <row r="3458" spans="1:21" ht="44.25" hidden="1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tr">
        <f>Data[[#This Row],[state]]</f>
        <v>successful</v>
      </c>
      <c r="H3458" t="s">
        <v>8224</v>
      </c>
      <c r="I3458" t="s">
        <v>8246</v>
      </c>
      <c r="J3458">
        <v>1406876340</v>
      </c>
      <c r="K3458" s="11">
        <f t="shared" ref="K3458:K3521" si="324">(((J3458/60)/60)/24)+DATE(1970,1,1)+(-6/24)</f>
        <v>41852.040972222225</v>
      </c>
      <c r="L3458">
        <v>1404190567</v>
      </c>
      <c r="M3458" s="11">
        <f t="shared" ref="M3458:M3521" si="325">(((L3458/60)/60)/24)+DATE(1970,1,1)+(-6/24)</f>
        <v>41820.955636574072</v>
      </c>
      <c r="N3458" t="b">
        <v>0</v>
      </c>
      <c r="O3458">
        <v>16</v>
      </c>
      <c r="P3458" t="b">
        <v>1</v>
      </c>
      <c r="Q3458" t="s">
        <v>8271</v>
      </c>
      <c r="R3458" s="10">
        <f t="shared" ref="R3458:R3521" si="326">(E3458/D3458)*100</f>
        <v>191.3</v>
      </c>
      <c r="S3458">
        <f t="shared" si="321"/>
        <v>358.6875</v>
      </c>
      <c r="T3458" t="str">
        <f t="shared" si="322"/>
        <v>theater</v>
      </c>
      <c r="U3458" t="str">
        <f t="shared" si="323"/>
        <v>plays</v>
      </c>
    </row>
    <row r="3459" spans="1:21" ht="29.5" hidden="1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tr">
        <f>Data[[#This Row],[state]]</f>
        <v>successful</v>
      </c>
      <c r="H3459" t="s">
        <v>8224</v>
      </c>
      <c r="I3459" t="s">
        <v>8246</v>
      </c>
      <c r="J3459">
        <v>1423720740</v>
      </c>
      <c r="K3459" s="11">
        <f t="shared" si="324"/>
        <v>42046.999305555553</v>
      </c>
      <c r="L3459">
        <v>1421081857</v>
      </c>
      <c r="M3459" s="11">
        <f t="shared" si="325"/>
        <v>42016.456678240742</v>
      </c>
      <c r="N3459" t="b">
        <v>0</v>
      </c>
      <c r="O3459">
        <v>55</v>
      </c>
      <c r="P3459" t="b">
        <v>1</v>
      </c>
      <c r="Q3459" t="s">
        <v>8271</v>
      </c>
      <c r="R3459" s="10">
        <f t="shared" si="326"/>
        <v>140.19999999999999</v>
      </c>
      <c r="S3459">
        <f t="shared" ref="S3459:S3522" si="327">E3459/O3459</f>
        <v>50.981818181818184</v>
      </c>
      <c r="T3459" t="str">
        <f t="shared" ref="T3459:T3522" si="328">LEFT(Q3459,FIND("/",Q3459)-1)</f>
        <v>theater</v>
      </c>
      <c r="U3459" t="str">
        <f t="shared" ref="U3459:U3522" si="329">RIGHT(Q3459,LEN(Q3459)-FIND("/",Q3459))</f>
        <v>plays</v>
      </c>
    </row>
    <row r="3460" spans="1:21" ht="44.25" hidden="1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tr">
        <f>Data[[#This Row],[state]]</f>
        <v>successful</v>
      </c>
      <c r="H3460" t="s">
        <v>8224</v>
      </c>
      <c r="I3460" t="s">
        <v>8246</v>
      </c>
      <c r="J3460">
        <v>1422937620</v>
      </c>
      <c r="K3460" s="11">
        <f t="shared" si="324"/>
        <v>42037.935416666667</v>
      </c>
      <c r="L3460">
        <v>1420606303</v>
      </c>
      <c r="M3460" s="11">
        <f t="shared" si="325"/>
        <v>42010.952581018515</v>
      </c>
      <c r="N3460" t="b">
        <v>0</v>
      </c>
      <c r="O3460">
        <v>27</v>
      </c>
      <c r="P3460" t="b">
        <v>1</v>
      </c>
      <c r="Q3460" t="s">
        <v>8271</v>
      </c>
      <c r="R3460" s="10">
        <f t="shared" si="326"/>
        <v>124.33537832310839</v>
      </c>
      <c r="S3460">
        <f t="shared" si="327"/>
        <v>45.037037037037038</v>
      </c>
      <c r="T3460" t="str">
        <f t="shared" si="328"/>
        <v>theater</v>
      </c>
      <c r="U3460" t="str">
        <f t="shared" si="329"/>
        <v>plays</v>
      </c>
    </row>
    <row r="3461" spans="1:21" ht="44.25" hidden="1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tr">
        <f>Data[[#This Row],[state]]</f>
        <v>successful</v>
      </c>
      <c r="H3461" t="s">
        <v>8225</v>
      </c>
      <c r="I3461" t="s">
        <v>8247</v>
      </c>
      <c r="J3461">
        <v>1463743860</v>
      </c>
      <c r="K3461" s="11">
        <f t="shared" si="324"/>
        <v>42510.229861111111</v>
      </c>
      <c r="L3461">
        <v>1461151860</v>
      </c>
      <c r="M3461" s="11">
        <f t="shared" si="325"/>
        <v>42480.229861111111</v>
      </c>
      <c r="N3461" t="b">
        <v>0</v>
      </c>
      <c r="O3461">
        <v>36</v>
      </c>
      <c r="P3461" t="b">
        <v>1</v>
      </c>
      <c r="Q3461" t="s">
        <v>8271</v>
      </c>
      <c r="R3461" s="10">
        <f t="shared" si="326"/>
        <v>126.2</v>
      </c>
      <c r="S3461">
        <f t="shared" si="327"/>
        <v>17.527777777777779</v>
      </c>
      <c r="T3461" t="str">
        <f t="shared" si="328"/>
        <v>theater</v>
      </c>
      <c r="U3461" t="str">
        <f t="shared" si="329"/>
        <v>plays</v>
      </c>
    </row>
    <row r="3462" spans="1:21" ht="44.25" hidden="1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tr">
        <f>Data[[#This Row],[state]]</f>
        <v>successful</v>
      </c>
      <c r="H3462" t="s">
        <v>8225</v>
      </c>
      <c r="I3462" t="s">
        <v>8247</v>
      </c>
      <c r="J3462">
        <v>1408106352</v>
      </c>
      <c r="K3462" s="11">
        <f t="shared" si="324"/>
        <v>41866.277222222219</v>
      </c>
      <c r="L3462">
        <v>1406896752</v>
      </c>
      <c r="M3462" s="11">
        <f t="shared" si="325"/>
        <v>41852.277222222219</v>
      </c>
      <c r="N3462" t="b">
        <v>0</v>
      </c>
      <c r="O3462">
        <v>19</v>
      </c>
      <c r="P3462" t="b">
        <v>1</v>
      </c>
      <c r="Q3462" t="s">
        <v>8271</v>
      </c>
      <c r="R3462" s="10">
        <f t="shared" si="326"/>
        <v>190</v>
      </c>
      <c r="S3462">
        <f t="shared" si="327"/>
        <v>50</v>
      </c>
      <c r="T3462" t="str">
        <f t="shared" si="328"/>
        <v>theater</v>
      </c>
      <c r="U3462" t="str">
        <f t="shared" si="329"/>
        <v>plays</v>
      </c>
    </row>
    <row r="3463" spans="1:21" ht="59" hidden="1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tr">
        <f>Data[[#This Row],[state]]</f>
        <v>successful</v>
      </c>
      <c r="H3463" t="s">
        <v>8224</v>
      </c>
      <c r="I3463" t="s">
        <v>8246</v>
      </c>
      <c r="J3463">
        <v>1477710000</v>
      </c>
      <c r="K3463" s="11">
        <f t="shared" si="324"/>
        <v>42671.875</v>
      </c>
      <c r="L3463">
        <v>1475248279</v>
      </c>
      <c r="M3463" s="11">
        <f t="shared" si="325"/>
        <v>42643.382858796293</v>
      </c>
      <c r="N3463" t="b">
        <v>0</v>
      </c>
      <c r="O3463">
        <v>12</v>
      </c>
      <c r="P3463" t="b">
        <v>1</v>
      </c>
      <c r="Q3463" t="s">
        <v>8271</v>
      </c>
      <c r="R3463" s="10">
        <f t="shared" si="326"/>
        <v>139</v>
      </c>
      <c r="S3463">
        <f t="shared" si="327"/>
        <v>57.916666666666664</v>
      </c>
      <c r="T3463" t="str">
        <f t="shared" si="328"/>
        <v>theater</v>
      </c>
      <c r="U3463" t="str">
        <f t="shared" si="329"/>
        <v>plays</v>
      </c>
    </row>
    <row r="3464" spans="1:21" ht="44.25" hidden="1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tr">
        <f>Data[[#This Row],[state]]</f>
        <v>successful</v>
      </c>
      <c r="H3464" t="s">
        <v>8224</v>
      </c>
      <c r="I3464" t="s">
        <v>8246</v>
      </c>
      <c r="J3464">
        <v>1436551200</v>
      </c>
      <c r="K3464" s="11">
        <f t="shared" si="324"/>
        <v>42195.5</v>
      </c>
      <c r="L3464">
        <v>1435181628</v>
      </c>
      <c r="M3464" s="11">
        <f t="shared" si="325"/>
        <v>42179.648472222223</v>
      </c>
      <c r="N3464" t="b">
        <v>0</v>
      </c>
      <c r="O3464">
        <v>17</v>
      </c>
      <c r="P3464" t="b">
        <v>1</v>
      </c>
      <c r="Q3464" t="s">
        <v>8271</v>
      </c>
      <c r="R3464" s="10">
        <f t="shared" si="326"/>
        <v>202</v>
      </c>
      <c r="S3464">
        <f t="shared" si="327"/>
        <v>29.705882352941178</v>
      </c>
      <c r="T3464" t="str">
        <f t="shared" si="328"/>
        <v>theater</v>
      </c>
      <c r="U3464" t="str">
        <f t="shared" si="329"/>
        <v>plays</v>
      </c>
    </row>
    <row r="3465" spans="1:21" ht="44.25" hidden="1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tr">
        <f>Data[[#This Row],[state]]</f>
        <v>successful</v>
      </c>
      <c r="H3465" t="s">
        <v>8229</v>
      </c>
      <c r="I3465" t="s">
        <v>8251</v>
      </c>
      <c r="J3465">
        <v>1476158340</v>
      </c>
      <c r="K3465" s="11">
        <f t="shared" si="324"/>
        <v>42653.915972222225</v>
      </c>
      <c r="L3465">
        <v>1472594585</v>
      </c>
      <c r="M3465" s="11">
        <f t="shared" si="325"/>
        <v>42612.668807870374</v>
      </c>
      <c r="N3465" t="b">
        <v>0</v>
      </c>
      <c r="O3465">
        <v>114</v>
      </c>
      <c r="P3465" t="b">
        <v>1</v>
      </c>
      <c r="Q3465" t="s">
        <v>8271</v>
      </c>
      <c r="R3465" s="10">
        <f t="shared" si="326"/>
        <v>103.38000000000001</v>
      </c>
      <c r="S3465">
        <f t="shared" si="327"/>
        <v>90.684210526315795</v>
      </c>
      <c r="T3465" t="str">
        <f t="shared" si="328"/>
        <v>theater</v>
      </c>
      <c r="U3465" t="str">
        <f t="shared" si="329"/>
        <v>plays</v>
      </c>
    </row>
    <row r="3466" spans="1:21" ht="59" hidden="1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tr">
        <f>Data[[#This Row],[state]]</f>
        <v>successful</v>
      </c>
      <c r="H3466" t="s">
        <v>8224</v>
      </c>
      <c r="I3466" t="s">
        <v>8246</v>
      </c>
      <c r="J3466">
        <v>1471921637</v>
      </c>
      <c r="K3466" s="11">
        <f t="shared" si="324"/>
        <v>42604.880057870367</v>
      </c>
      <c r="L3466">
        <v>1469329637</v>
      </c>
      <c r="M3466" s="11">
        <f t="shared" si="325"/>
        <v>42574.880057870367</v>
      </c>
      <c r="N3466" t="b">
        <v>0</v>
      </c>
      <c r="O3466">
        <v>93</v>
      </c>
      <c r="P3466" t="b">
        <v>1</v>
      </c>
      <c r="Q3466" t="s">
        <v>8271</v>
      </c>
      <c r="R3466" s="10">
        <f t="shared" si="326"/>
        <v>102.3236</v>
      </c>
      <c r="S3466">
        <f t="shared" si="327"/>
        <v>55.012688172043013</v>
      </c>
      <c r="T3466" t="str">
        <f t="shared" si="328"/>
        <v>theater</v>
      </c>
      <c r="U3466" t="str">
        <f t="shared" si="329"/>
        <v>plays</v>
      </c>
    </row>
    <row r="3467" spans="1:21" ht="44.25" hidden="1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tr">
        <f>Data[[#This Row],[state]]</f>
        <v>successful</v>
      </c>
      <c r="H3467" t="s">
        <v>8225</v>
      </c>
      <c r="I3467" t="s">
        <v>8247</v>
      </c>
      <c r="J3467">
        <v>1439136000</v>
      </c>
      <c r="K3467" s="11">
        <f t="shared" si="324"/>
        <v>42225.416666666672</v>
      </c>
      <c r="L3467">
        <v>1436972472</v>
      </c>
      <c r="M3467" s="11">
        <f t="shared" si="325"/>
        <v>42200.375833333332</v>
      </c>
      <c r="N3467" t="b">
        <v>0</v>
      </c>
      <c r="O3467">
        <v>36</v>
      </c>
      <c r="P3467" t="b">
        <v>1</v>
      </c>
      <c r="Q3467" t="s">
        <v>8271</v>
      </c>
      <c r="R3467" s="10">
        <f t="shared" si="326"/>
        <v>103</v>
      </c>
      <c r="S3467">
        <f t="shared" si="327"/>
        <v>57.222222222222221</v>
      </c>
      <c r="T3467" t="str">
        <f t="shared" si="328"/>
        <v>theater</v>
      </c>
      <c r="U3467" t="str">
        <f t="shared" si="329"/>
        <v>plays</v>
      </c>
    </row>
    <row r="3468" spans="1:21" ht="44.25" hidden="1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tr">
        <f>Data[[#This Row],[state]]</f>
        <v>successful</v>
      </c>
      <c r="H3468" t="s">
        <v>8224</v>
      </c>
      <c r="I3468" t="s">
        <v>8246</v>
      </c>
      <c r="J3468">
        <v>1461108450</v>
      </c>
      <c r="K3468" s="11">
        <f t="shared" si="324"/>
        <v>42479.727430555555</v>
      </c>
      <c r="L3468">
        <v>1455928050</v>
      </c>
      <c r="M3468" s="11">
        <f t="shared" si="325"/>
        <v>42419.769097222219</v>
      </c>
      <c r="N3468" t="b">
        <v>0</v>
      </c>
      <c r="O3468">
        <v>61</v>
      </c>
      <c r="P3468" t="b">
        <v>1</v>
      </c>
      <c r="Q3468" t="s">
        <v>8271</v>
      </c>
      <c r="R3468" s="10">
        <f t="shared" si="326"/>
        <v>127.14285714285714</v>
      </c>
      <c r="S3468">
        <f t="shared" si="327"/>
        <v>72.950819672131146</v>
      </c>
      <c r="T3468" t="str">
        <f t="shared" si="328"/>
        <v>theater</v>
      </c>
      <c r="U3468" t="str">
        <f t="shared" si="329"/>
        <v>plays</v>
      </c>
    </row>
    <row r="3469" spans="1:21" hidden="1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tr">
        <f>Data[[#This Row],[state]]</f>
        <v>successful</v>
      </c>
      <c r="H3469" t="s">
        <v>8224</v>
      </c>
      <c r="I3469" t="s">
        <v>8246</v>
      </c>
      <c r="J3469">
        <v>1426864032</v>
      </c>
      <c r="K3469" s="11">
        <f t="shared" si="324"/>
        <v>42083.380000000005</v>
      </c>
      <c r="L3469">
        <v>1424275632</v>
      </c>
      <c r="M3469" s="11">
        <f t="shared" si="325"/>
        <v>42053.421666666662</v>
      </c>
      <c r="N3469" t="b">
        <v>0</v>
      </c>
      <c r="O3469">
        <v>47</v>
      </c>
      <c r="P3469" t="b">
        <v>1</v>
      </c>
      <c r="Q3469" t="s">
        <v>8271</v>
      </c>
      <c r="R3469" s="10">
        <f t="shared" si="326"/>
        <v>101</v>
      </c>
      <c r="S3469">
        <f t="shared" si="327"/>
        <v>64.468085106382972</v>
      </c>
      <c r="T3469" t="str">
        <f t="shared" si="328"/>
        <v>theater</v>
      </c>
      <c r="U3469" t="str">
        <f t="shared" si="329"/>
        <v>plays</v>
      </c>
    </row>
    <row r="3470" spans="1:21" ht="44.25" hidden="1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tr">
        <f>Data[[#This Row],[state]]</f>
        <v>successful</v>
      </c>
      <c r="H3470" t="s">
        <v>8224</v>
      </c>
      <c r="I3470" t="s">
        <v>8246</v>
      </c>
      <c r="J3470">
        <v>1474426800</v>
      </c>
      <c r="K3470" s="11">
        <f t="shared" si="324"/>
        <v>42633.875</v>
      </c>
      <c r="L3470">
        <v>1471976529</v>
      </c>
      <c r="M3470" s="11">
        <f t="shared" si="325"/>
        <v>42605.515381944439</v>
      </c>
      <c r="N3470" t="b">
        <v>0</v>
      </c>
      <c r="O3470">
        <v>17</v>
      </c>
      <c r="P3470" t="b">
        <v>1</v>
      </c>
      <c r="Q3470" t="s">
        <v>8271</v>
      </c>
      <c r="R3470" s="10">
        <f t="shared" si="326"/>
        <v>121.78</v>
      </c>
      <c r="S3470">
        <f t="shared" si="327"/>
        <v>716.35294117647061</v>
      </c>
      <c r="T3470" t="str">
        <f t="shared" si="328"/>
        <v>theater</v>
      </c>
      <c r="U3470" t="str">
        <f t="shared" si="329"/>
        <v>plays</v>
      </c>
    </row>
    <row r="3471" spans="1:21" ht="59" hidden="1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tr">
        <f>Data[[#This Row],[state]]</f>
        <v>successful</v>
      </c>
      <c r="H3471" t="s">
        <v>8224</v>
      </c>
      <c r="I3471" t="s">
        <v>8246</v>
      </c>
      <c r="J3471">
        <v>1461857045</v>
      </c>
      <c r="K3471" s="11">
        <f t="shared" si="324"/>
        <v>42488.391724537039</v>
      </c>
      <c r="L3471">
        <v>1459265045</v>
      </c>
      <c r="M3471" s="11">
        <f t="shared" si="325"/>
        <v>42458.391724537039</v>
      </c>
      <c r="N3471" t="b">
        <v>0</v>
      </c>
      <c r="O3471">
        <v>63</v>
      </c>
      <c r="P3471" t="b">
        <v>1</v>
      </c>
      <c r="Q3471" t="s">
        <v>8271</v>
      </c>
      <c r="R3471" s="10">
        <f t="shared" si="326"/>
        <v>113.39285714285714</v>
      </c>
      <c r="S3471">
        <f t="shared" si="327"/>
        <v>50.396825396825399</v>
      </c>
      <c r="T3471" t="str">
        <f t="shared" si="328"/>
        <v>theater</v>
      </c>
      <c r="U3471" t="str">
        <f t="shared" si="329"/>
        <v>plays</v>
      </c>
    </row>
    <row r="3472" spans="1:21" ht="29.5" hidden="1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tr">
        <f>Data[[#This Row],[state]]</f>
        <v>successful</v>
      </c>
      <c r="H3472" t="s">
        <v>8224</v>
      </c>
      <c r="I3472" t="s">
        <v>8246</v>
      </c>
      <c r="J3472">
        <v>1468618680</v>
      </c>
      <c r="K3472" s="11">
        <f t="shared" si="324"/>
        <v>42566.651388888888</v>
      </c>
      <c r="L3472">
        <v>1465345902</v>
      </c>
      <c r="M3472" s="11">
        <f t="shared" si="325"/>
        <v>42528.772013888884</v>
      </c>
      <c r="N3472" t="b">
        <v>0</v>
      </c>
      <c r="O3472">
        <v>9</v>
      </c>
      <c r="P3472" t="b">
        <v>1</v>
      </c>
      <c r="Q3472" t="s">
        <v>8271</v>
      </c>
      <c r="R3472" s="10">
        <f t="shared" si="326"/>
        <v>150</v>
      </c>
      <c r="S3472">
        <f t="shared" si="327"/>
        <v>41.666666666666664</v>
      </c>
      <c r="T3472" t="str">
        <f t="shared" si="328"/>
        <v>theater</v>
      </c>
      <c r="U3472" t="str">
        <f t="shared" si="329"/>
        <v>plays</v>
      </c>
    </row>
    <row r="3473" spans="1:21" ht="44.25" hidden="1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tr">
        <f>Data[[#This Row],[state]]</f>
        <v>successful</v>
      </c>
      <c r="H3473" t="s">
        <v>8225</v>
      </c>
      <c r="I3473" t="s">
        <v>8247</v>
      </c>
      <c r="J3473">
        <v>1409515200</v>
      </c>
      <c r="K3473" s="11">
        <f t="shared" si="324"/>
        <v>41882.583333333336</v>
      </c>
      <c r="L3473">
        <v>1405971690</v>
      </c>
      <c r="M3473" s="11">
        <f t="shared" si="325"/>
        <v>41841.570486111108</v>
      </c>
      <c r="N3473" t="b">
        <v>0</v>
      </c>
      <c r="O3473">
        <v>30</v>
      </c>
      <c r="P3473" t="b">
        <v>1</v>
      </c>
      <c r="Q3473" t="s">
        <v>8271</v>
      </c>
      <c r="R3473" s="10">
        <f t="shared" si="326"/>
        <v>214.6</v>
      </c>
      <c r="S3473">
        <f t="shared" si="327"/>
        <v>35.766666666666666</v>
      </c>
      <c r="T3473" t="str">
        <f t="shared" si="328"/>
        <v>theater</v>
      </c>
      <c r="U3473" t="str">
        <f t="shared" si="329"/>
        <v>plays</v>
      </c>
    </row>
    <row r="3474" spans="1:21" ht="44.25" hidden="1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tr">
        <f>Data[[#This Row],[state]]</f>
        <v>successful</v>
      </c>
      <c r="H3474" t="s">
        <v>8224</v>
      </c>
      <c r="I3474" t="s">
        <v>8246</v>
      </c>
      <c r="J3474">
        <v>1415253540</v>
      </c>
      <c r="K3474" s="11">
        <f t="shared" si="324"/>
        <v>41948.999305555553</v>
      </c>
      <c r="L3474">
        <v>1413432331</v>
      </c>
      <c r="M3474" s="11">
        <f t="shared" si="325"/>
        <v>41927.920497685183</v>
      </c>
      <c r="N3474" t="b">
        <v>0</v>
      </c>
      <c r="O3474">
        <v>23</v>
      </c>
      <c r="P3474" t="b">
        <v>1</v>
      </c>
      <c r="Q3474" t="s">
        <v>8271</v>
      </c>
      <c r="R3474" s="10">
        <f t="shared" si="326"/>
        <v>102.05</v>
      </c>
      <c r="S3474">
        <f t="shared" si="327"/>
        <v>88.739130434782609</v>
      </c>
      <c r="T3474" t="str">
        <f t="shared" si="328"/>
        <v>theater</v>
      </c>
      <c r="U3474" t="str">
        <f t="shared" si="329"/>
        <v>plays</v>
      </c>
    </row>
    <row r="3475" spans="1:21" ht="44.25" hidden="1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tr">
        <f>Data[[#This Row],[state]]</f>
        <v>successful</v>
      </c>
      <c r="H3475" t="s">
        <v>8224</v>
      </c>
      <c r="I3475" t="s">
        <v>8246</v>
      </c>
      <c r="J3475">
        <v>1426883220</v>
      </c>
      <c r="K3475" s="11">
        <f t="shared" si="324"/>
        <v>42083.602083333331</v>
      </c>
      <c r="L3475">
        <v>1425067296</v>
      </c>
      <c r="M3475" s="11">
        <f t="shared" si="325"/>
        <v>42062.584444444445</v>
      </c>
      <c r="N3475" t="b">
        <v>0</v>
      </c>
      <c r="O3475">
        <v>33</v>
      </c>
      <c r="P3475" t="b">
        <v>1</v>
      </c>
      <c r="Q3475" t="s">
        <v>8271</v>
      </c>
      <c r="R3475" s="10">
        <f t="shared" si="326"/>
        <v>100</v>
      </c>
      <c r="S3475">
        <f t="shared" si="327"/>
        <v>148.4848484848485</v>
      </c>
      <c r="T3475" t="str">
        <f t="shared" si="328"/>
        <v>theater</v>
      </c>
      <c r="U3475" t="str">
        <f t="shared" si="329"/>
        <v>plays</v>
      </c>
    </row>
    <row r="3476" spans="1:21" ht="44.25" hidden="1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tr">
        <f>Data[[#This Row],[state]]</f>
        <v>successful</v>
      </c>
      <c r="H3476" t="s">
        <v>8225</v>
      </c>
      <c r="I3476" t="s">
        <v>8247</v>
      </c>
      <c r="J3476">
        <v>1469016131</v>
      </c>
      <c r="K3476" s="11">
        <f t="shared" si="324"/>
        <v>42571.251516203702</v>
      </c>
      <c r="L3476">
        <v>1466424131</v>
      </c>
      <c r="M3476" s="11">
        <f t="shared" si="325"/>
        <v>42541.251516203702</v>
      </c>
      <c r="N3476" t="b">
        <v>0</v>
      </c>
      <c r="O3476">
        <v>39</v>
      </c>
      <c r="P3476" t="b">
        <v>1</v>
      </c>
      <c r="Q3476" t="s">
        <v>8271</v>
      </c>
      <c r="R3476" s="10">
        <f t="shared" si="326"/>
        <v>101</v>
      </c>
      <c r="S3476">
        <f t="shared" si="327"/>
        <v>51.794871794871796</v>
      </c>
      <c r="T3476" t="str">
        <f t="shared" si="328"/>
        <v>theater</v>
      </c>
      <c r="U3476" t="str">
        <f t="shared" si="329"/>
        <v>plays</v>
      </c>
    </row>
    <row r="3477" spans="1:21" ht="44.25" hidden="1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tr">
        <f>Data[[#This Row],[state]]</f>
        <v>successful</v>
      </c>
      <c r="H3477" t="s">
        <v>8225</v>
      </c>
      <c r="I3477" t="s">
        <v>8247</v>
      </c>
      <c r="J3477">
        <v>1414972800</v>
      </c>
      <c r="K3477" s="11">
        <f t="shared" si="324"/>
        <v>41945.75</v>
      </c>
      <c r="L3477">
        <v>1412629704</v>
      </c>
      <c r="M3477" s="11">
        <f t="shared" si="325"/>
        <v>41918.630833333329</v>
      </c>
      <c r="N3477" t="b">
        <v>0</v>
      </c>
      <c r="O3477">
        <v>17</v>
      </c>
      <c r="P3477" t="b">
        <v>1</v>
      </c>
      <c r="Q3477" t="s">
        <v>8271</v>
      </c>
      <c r="R3477" s="10">
        <f t="shared" si="326"/>
        <v>113.33333333333333</v>
      </c>
      <c r="S3477">
        <f t="shared" si="327"/>
        <v>20</v>
      </c>
      <c r="T3477" t="str">
        <f t="shared" si="328"/>
        <v>theater</v>
      </c>
      <c r="U3477" t="str">
        <f t="shared" si="329"/>
        <v>plays</v>
      </c>
    </row>
    <row r="3478" spans="1:21" ht="59" hidden="1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tr">
        <f>Data[[#This Row],[state]]</f>
        <v>successful</v>
      </c>
      <c r="H3478" t="s">
        <v>8224</v>
      </c>
      <c r="I3478" t="s">
        <v>8246</v>
      </c>
      <c r="J3478">
        <v>1414378800</v>
      </c>
      <c r="K3478" s="11">
        <f t="shared" si="324"/>
        <v>41938.875</v>
      </c>
      <c r="L3478">
        <v>1412836990</v>
      </c>
      <c r="M3478" s="11">
        <f t="shared" si="325"/>
        <v>41921.029976851853</v>
      </c>
      <c r="N3478" t="b">
        <v>0</v>
      </c>
      <c r="O3478">
        <v>6</v>
      </c>
      <c r="P3478" t="b">
        <v>1</v>
      </c>
      <c r="Q3478" t="s">
        <v>8271</v>
      </c>
      <c r="R3478" s="10">
        <f t="shared" si="326"/>
        <v>104</v>
      </c>
      <c r="S3478">
        <f t="shared" si="327"/>
        <v>52</v>
      </c>
      <c r="T3478" t="str">
        <f t="shared" si="328"/>
        <v>theater</v>
      </c>
      <c r="U3478" t="str">
        <f t="shared" si="329"/>
        <v>plays</v>
      </c>
    </row>
    <row r="3479" spans="1:21" ht="44.25" hidden="1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tr">
        <f>Data[[#This Row],[state]]</f>
        <v>successful</v>
      </c>
      <c r="H3479" t="s">
        <v>8224</v>
      </c>
      <c r="I3479" t="s">
        <v>8246</v>
      </c>
      <c r="J3479">
        <v>1431831600</v>
      </c>
      <c r="K3479" s="11">
        <f t="shared" si="324"/>
        <v>42140.875</v>
      </c>
      <c r="L3479">
        <v>1430761243</v>
      </c>
      <c r="M3479" s="11">
        <f t="shared" si="325"/>
        <v>42128.486608796295</v>
      </c>
      <c r="N3479" t="b">
        <v>0</v>
      </c>
      <c r="O3479">
        <v>39</v>
      </c>
      <c r="P3479" t="b">
        <v>1</v>
      </c>
      <c r="Q3479" t="s">
        <v>8271</v>
      </c>
      <c r="R3479" s="10">
        <f t="shared" si="326"/>
        <v>115.33333333333333</v>
      </c>
      <c r="S3479">
        <f t="shared" si="327"/>
        <v>53.230769230769234</v>
      </c>
      <c r="T3479" t="str">
        <f t="shared" si="328"/>
        <v>theater</v>
      </c>
      <c r="U3479" t="str">
        <f t="shared" si="329"/>
        <v>plays</v>
      </c>
    </row>
    <row r="3480" spans="1:21" ht="44.25" hidden="1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tr">
        <f>Data[[#This Row],[state]]</f>
        <v>successful</v>
      </c>
      <c r="H3480" t="s">
        <v>8224</v>
      </c>
      <c r="I3480" t="s">
        <v>8246</v>
      </c>
      <c r="J3480">
        <v>1426539600</v>
      </c>
      <c r="K3480" s="11">
        <f t="shared" si="324"/>
        <v>42079.625</v>
      </c>
      <c r="L3480">
        <v>1424296822</v>
      </c>
      <c r="M3480" s="11">
        <f t="shared" si="325"/>
        <v>42053.666921296302</v>
      </c>
      <c r="N3480" t="b">
        <v>0</v>
      </c>
      <c r="O3480">
        <v>57</v>
      </c>
      <c r="P3480" t="b">
        <v>1</v>
      </c>
      <c r="Q3480" t="s">
        <v>8271</v>
      </c>
      <c r="R3480" s="10">
        <f t="shared" si="326"/>
        <v>112.85000000000001</v>
      </c>
      <c r="S3480">
        <f t="shared" si="327"/>
        <v>39.596491228070178</v>
      </c>
      <c r="T3480" t="str">
        <f t="shared" si="328"/>
        <v>theater</v>
      </c>
      <c r="U3480" t="str">
        <f t="shared" si="329"/>
        <v>plays</v>
      </c>
    </row>
    <row r="3481" spans="1:21" ht="44.25" hidden="1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tr">
        <f>Data[[#This Row],[state]]</f>
        <v>successful</v>
      </c>
      <c r="H3481" t="s">
        <v>8225</v>
      </c>
      <c r="I3481" t="s">
        <v>8247</v>
      </c>
      <c r="J3481">
        <v>1403382680</v>
      </c>
      <c r="K3481" s="11">
        <f t="shared" si="324"/>
        <v>41811.605092592588</v>
      </c>
      <c r="L3481">
        <v>1400790680</v>
      </c>
      <c r="M3481" s="11">
        <f t="shared" si="325"/>
        <v>41781.605092592588</v>
      </c>
      <c r="N3481" t="b">
        <v>0</v>
      </c>
      <c r="O3481">
        <v>56</v>
      </c>
      <c r="P3481" t="b">
        <v>1</v>
      </c>
      <c r="Q3481" t="s">
        <v>8271</v>
      </c>
      <c r="R3481" s="10">
        <f t="shared" si="326"/>
        <v>127.86666666666666</v>
      </c>
      <c r="S3481">
        <f t="shared" si="327"/>
        <v>34.25</v>
      </c>
      <c r="T3481" t="str">
        <f t="shared" si="328"/>
        <v>theater</v>
      </c>
      <c r="U3481" t="str">
        <f t="shared" si="329"/>
        <v>plays</v>
      </c>
    </row>
    <row r="3482" spans="1:21" ht="44.25" hidden="1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tr">
        <f>Data[[#This Row],[state]]</f>
        <v>successful</v>
      </c>
      <c r="H3482" t="s">
        <v>8224</v>
      </c>
      <c r="I3482" t="s">
        <v>8246</v>
      </c>
      <c r="J3482">
        <v>1436562000</v>
      </c>
      <c r="K3482" s="11">
        <f t="shared" si="324"/>
        <v>42195.625</v>
      </c>
      <c r="L3482">
        <v>1434440227</v>
      </c>
      <c r="M3482" s="11">
        <f t="shared" si="325"/>
        <v>42171.067442129628</v>
      </c>
      <c r="N3482" t="b">
        <v>0</v>
      </c>
      <c r="O3482">
        <v>13</v>
      </c>
      <c r="P3482" t="b">
        <v>1</v>
      </c>
      <c r="Q3482" t="s">
        <v>8271</v>
      </c>
      <c r="R3482" s="10">
        <f t="shared" si="326"/>
        <v>142.66666666666669</v>
      </c>
      <c r="S3482">
        <f t="shared" si="327"/>
        <v>164.61538461538461</v>
      </c>
      <c r="T3482" t="str">
        <f t="shared" si="328"/>
        <v>theater</v>
      </c>
      <c r="U3482" t="str">
        <f t="shared" si="329"/>
        <v>plays</v>
      </c>
    </row>
    <row r="3483" spans="1:21" ht="44.25" hidden="1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tr">
        <f>Data[[#This Row],[state]]</f>
        <v>successful</v>
      </c>
      <c r="H3483" t="s">
        <v>8226</v>
      </c>
      <c r="I3483" t="s">
        <v>8248</v>
      </c>
      <c r="J3483">
        <v>1420178188</v>
      </c>
      <c r="K3483" s="11">
        <f t="shared" si="324"/>
        <v>42005.99754629629</v>
      </c>
      <c r="L3483">
        <v>1418709388</v>
      </c>
      <c r="M3483" s="11">
        <f t="shared" si="325"/>
        <v>41988.99754629629</v>
      </c>
      <c r="N3483" t="b">
        <v>0</v>
      </c>
      <c r="O3483">
        <v>95</v>
      </c>
      <c r="P3483" t="b">
        <v>1</v>
      </c>
      <c r="Q3483" t="s">
        <v>8271</v>
      </c>
      <c r="R3483" s="10">
        <f t="shared" si="326"/>
        <v>118.8</v>
      </c>
      <c r="S3483">
        <f t="shared" si="327"/>
        <v>125.05263157894737</v>
      </c>
      <c r="T3483" t="str">
        <f t="shared" si="328"/>
        <v>theater</v>
      </c>
      <c r="U3483" t="str">
        <f t="shared" si="329"/>
        <v>plays</v>
      </c>
    </row>
    <row r="3484" spans="1:21" ht="44.25" hidden="1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tr">
        <f>Data[[#This Row],[state]]</f>
        <v>successful</v>
      </c>
      <c r="H3484" t="s">
        <v>8225</v>
      </c>
      <c r="I3484" t="s">
        <v>8247</v>
      </c>
      <c r="J3484">
        <v>1404671466</v>
      </c>
      <c r="K3484" s="11">
        <f t="shared" si="324"/>
        <v>41826.521597222221</v>
      </c>
      <c r="L3484">
        <v>1402079466</v>
      </c>
      <c r="M3484" s="11">
        <f t="shared" si="325"/>
        <v>41796.521597222221</v>
      </c>
      <c r="N3484" t="b">
        <v>0</v>
      </c>
      <c r="O3484">
        <v>80</v>
      </c>
      <c r="P3484" t="b">
        <v>1</v>
      </c>
      <c r="Q3484" t="s">
        <v>8271</v>
      </c>
      <c r="R3484" s="10">
        <f t="shared" si="326"/>
        <v>138.33333333333334</v>
      </c>
      <c r="S3484">
        <f t="shared" si="327"/>
        <v>51.875</v>
      </c>
      <c r="T3484" t="str">
        <f t="shared" si="328"/>
        <v>theater</v>
      </c>
      <c r="U3484" t="str">
        <f t="shared" si="329"/>
        <v>plays</v>
      </c>
    </row>
    <row r="3485" spans="1:21" ht="44.25" hidden="1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tr">
        <f>Data[[#This Row],[state]]</f>
        <v>successful</v>
      </c>
      <c r="H3485" t="s">
        <v>8224</v>
      </c>
      <c r="I3485" t="s">
        <v>8246</v>
      </c>
      <c r="J3485">
        <v>1404403381</v>
      </c>
      <c r="K3485" s="11">
        <f t="shared" si="324"/>
        <v>41823.418761574074</v>
      </c>
      <c r="L3485">
        <v>1401811381</v>
      </c>
      <c r="M3485" s="11">
        <f t="shared" si="325"/>
        <v>41793.418761574074</v>
      </c>
      <c r="N3485" t="b">
        <v>0</v>
      </c>
      <c r="O3485">
        <v>133</v>
      </c>
      <c r="P3485" t="b">
        <v>1</v>
      </c>
      <c r="Q3485" t="s">
        <v>8271</v>
      </c>
      <c r="R3485" s="10">
        <f t="shared" si="326"/>
        <v>159.9402985074627</v>
      </c>
      <c r="S3485">
        <f t="shared" si="327"/>
        <v>40.285714285714285</v>
      </c>
      <c r="T3485" t="str">
        <f t="shared" si="328"/>
        <v>theater</v>
      </c>
      <c r="U3485" t="str">
        <f t="shared" si="329"/>
        <v>plays</v>
      </c>
    </row>
    <row r="3486" spans="1:21" ht="59" hidden="1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tr">
        <f>Data[[#This Row],[state]]</f>
        <v>successful</v>
      </c>
      <c r="H3486" t="s">
        <v>8224</v>
      </c>
      <c r="I3486" t="s">
        <v>8246</v>
      </c>
      <c r="J3486">
        <v>1466014499</v>
      </c>
      <c r="K3486" s="11">
        <f t="shared" si="324"/>
        <v>42536.510405092587</v>
      </c>
      <c r="L3486">
        <v>1463422499</v>
      </c>
      <c r="M3486" s="11">
        <f t="shared" si="325"/>
        <v>42506.510405092587</v>
      </c>
      <c r="N3486" t="b">
        <v>0</v>
      </c>
      <c r="O3486">
        <v>44</v>
      </c>
      <c r="P3486" t="b">
        <v>1</v>
      </c>
      <c r="Q3486" t="s">
        <v>8271</v>
      </c>
      <c r="R3486" s="10">
        <f t="shared" si="326"/>
        <v>114.24000000000001</v>
      </c>
      <c r="S3486">
        <f t="shared" si="327"/>
        <v>64.909090909090907</v>
      </c>
      <c r="T3486" t="str">
        <f t="shared" si="328"/>
        <v>theater</v>
      </c>
      <c r="U3486" t="str">
        <f t="shared" si="329"/>
        <v>plays</v>
      </c>
    </row>
    <row r="3487" spans="1:21" ht="44.25" hidden="1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tr">
        <f>Data[[#This Row],[state]]</f>
        <v>successful</v>
      </c>
      <c r="H3487" t="s">
        <v>8224</v>
      </c>
      <c r="I3487" t="s">
        <v>8246</v>
      </c>
      <c r="J3487">
        <v>1454431080</v>
      </c>
      <c r="K3487" s="11">
        <f t="shared" si="324"/>
        <v>42402.443055555559</v>
      </c>
      <c r="L3487">
        <v>1451839080</v>
      </c>
      <c r="M3487" s="11">
        <f t="shared" si="325"/>
        <v>42372.443055555559</v>
      </c>
      <c r="N3487" t="b">
        <v>0</v>
      </c>
      <c r="O3487">
        <v>30</v>
      </c>
      <c r="P3487" t="b">
        <v>1</v>
      </c>
      <c r="Q3487" t="s">
        <v>8271</v>
      </c>
      <c r="R3487" s="10">
        <f t="shared" si="326"/>
        <v>100.60606060606061</v>
      </c>
      <c r="S3487">
        <f t="shared" si="327"/>
        <v>55.333333333333336</v>
      </c>
      <c r="T3487" t="str">
        <f t="shared" si="328"/>
        <v>theater</v>
      </c>
      <c r="U3487" t="str">
        <f t="shared" si="329"/>
        <v>plays</v>
      </c>
    </row>
    <row r="3488" spans="1:21" ht="44.25" hidden="1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tr">
        <f>Data[[#This Row],[state]]</f>
        <v>successful</v>
      </c>
      <c r="H3488" t="s">
        <v>8224</v>
      </c>
      <c r="I3488" t="s">
        <v>8246</v>
      </c>
      <c r="J3488">
        <v>1433314740</v>
      </c>
      <c r="K3488" s="11">
        <f t="shared" si="324"/>
        <v>42158.040972222225</v>
      </c>
      <c r="L3488">
        <v>1430600401</v>
      </c>
      <c r="M3488" s="11">
        <f t="shared" si="325"/>
        <v>42126.62501157407</v>
      </c>
      <c r="N3488" t="b">
        <v>0</v>
      </c>
      <c r="O3488">
        <v>56</v>
      </c>
      <c r="P3488" t="b">
        <v>1</v>
      </c>
      <c r="Q3488" t="s">
        <v>8271</v>
      </c>
      <c r="R3488" s="10">
        <f t="shared" si="326"/>
        <v>155.20000000000002</v>
      </c>
      <c r="S3488">
        <f t="shared" si="327"/>
        <v>83.142857142857139</v>
      </c>
      <c r="T3488" t="str">
        <f t="shared" si="328"/>
        <v>theater</v>
      </c>
      <c r="U3488" t="str">
        <f t="shared" si="329"/>
        <v>plays</v>
      </c>
    </row>
    <row r="3489" spans="1:21" ht="44.25" hidden="1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tr">
        <f>Data[[#This Row],[state]]</f>
        <v>successful</v>
      </c>
      <c r="H3489" t="s">
        <v>8225</v>
      </c>
      <c r="I3489" t="s">
        <v>8247</v>
      </c>
      <c r="J3489">
        <v>1435185252</v>
      </c>
      <c r="K3489" s="11">
        <f t="shared" si="324"/>
        <v>42179.690416666665</v>
      </c>
      <c r="L3489">
        <v>1432593252</v>
      </c>
      <c r="M3489" s="11">
        <f t="shared" si="325"/>
        <v>42149.690416666665</v>
      </c>
      <c r="N3489" t="b">
        <v>0</v>
      </c>
      <c r="O3489">
        <v>66</v>
      </c>
      <c r="P3489" t="b">
        <v>1</v>
      </c>
      <c r="Q3489" t="s">
        <v>8271</v>
      </c>
      <c r="R3489" s="10">
        <f t="shared" si="326"/>
        <v>127.75000000000001</v>
      </c>
      <c r="S3489">
        <f t="shared" si="327"/>
        <v>38.712121212121211</v>
      </c>
      <c r="T3489" t="str">
        <f t="shared" si="328"/>
        <v>theater</v>
      </c>
      <c r="U3489" t="str">
        <f t="shared" si="329"/>
        <v>plays</v>
      </c>
    </row>
    <row r="3490" spans="1:21" ht="59" hidden="1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tr">
        <f>Data[[#This Row],[state]]</f>
        <v>successful</v>
      </c>
      <c r="H3490" t="s">
        <v>8224</v>
      </c>
      <c r="I3490" t="s">
        <v>8246</v>
      </c>
      <c r="J3490">
        <v>1429286400</v>
      </c>
      <c r="K3490" s="11">
        <f t="shared" si="324"/>
        <v>42111.416666666672</v>
      </c>
      <c r="L3490">
        <v>1427221560</v>
      </c>
      <c r="M3490" s="11">
        <f t="shared" si="325"/>
        <v>42087.518055555556</v>
      </c>
      <c r="N3490" t="b">
        <v>0</v>
      </c>
      <c r="O3490">
        <v>29</v>
      </c>
      <c r="P3490" t="b">
        <v>1</v>
      </c>
      <c r="Q3490" t="s">
        <v>8271</v>
      </c>
      <c r="R3490" s="10">
        <f t="shared" si="326"/>
        <v>121.2</v>
      </c>
      <c r="S3490">
        <f t="shared" si="327"/>
        <v>125.37931034482759</v>
      </c>
      <c r="T3490" t="str">
        <f t="shared" si="328"/>
        <v>theater</v>
      </c>
      <c r="U3490" t="str">
        <f t="shared" si="329"/>
        <v>plays</v>
      </c>
    </row>
    <row r="3491" spans="1:21" ht="44.25" hidden="1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tr">
        <f>Data[[#This Row],[state]]</f>
        <v>successful</v>
      </c>
      <c r="H3491" t="s">
        <v>8225</v>
      </c>
      <c r="I3491" t="s">
        <v>8247</v>
      </c>
      <c r="J3491">
        <v>1400965200</v>
      </c>
      <c r="K3491" s="11">
        <f t="shared" si="324"/>
        <v>41783.625</v>
      </c>
      <c r="L3491">
        <v>1398352531</v>
      </c>
      <c r="M3491" s="11">
        <f t="shared" si="325"/>
        <v>41753.385775462964</v>
      </c>
      <c r="N3491" t="b">
        <v>0</v>
      </c>
      <c r="O3491">
        <v>72</v>
      </c>
      <c r="P3491" t="b">
        <v>1</v>
      </c>
      <c r="Q3491" t="s">
        <v>8271</v>
      </c>
      <c r="R3491" s="10">
        <f t="shared" si="326"/>
        <v>112.7</v>
      </c>
      <c r="S3491">
        <f t="shared" si="327"/>
        <v>78.263888888888886</v>
      </c>
      <c r="T3491" t="str">
        <f t="shared" si="328"/>
        <v>theater</v>
      </c>
      <c r="U3491" t="str">
        <f t="shared" si="329"/>
        <v>plays</v>
      </c>
    </row>
    <row r="3492" spans="1:21" ht="44.25" hidden="1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tr">
        <f>Data[[#This Row],[state]]</f>
        <v>successful</v>
      </c>
      <c r="H3492" t="s">
        <v>8224</v>
      </c>
      <c r="I3492" t="s">
        <v>8246</v>
      </c>
      <c r="J3492">
        <v>1460574924</v>
      </c>
      <c r="K3492" s="11">
        <f t="shared" si="324"/>
        <v>42473.552361111113</v>
      </c>
      <c r="L3492">
        <v>1457982924</v>
      </c>
      <c r="M3492" s="11">
        <f t="shared" si="325"/>
        <v>42443.552361111113</v>
      </c>
      <c r="N3492" t="b">
        <v>0</v>
      </c>
      <c r="O3492">
        <v>27</v>
      </c>
      <c r="P3492" t="b">
        <v>1</v>
      </c>
      <c r="Q3492" t="s">
        <v>8271</v>
      </c>
      <c r="R3492" s="10">
        <f t="shared" si="326"/>
        <v>127.49999999999999</v>
      </c>
      <c r="S3492">
        <f t="shared" si="327"/>
        <v>47.222222222222221</v>
      </c>
      <c r="T3492" t="str">
        <f t="shared" si="328"/>
        <v>theater</v>
      </c>
      <c r="U3492" t="str">
        <f t="shared" si="329"/>
        <v>plays</v>
      </c>
    </row>
    <row r="3493" spans="1:21" ht="59" hidden="1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tr">
        <f>Data[[#This Row],[state]]</f>
        <v>successful</v>
      </c>
      <c r="H3493" t="s">
        <v>8224</v>
      </c>
      <c r="I3493" t="s">
        <v>8246</v>
      </c>
      <c r="J3493">
        <v>1431928784</v>
      </c>
      <c r="K3493" s="11">
        <f t="shared" si="324"/>
        <v>42141.999814814815</v>
      </c>
      <c r="L3493">
        <v>1430114384</v>
      </c>
      <c r="M3493" s="11">
        <f t="shared" si="325"/>
        <v>42120.999814814815</v>
      </c>
      <c r="N3493" t="b">
        <v>0</v>
      </c>
      <c r="O3493">
        <v>10</v>
      </c>
      <c r="P3493" t="b">
        <v>1</v>
      </c>
      <c r="Q3493" t="s">
        <v>8271</v>
      </c>
      <c r="R3493" s="10">
        <f t="shared" si="326"/>
        <v>158.20000000000002</v>
      </c>
      <c r="S3493">
        <f t="shared" si="327"/>
        <v>79.099999999999994</v>
      </c>
      <c r="T3493" t="str">
        <f t="shared" si="328"/>
        <v>theater</v>
      </c>
      <c r="U3493" t="str">
        <f t="shared" si="329"/>
        <v>plays</v>
      </c>
    </row>
    <row r="3494" spans="1:21" ht="44.25" hidden="1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tr">
        <f>Data[[#This Row],[state]]</f>
        <v>successful</v>
      </c>
      <c r="H3494" t="s">
        <v>8224</v>
      </c>
      <c r="I3494" t="s">
        <v>8246</v>
      </c>
      <c r="J3494">
        <v>1445818397</v>
      </c>
      <c r="K3494" s="11">
        <f t="shared" si="324"/>
        <v>42302.759224537032</v>
      </c>
      <c r="L3494">
        <v>1442794397</v>
      </c>
      <c r="M3494" s="11">
        <f t="shared" si="325"/>
        <v>42267.759224537032</v>
      </c>
      <c r="N3494" t="b">
        <v>0</v>
      </c>
      <c r="O3494">
        <v>35</v>
      </c>
      <c r="P3494" t="b">
        <v>1</v>
      </c>
      <c r="Q3494" t="s">
        <v>8271</v>
      </c>
      <c r="R3494" s="10">
        <f t="shared" si="326"/>
        <v>105.26894736842105</v>
      </c>
      <c r="S3494">
        <f t="shared" si="327"/>
        <v>114.29199999999999</v>
      </c>
      <c r="T3494" t="str">
        <f t="shared" si="328"/>
        <v>theater</v>
      </c>
      <c r="U3494" t="str">
        <f t="shared" si="329"/>
        <v>plays</v>
      </c>
    </row>
    <row r="3495" spans="1:21" ht="44.25" hidden="1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tr">
        <f>Data[[#This Row],[state]]</f>
        <v>successful</v>
      </c>
      <c r="H3495" t="s">
        <v>8224</v>
      </c>
      <c r="I3495" t="s">
        <v>8246</v>
      </c>
      <c r="J3495">
        <v>1408252260</v>
      </c>
      <c r="K3495" s="11">
        <f t="shared" si="324"/>
        <v>41867.96597222222</v>
      </c>
      <c r="L3495">
        <v>1406580436</v>
      </c>
      <c r="M3495" s="11">
        <f t="shared" si="325"/>
        <v>41848.616157407407</v>
      </c>
      <c r="N3495" t="b">
        <v>0</v>
      </c>
      <c r="O3495">
        <v>29</v>
      </c>
      <c r="P3495" t="b">
        <v>1</v>
      </c>
      <c r="Q3495" t="s">
        <v>8271</v>
      </c>
      <c r="R3495" s="10">
        <f t="shared" si="326"/>
        <v>100</v>
      </c>
      <c r="S3495">
        <f t="shared" si="327"/>
        <v>51.724137931034484</v>
      </c>
      <c r="T3495" t="str">
        <f t="shared" si="328"/>
        <v>theater</v>
      </c>
      <c r="U3495" t="str">
        <f t="shared" si="329"/>
        <v>plays</v>
      </c>
    </row>
    <row r="3496" spans="1:21" ht="44.25" hidden="1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tr">
        <f>Data[[#This Row],[state]]</f>
        <v>successful</v>
      </c>
      <c r="H3496" t="s">
        <v>8224</v>
      </c>
      <c r="I3496" t="s">
        <v>8246</v>
      </c>
      <c r="J3496">
        <v>1480140000</v>
      </c>
      <c r="K3496" s="11">
        <f t="shared" si="324"/>
        <v>42700</v>
      </c>
      <c r="L3496">
        <v>1479186575</v>
      </c>
      <c r="M3496" s="11">
        <f t="shared" si="325"/>
        <v>42688.964988425927</v>
      </c>
      <c r="N3496" t="b">
        <v>0</v>
      </c>
      <c r="O3496">
        <v>13</v>
      </c>
      <c r="P3496" t="b">
        <v>1</v>
      </c>
      <c r="Q3496" t="s">
        <v>8271</v>
      </c>
      <c r="R3496" s="10">
        <f t="shared" si="326"/>
        <v>100</v>
      </c>
      <c r="S3496">
        <f t="shared" si="327"/>
        <v>30.76923076923077</v>
      </c>
      <c r="T3496" t="str">
        <f t="shared" si="328"/>
        <v>theater</v>
      </c>
      <c r="U3496" t="str">
        <f t="shared" si="329"/>
        <v>plays</v>
      </c>
    </row>
    <row r="3497" spans="1:21" ht="44.25" hidden="1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tr">
        <f>Data[[#This Row],[state]]</f>
        <v>successful</v>
      </c>
      <c r="H3497" t="s">
        <v>8229</v>
      </c>
      <c r="I3497" t="s">
        <v>8251</v>
      </c>
      <c r="J3497">
        <v>1414862280</v>
      </c>
      <c r="K3497" s="11">
        <f t="shared" si="324"/>
        <v>41944.470833333333</v>
      </c>
      <c r="L3497">
        <v>1412360309</v>
      </c>
      <c r="M3497" s="11">
        <f t="shared" si="325"/>
        <v>41915.512835648151</v>
      </c>
      <c r="N3497" t="b">
        <v>0</v>
      </c>
      <c r="O3497">
        <v>72</v>
      </c>
      <c r="P3497" t="b">
        <v>1</v>
      </c>
      <c r="Q3497" t="s">
        <v>8271</v>
      </c>
      <c r="R3497" s="10">
        <f t="shared" si="326"/>
        <v>106.86</v>
      </c>
      <c r="S3497">
        <f t="shared" si="327"/>
        <v>74.208333333333329</v>
      </c>
      <c r="T3497" t="str">
        <f t="shared" si="328"/>
        <v>theater</v>
      </c>
      <c r="U3497" t="str">
        <f t="shared" si="329"/>
        <v>plays</v>
      </c>
    </row>
    <row r="3498" spans="1:21" ht="59" hidden="1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tr">
        <f>Data[[#This Row],[state]]</f>
        <v>successful</v>
      </c>
      <c r="H3498" t="s">
        <v>8224</v>
      </c>
      <c r="I3498" t="s">
        <v>8246</v>
      </c>
      <c r="J3498">
        <v>1473625166</v>
      </c>
      <c r="K3498" s="11">
        <f t="shared" si="324"/>
        <v>42624.596828703703</v>
      </c>
      <c r="L3498">
        <v>1470169166</v>
      </c>
      <c r="M3498" s="11">
        <f t="shared" si="325"/>
        <v>42584.596828703703</v>
      </c>
      <c r="N3498" t="b">
        <v>0</v>
      </c>
      <c r="O3498">
        <v>78</v>
      </c>
      <c r="P3498" t="b">
        <v>1</v>
      </c>
      <c r="Q3498" t="s">
        <v>8271</v>
      </c>
      <c r="R3498" s="10">
        <f t="shared" si="326"/>
        <v>124.4</v>
      </c>
      <c r="S3498">
        <f t="shared" si="327"/>
        <v>47.846153846153847</v>
      </c>
      <c r="T3498" t="str">
        <f t="shared" si="328"/>
        <v>theater</v>
      </c>
      <c r="U3498" t="str">
        <f t="shared" si="329"/>
        <v>plays</v>
      </c>
    </row>
    <row r="3499" spans="1:21" ht="59" hidden="1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tr">
        <f>Data[[#This Row],[state]]</f>
        <v>successful</v>
      </c>
      <c r="H3499" t="s">
        <v>8224</v>
      </c>
      <c r="I3499" t="s">
        <v>8246</v>
      </c>
      <c r="J3499">
        <v>1464904800</v>
      </c>
      <c r="K3499" s="11">
        <f t="shared" si="324"/>
        <v>42523.666666666672</v>
      </c>
      <c r="L3499">
        <v>1463852904</v>
      </c>
      <c r="M3499" s="11">
        <f t="shared" si="325"/>
        <v>42511.491944444439</v>
      </c>
      <c r="N3499" t="b">
        <v>0</v>
      </c>
      <c r="O3499">
        <v>49</v>
      </c>
      <c r="P3499" t="b">
        <v>1</v>
      </c>
      <c r="Q3499" t="s">
        <v>8271</v>
      </c>
      <c r="R3499" s="10">
        <f t="shared" si="326"/>
        <v>108.70406189555126</v>
      </c>
      <c r="S3499">
        <f t="shared" si="327"/>
        <v>34.408163265306122</v>
      </c>
      <c r="T3499" t="str">
        <f t="shared" si="328"/>
        <v>theater</v>
      </c>
      <c r="U3499" t="str">
        <f t="shared" si="329"/>
        <v>plays</v>
      </c>
    </row>
    <row r="3500" spans="1:21" ht="59" hidden="1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tr">
        <f>Data[[#This Row],[state]]</f>
        <v>successful</v>
      </c>
      <c r="H3500" t="s">
        <v>8229</v>
      </c>
      <c r="I3500" t="s">
        <v>8251</v>
      </c>
      <c r="J3500">
        <v>1464471840</v>
      </c>
      <c r="K3500" s="11">
        <f t="shared" si="324"/>
        <v>42518.655555555553</v>
      </c>
      <c r="L3500">
        <v>1459309704</v>
      </c>
      <c r="M3500" s="11">
        <f t="shared" si="325"/>
        <v>42458.90861111111</v>
      </c>
      <c r="N3500" t="b">
        <v>0</v>
      </c>
      <c r="O3500">
        <v>42</v>
      </c>
      <c r="P3500" t="b">
        <v>1</v>
      </c>
      <c r="Q3500" t="s">
        <v>8271</v>
      </c>
      <c r="R3500" s="10">
        <f t="shared" si="326"/>
        <v>102.42424242424242</v>
      </c>
      <c r="S3500">
        <f t="shared" si="327"/>
        <v>40.238095238095241</v>
      </c>
      <c r="T3500" t="str">
        <f t="shared" si="328"/>
        <v>theater</v>
      </c>
      <c r="U3500" t="str">
        <f t="shared" si="329"/>
        <v>plays</v>
      </c>
    </row>
    <row r="3501" spans="1:21" ht="44.25" hidden="1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tr">
        <f>Data[[#This Row],[state]]</f>
        <v>successful</v>
      </c>
      <c r="H3501" t="s">
        <v>8224</v>
      </c>
      <c r="I3501" t="s">
        <v>8246</v>
      </c>
      <c r="J3501">
        <v>1435733940</v>
      </c>
      <c r="K3501" s="11">
        <f t="shared" si="324"/>
        <v>42186.040972222225</v>
      </c>
      <c r="L3501">
        <v>1431046325</v>
      </c>
      <c r="M3501" s="11">
        <f t="shared" si="325"/>
        <v>42131.786168981482</v>
      </c>
      <c r="N3501" t="b">
        <v>0</v>
      </c>
      <c r="O3501">
        <v>35</v>
      </c>
      <c r="P3501" t="b">
        <v>1</v>
      </c>
      <c r="Q3501" t="s">
        <v>8271</v>
      </c>
      <c r="R3501" s="10">
        <f t="shared" si="326"/>
        <v>105.5</v>
      </c>
      <c r="S3501">
        <f t="shared" si="327"/>
        <v>60.285714285714285</v>
      </c>
      <c r="T3501" t="str">
        <f t="shared" si="328"/>
        <v>theater</v>
      </c>
      <c r="U3501" t="str">
        <f t="shared" si="329"/>
        <v>plays</v>
      </c>
    </row>
    <row r="3502" spans="1:21" ht="59" hidden="1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tr">
        <f>Data[[#This Row],[state]]</f>
        <v>successful</v>
      </c>
      <c r="H3502" t="s">
        <v>8224</v>
      </c>
      <c r="I3502" t="s">
        <v>8246</v>
      </c>
      <c r="J3502">
        <v>1457326740</v>
      </c>
      <c r="K3502" s="11">
        <f t="shared" si="324"/>
        <v>42435.957638888889</v>
      </c>
      <c r="L3502">
        <v>1455919438</v>
      </c>
      <c r="M3502" s="11">
        <f t="shared" si="325"/>
        <v>42419.66942129629</v>
      </c>
      <c r="N3502" t="b">
        <v>0</v>
      </c>
      <c r="O3502">
        <v>42</v>
      </c>
      <c r="P3502" t="b">
        <v>1</v>
      </c>
      <c r="Q3502" t="s">
        <v>8271</v>
      </c>
      <c r="R3502" s="10">
        <f t="shared" si="326"/>
        <v>106.3</v>
      </c>
      <c r="S3502">
        <f t="shared" si="327"/>
        <v>25.30952380952381</v>
      </c>
      <c r="T3502" t="str">
        <f t="shared" si="328"/>
        <v>theater</v>
      </c>
      <c r="U3502" t="str">
        <f t="shared" si="329"/>
        <v>plays</v>
      </c>
    </row>
    <row r="3503" spans="1:21" ht="44.25" hidden="1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tr">
        <f>Data[[#This Row],[state]]</f>
        <v>successful</v>
      </c>
      <c r="H3503" t="s">
        <v>8225</v>
      </c>
      <c r="I3503" t="s">
        <v>8247</v>
      </c>
      <c r="J3503">
        <v>1441995595</v>
      </c>
      <c r="K3503" s="11">
        <f t="shared" si="324"/>
        <v>42258.513831018514</v>
      </c>
      <c r="L3503">
        <v>1439835595</v>
      </c>
      <c r="M3503" s="11">
        <f t="shared" si="325"/>
        <v>42233.513831018514</v>
      </c>
      <c r="N3503" t="b">
        <v>0</v>
      </c>
      <c r="O3503">
        <v>42</v>
      </c>
      <c r="P3503" t="b">
        <v>1</v>
      </c>
      <c r="Q3503" t="s">
        <v>8271</v>
      </c>
      <c r="R3503" s="10">
        <f t="shared" si="326"/>
        <v>100.66666666666666</v>
      </c>
      <c r="S3503">
        <f t="shared" si="327"/>
        <v>35.952380952380949</v>
      </c>
      <c r="T3503" t="str">
        <f t="shared" si="328"/>
        <v>theater</v>
      </c>
      <c r="U3503" t="str">
        <f t="shared" si="329"/>
        <v>plays</v>
      </c>
    </row>
    <row r="3504" spans="1:21" ht="44.25" hidden="1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tr">
        <f>Data[[#This Row],[state]]</f>
        <v>successful</v>
      </c>
      <c r="H3504" t="s">
        <v>8224</v>
      </c>
      <c r="I3504" t="s">
        <v>8246</v>
      </c>
      <c r="J3504">
        <v>1458100740</v>
      </c>
      <c r="K3504" s="11">
        <f t="shared" si="324"/>
        <v>42444.915972222225</v>
      </c>
      <c r="L3504">
        <v>1456862924</v>
      </c>
      <c r="M3504" s="11">
        <f t="shared" si="325"/>
        <v>42430.589398148149</v>
      </c>
      <c r="N3504" t="b">
        <v>0</v>
      </c>
      <c r="O3504">
        <v>31</v>
      </c>
      <c r="P3504" t="b">
        <v>1</v>
      </c>
      <c r="Q3504" t="s">
        <v>8271</v>
      </c>
      <c r="R3504" s="10">
        <f t="shared" si="326"/>
        <v>105.4</v>
      </c>
      <c r="S3504">
        <f t="shared" si="327"/>
        <v>136</v>
      </c>
      <c r="T3504" t="str">
        <f t="shared" si="328"/>
        <v>theater</v>
      </c>
      <c r="U3504" t="str">
        <f t="shared" si="329"/>
        <v>plays</v>
      </c>
    </row>
    <row r="3505" spans="1:21" ht="44.25" hidden="1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tr">
        <f>Data[[#This Row],[state]]</f>
        <v>successful</v>
      </c>
      <c r="H3505" t="s">
        <v>8225</v>
      </c>
      <c r="I3505" t="s">
        <v>8247</v>
      </c>
      <c r="J3505">
        <v>1469359728</v>
      </c>
      <c r="K3505" s="11">
        <f t="shared" si="324"/>
        <v>42575.228333333333</v>
      </c>
      <c r="L3505">
        <v>1466767728</v>
      </c>
      <c r="M3505" s="11">
        <f t="shared" si="325"/>
        <v>42545.228333333333</v>
      </c>
      <c r="N3505" t="b">
        <v>0</v>
      </c>
      <c r="O3505">
        <v>38</v>
      </c>
      <c r="P3505" t="b">
        <v>1</v>
      </c>
      <c r="Q3505" t="s">
        <v>8271</v>
      </c>
      <c r="R3505" s="10">
        <f t="shared" si="326"/>
        <v>107.55999999999999</v>
      </c>
      <c r="S3505">
        <f t="shared" si="327"/>
        <v>70.763157894736835</v>
      </c>
      <c r="T3505" t="str">
        <f t="shared" si="328"/>
        <v>theater</v>
      </c>
      <c r="U3505" t="str">
        <f t="shared" si="329"/>
        <v>plays</v>
      </c>
    </row>
    <row r="3506" spans="1:21" ht="44.25" hidden="1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tr">
        <f>Data[[#This Row],[state]]</f>
        <v>successful</v>
      </c>
      <c r="H3506" t="s">
        <v>8224</v>
      </c>
      <c r="I3506" t="s">
        <v>8246</v>
      </c>
      <c r="J3506">
        <v>1447959491</v>
      </c>
      <c r="K3506" s="11">
        <f t="shared" si="324"/>
        <v>42327.540405092594</v>
      </c>
      <c r="L3506">
        <v>1445363891</v>
      </c>
      <c r="M3506" s="11">
        <f t="shared" si="325"/>
        <v>42297.498738425929</v>
      </c>
      <c r="N3506" t="b">
        <v>0</v>
      </c>
      <c r="O3506">
        <v>8</v>
      </c>
      <c r="P3506" t="b">
        <v>1</v>
      </c>
      <c r="Q3506" t="s">
        <v>8271</v>
      </c>
      <c r="R3506" s="10">
        <f t="shared" si="326"/>
        <v>100</v>
      </c>
      <c r="S3506">
        <f t="shared" si="327"/>
        <v>125</v>
      </c>
      <c r="T3506" t="str">
        <f t="shared" si="328"/>
        <v>theater</v>
      </c>
      <c r="U3506" t="str">
        <f t="shared" si="329"/>
        <v>plays</v>
      </c>
    </row>
    <row r="3507" spans="1:21" ht="88.5" hidden="1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tr">
        <f>Data[[#This Row],[state]]</f>
        <v>successful</v>
      </c>
      <c r="H3507" t="s">
        <v>8224</v>
      </c>
      <c r="I3507" t="s">
        <v>8246</v>
      </c>
      <c r="J3507">
        <v>1399953600</v>
      </c>
      <c r="K3507" s="11">
        <f t="shared" si="324"/>
        <v>41771.916666666664</v>
      </c>
      <c r="L3507">
        <v>1398983245</v>
      </c>
      <c r="M3507" s="11">
        <f t="shared" si="325"/>
        <v>41760.685706018521</v>
      </c>
      <c r="N3507" t="b">
        <v>0</v>
      </c>
      <c r="O3507">
        <v>39</v>
      </c>
      <c r="P3507" t="b">
        <v>1</v>
      </c>
      <c r="Q3507" t="s">
        <v>8271</v>
      </c>
      <c r="R3507" s="10">
        <f t="shared" si="326"/>
        <v>103.76</v>
      </c>
      <c r="S3507">
        <f t="shared" si="327"/>
        <v>66.512820512820511</v>
      </c>
      <c r="T3507" t="str">
        <f t="shared" si="328"/>
        <v>theater</v>
      </c>
      <c r="U3507" t="str">
        <f t="shared" si="329"/>
        <v>plays</v>
      </c>
    </row>
    <row r="3508" spans="1:21" ht="44.25" hidden="1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tr">
        <f>Data[[#This Row],[state]]</f>
        <v>successful</v>
      </c>
      <c r="H3508" t="s">
        <v>8224</v>
      </c>
      <c r="I3508" t="s">
        <v>8246</v>
      </c>
      <c r="J3508">
        <v>1408815440</v>
      </c>
      <c r="K3508" s="11">
        <f t="shared" si="324"/>
        <v>41874.484259259261</v>
      </c>
      <c r="L3508">
        <v>1404927440</v>
      </c>
      <c r="M3508" s="11">
        <f t="shared" si="325"/>
        <v>41829.484259259261</v>
      </c>
      <c r="N3508" t="b">
        <v>0</v>
      </c>
      <c r="O3508">
        <v>29</v>
      </c>
      <c r="P3508" t="b">
        <v>1</v>
      </c>
      <c r="Q3508" t="s">
        <v>8271</v>
      </c>
      <c r="R3508" s="10">
        <f t="shared" si="326"/>
        <v>101.49999999999999</v>
      </c>
      <c r="S3508">
        <f t="shared" si="327"/>
        <v>105</v>
      </c>
      <c r="T3508" t="str">
        <f t="shared" si="328"/>
        <v>theater</v>
      </c>
      <c r="U3508" t="str">
        <f t="shared" si="329"/>
        <v>plays</v>
      </c>
    </row>
    <row r="3509" spans="1:21" ht="44.25" hidden="1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tr">
        <f>Data[[#This Row],[state]]</f>
        <v>successful</v>
      </c>
      <c r="H3509" t="s">
        <v>8224</v>
      </c>
      <c r="I3509" t="s">
        <v>8246</v>
      </c>
      <c r="J3509">
        <v>1464732537</v>
      </c>
      <c r="K3509" s="11">
        <f t="shared" si="324"/>
        <v>42521.67288194444</v>
      </c>
      <c r="L3509">
        <v>1462140537</v>
      </c>
      <c r="M3509" s="11">
        <f t="shared" si="325"/>
        <v>42491.67288194444</v>
      </c>
      <c r="N3509" t="b">
        <v>0</v>
      </c>
      <c r="O3509">
        <v>72</v>
      </c>
      <c r="P3509" t="b">
        <v>1</v>
      </c>
      <c r="Q3509" t="s">
        <v>8271</v>
      </c>
      <c r="R3509" s="10">
        <f t="shared" si="326"/>
        <v>104.4</v>
      </c>
      <c r="S3509">
        <f t="shared" si="327"/>
        <v>145</v>
      </c>
      <c r="T3509" t="str">
        <f t="shared" si="328"/>
        <v>theater</v>
      </c>
      <c r="U3509" t="str">
        <f t="shared" si="329"/>
        <v>plays</v>
      </c>
    </row>
    <row r="3510" spans="1:21" ht="44.25" hidden="1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tr">
        <f>Data[[#This Row],[state]]</f>
        <v>successful</v>
      </c>
      <c r="H3510" t="s">
        <v>8225</v>
      </c>
      <c r="I3510" t="s">
        <v>8247</v>
      </c>
      <c r="J3510">
        <v>1462914000</v>
      </c>
      <c r="K3510" s="11">
        <f t="shared" si="324"/>
        <v>42500.625</v>
      </c>
      <c r="L3510">
        <v>1460914253</v>
      </c>
      <c r="M3510" s="11">
        <f t="shared" si="325"/>
        <v>42477.479780092588</v>
      </c>
      <c r="N3510" t="b">
        <v>0</v>
      </c>
      <c r="O3510">
        <v>15</v>
      </c>
      <c r="P3510" t="b">
        <v>1</v>
      </c>
      <c r="Q3510" t="s">
        <v>8271</v>
      </c>
      <c r="R3510" s="10">
        <f t="shared" si="326"/>
        <v>180</v>
      </c>
      <c r="S3510">
        <f t="shared" si="327"/>
        <v>12</v>
      </c>
      <c r="T3510" t="str">
        <f t="shared" si="328"/>
        <v>theater</v>
      </c>
      <c r="U3510" t="str">
        <f t="shared" si="329"/>
        <v>plays</v>
      </c>
    </row>
    <row r="3511" spans="1:21" ht="44.25" hidden="1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tr">
        <f>Data[[#This Row],[state]]</f>
        <v>successful</v>
      </c>
      <c r="H3511" t="s">
        <v>8224</v>
      </c>
      <c r="I3511" t="s">
        <v>8246</v>
      </c>
      <c r="J3511">
        <v>1416545700</v>
      </c>
      <c r="K3511" s="11">
        <f t="shared" si="324"/>
        <v>41963.954861111109</v>
      </c>
      <c r="L3511">
        <v>1415392666</v>
      </c>
      <c r="M3511" s="11">
        <f t="shared" si="325"/>
        <v>41950.609560185185</v>
      </c>
      <c r="N3511" t="b">
        <v>0</v>
      </c>
      <c r="O3511">
        <v>33</v>
      </c>
      <c r="P3511" t="b">
        <v>1</v>
      </c>
      <c r="Q3511" t="s">
        <v>8271</v>
      </c>
      <c r="R3511" s="10">
        <f t="shared" si="326"/>
        <v>106.33333333333333</v>
      </c>
      <c r="S3511">
        <f t="shared" si="327"/>
        <v>96.666666666666671</v>
      </c>
      <c r="T3511" t="str">
        <f t="shared" si="328"/>
        <v>theater</v>
      </c>
      <c r="U3511" t="str">
        <f t="shared" si="329"/>
        <v>plays</v>
      </c>
    </row>
    <row r="3512" spans="1:21" ht="59" hidden="1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tr">
        <f>Data[[#This Row],[state]]</f>
        <v>successful</v>
      </c>
      <c r="H3512" t="s">
        <v>8224</v>
      </c>
      <c r="I3512" t="s">
        <v>8246</v>
      </c>
      <c r="J3512">
        <v>1404312846</v>
      </c>
      <c r="K3512" s="11">
        <f t="shared" si="324"/>
        <v>41822.37090277778</v>
      </c>
      <c r="L3512">
        <v>1402584846</v>
      </c>
      <c r="M3512" s="11">
        <f t="shared" si="325"/>
        <v>41802.37090277778</v>
      </c>
      <c r="N3512" t="b">
        <v>0</v>
      </c>
      <c r="O3512">
        <v>15</v>
      </c>
      <c r="P3512" t="b">
        <v>1</v>
      </c>
      <c r="Q3512" t="s">
        <v>8271</v>
      </c>
      <c r="R3512" s="10">
        <f t="shared" si="326"/>
        <v>100.55555555555556</v>
      </c>
      <c r="S3512">
        <f t="shared" si="327"/>
        <v>60.333333333333336</v>
      </c>
      <c r="T3512" t="str">
        <f t="shared" si="328"/>
        <v>theater</v>
      </c>
      <c r="U3512" t="str">
        <f t="shared" si="329"/>
        <v>plays</v>
      </c>
    </row>
    <row r="3513" spans="1:21" ht="44.25" hidden="1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tr">
        <f>Data[[#This Row],[state]]</f>
        <v>successful</v>
      </c>
      <c r="H3513" t="s">
        <v>8225</v>
      </c>
      <c r="I3513" t="s">
        <v>8247</v>
      </c>
      <c r="J3513">
        <v>1415385000</v>
      </c>
      <c r="K3513" s="11">
        <f t="shared" si="324"/>
        <v>41950.520833333336</v>
      </c>
      <c r="L3513">
        <v>1413406695</v>
      </c>
      <c r="M3513" s="11">
        <f t="shared" si="325"/>
        <v>41927.623784722222</v>
      </c>
      <c r="N3513" t="b">
        <v>0</v>
      </c>
      <c r="O3513">
        <v>19</v>
      </c>
      <c r="P3513" t="b">
        <v>1</v>
      </c>
      <c r="Q3513" t="s">
        <v>8271</v>
      </c>
      <c r="R3513" s="10">
        <f t="shared" si="326"/>
        <v>101.2</v>
      </c>
      <c r="S3513">
        <f t="shared" si="327"/>
        <v>79.89473684210526</v>
      </c>
      <c r="T3513" t="str">
        <f t="shared" si="328"/>
        <v>theater</v>
      </c>
      <c r="U3513" t="str">
        <f t="shared" si="329"/>
        <v>plays</v>
      </c>
    </row>
    <row r="3514" spans="1:21" ht="44.25" hidden="1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tr">
        <f>Data[[#This Row],[state]]</f>
        <v>successful</v>
      </c>
      <c r="H3514" t="s">
        <v>8225</v>
      </c>
      <c r="I3514" t="s">
        <v>8247</v>
      </c>
      <c r="J3514">
        <v>1429789992</v>
      </c>
      <c r="K3514" s="11">
        <f t="shared" si="324"/>
        <v>42117.24527777778</v>
      </c>
      <c r="L3514">
        <v>1424609592</v>
      </c>
      <c r="M3514" s="11">
        <f t="shared" si="325"/>
        <v>42057.286944444444</v>
      </c>
      <c r="N3514" t="b">
        <v>0</v>
      </c>
      <c r="O3514">
        <v>17</v>
      </c>
      <c r="P3514" t="b">
        <v>1</v>
      </c>
      <c r="Q3514" t="s">
        <v>8271</v>
      </c>
      <c r="R3514" s="10">
        <f t="shared" si="326"/>
        <v>100</v>
      </c>
      <c r="S3514">
        <f t="shared" si="327"/>
        <v>58.823529411764703</v>
      </c>
      <c r="T3514" t="str">
        <f t="shared" si="328"/>
        <v>theater</v>
      </c>
      <c r="U3514" t="str">
        <f t="shared" si="329"/>
        <v>plays</v>
      </c>
    </row>
    <row r="3515" spans="1:21" ht="44.25" hidden="1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tr">
        <f>Data[[#This Row],[state]]</f>
        <v>successful</v>
      </c>
      <c r="H3515" t="s">
        <v>8224</v>
      </c>
      <c r="I3515" t="s">
        <v>8246</v>
      </c>
      <c r="J3515">
        <v>1401857940</v>
      </c>
      <c r="K3515" s="11">
        <f t="shared" si="324"/>
        <v>41793.957638888889</v>
      </c>
      <c r="L3515">
        <v>1400725112</v>
      </c>
      <c r="M3515" s="11">
        <f t="shared" si="325"/>
        <v>41780.846203703702</v>
      </c>
      <c r="N3515" t="b">
        <v>0</v>
      </c>
      <c r="O3515">
        <v>44</v>
      </c>
      <c r="P3515" t="b">
        <v>1</v>
      </c>
      <c r="Q3515" t="s">
        <v>8271</v>
      </c>
      <c r="R3515" s="10">
        <f t="shared" si="326"/>
        <v>118.39285714285714</v>
      </c>
      <c r="S3515">
        <f t="shared" si="327"/>
        <v>75.340909090909093</v>
      </c>
      <c r="T3515" t="str">
        <f t="shared" si="328"/>
        <v>theater</v>
      </c>
      <c r="U3515" t="str">
        <f t="shared" si="329"/>
        <v>plays</v>
      </c>
    </row>
    <row r="3516" spans="1:21" ht="44.25" hidden="1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tr">
        <f>Data[[#This Row],[state]]</f>
        <v>successful</v>
      </c>
      <c r="H3516" t="s">
        <v>8224</v>
      </c>
      <c r="I3516" t="s">
        <v>8246</v>
      </c>
      <c r="J3516">
        <v>1422853140</v>
      </c>
      <c r="K3516" s="11">
        <f t="shared" si="324"/>
        <v>42036.957638888889</v>
      </c>
      <c r="L3516">
        <v>1421439552</v>
      </c>
      <c r="M3516" s="11">
        <f t="shared" si="325"/>
        <v>42020.596666666665</v>
      </c>
      <c r="N3516" t="b">
        <v>0</v>
      </c>
      <c r="O3516">
        <v>10</v>
      </c>
      <c r="P3516" t="b">
        <v>1</v>
      </c>
      <c r="Q3516" t="s">
        <v>8271</v>
      </c>
      <c r="R3516" s="10">
        <f t="shared" si="326"/>
        <v>110.00000000000001</v>
      </c>
      <c r="S3516">
        <f t="shared" si="327"/>
        <v>55</v>
      </c>
      <c r="T3516" t="str">
        <f t="shared" si="328"/>
        <v>theater</v>
      </c>
      <c r="U3516" t="str">
        <f t="shared" si="329"/>
        <v>plays</v>
      </c>
    </row>
    <row r="3517" spans="1:21" ht="44.25" hidden="1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tr">
        <f>Data[[#This Row],[state]]</f>
        <v>successful</v>
      </c>
      <c r="H3517" t="s">
        <v>8224</v>
      </c>
      <c r="I3517" t="s">
        <v>8246</v>
      </c>
      <c r="J3517">
        <v>1433097171</v>
      </c>
      <c r="K3517" s="11">
        <f t="shared" si="324"/>
        <v>42155.522812499999</v>
      </c>
      <c r="L3517">
        <v>1430505171</v>
      </c>
      <c r="M3517" s="11">
        <f t="shared" si="325"/>
        <v>42125.522812499999</v>
      </c>
      <c r="N3517" t="b">
        <v>0</v>
      </c>
      <c r="O3517">
        <v>46</v>
      </c>
      <c r="P3517" t="b">
        <v>1</v>
      </c>
      <c r="Q3517" t="s">
        <v>8271</v>
      </c>
      <c r="R3517" s="10">
        <f t="shared" si="326"/>
        <v>102.66666666666666</v>
      </c>
      <c r="S3517">
        <f t="shared" si="327"/>
        <v>66.956521739130437</v>
      </c>
      <c r="T3517" t="str">
        <f t="shared" si="328"/>
        <v>theater</v>
      </c>
      <c r="U3517" t="str">
        <f t="shared" si="329"/>
        <v>plays</v>
      </c>
    </row>
    <row r="3518" spans="1:21" ht="44.25" hidden="1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tr">
        <f>Data[[#This Row],[state]]</f>
        <v>successful</v>
      </c>
      <c r="H3518" t="s">
        <v>8224</v>
      </c>
      <c r="I3518" t="s">
        <v>8246</v>
      </c>
      <c r="J3518">
        <v>1410145200</v>
      </c>
      <c r="K3518" s="11">
        <f t="shared" si="324"/>
        <v>41889.875</v>
      </c>
      <c r="L3518">
        <v>1407197670</v>
      </c>
      <c r="M3518" s="11">
        <f t="shared" si="325"/>
        <v>41855.760069444441</v>
      </c>
      <c r="N3518" t="b">
        <v>0</v>
      </c>
      <c r="O3518">
        <v>11</v>
      </c>
      <c r="P3518" t="b">
        <v>1</v>
      </c>
      <c r="Q3518" t="s">
        <v>8271</v>
      </c>
      <c r="R3518" s="10">
        <f t="shared" si="326"/>
        <v>100</v>
      </c>
      <c r="S3518">
        <f t="shared" si="327"/>
        <v>227.27272727272728</v>
      </c>
      <c r="T3518" t="str">
        <f t="shared" si="328"/>
        <v>theater</v>
      </c>
      <c r="U3518" t="str">
        <f t="shared" si="329"/>
        <v>plays</v>
      </c>
    </row>
    <row r="3519" spans="1:21" ht="44.25" hidden="1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tr">
        <f>Data[[#This Row],[state]]</f>
        <v>successful</v>
      </c>
      <c r="H3519" t="s">
        <v>8225</v>
      </c>
      <c r="I3519" t="s">
        <v>8247</v>
      </c>
      <c r="J3519">
        <v>1404471600</v>
      </c>
      <c r="K3519" s="11">
        <f t="shared" si="324"/>
        <v>41824.208333333336</v>
      </c>
      <c r="L3519">
        <v>1401910634</v>
      </c>
      <c r="M3519" s="11">
        <f t="shared" si="325"/>
        <v>41794.567523148151</v>
      </c>
      <c r="N3519" t="b">
        <v>0</v>
      </c>
      <c r="O3519">
        <v>13</v>
      </c>
      <c r="P3519" t="b">
        <v>1</v>
      </c>
      <c r="Q3519" t="s">
        <v>8271</v>
      </c>
      <c r="R3519" s="10">
        <f t="shared" si="326"/>
        <v>100</v>
      </c>
      <c r="S3519">
        <f t="shared" si="327"/>
        <v>307.69230769230768</v>
      </c>
      <c r="T3519" t="str">
        <f t="shared" si="328"/>
        <v>theater</v>
      </c>
      <c r="U3519" t="str">
        <f t="shared" si="329"/>
        <v>plays</v>
      </c>
    </row>
    <row r="3520" spans="1:21" ht="44.25" hidden="1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tr">
        <f>Data[[#This Row],[state]]</f>
        <v>successful</v>
      </c>
      <c r="H3520" t="s">
        <v>8224</v>
      </c>
      <c r="I3520" t="s">
        <v>8246</v>
      </c>
      <c r="J3520">
        <v>1412259660</v>
      </c>
      <c r="K3520" s="11">
        <f t="shared" si="324"/>
        <v>41914.347916666666</v>
      </c>
      <c r="L3520">
        <v>1410461299</v>
      </c>
      <c r="M3520" s="11">
        <f t="shared" si="325"/>
        <v>41893.533553240741</v>
      </c>
      <c r="N3520" t="b">
        <v>0</v>
      </c>
      <c r="O3520">
        <v>33</v>
      </c>
      <c r="P3520" t="b">
        <v>1</v>
      </c>
      <c r="Q3520" t="s">
        <v>8271</v>
      </c>
      <c r="R3520" s="10">
        <f t="shared" si="326"/>
        <v>110.04599999999999</v>
      </c>
      <c r="S3520">
        <f t="shared" si="327"/>
        <v>50.020909090909093</v>
      </c>
      <c r="T3520" t="str">
        <f t="shared" si="328"/>
        <v>theater</v>
      </c>
      <c r="U3520" t="str">
        <f t="shared" si="329"/>
        <v>plays</v>
      </c>
    </row>
    <row r="3521" spans="1:21" ht="44.25" hidden="1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tr">
        <f>Data[[#This Row],[state]]</f>
        <v>successful</v>
      </c>
      <c r="H3521" t="s">
        <v>8225</v>
      </c>
      <c r="I3521" t="s">
        <v>8247</v>
      </c>
      <c r="J3521">
        <v>1425478950</v>
      </c>
      <c r="K3521" s="11">
        <f t="shared" si="324"/>
        <v>42067.348958333328</v>
      </c>
      <c r="L3521">
        <v>1422886950</v>
      </c>
      <c r="M3521" s="11">
        <f t="shared" si="325"/>
        <v>42037.348958333328</v>
      </c>
      <c r="N3521" t="b">
        <v>0</v>
      </c>
      <c r="O3521">
        <v>28</v>
      </c>
      <c r="P3521" t="b">
        <v>1</v>
      </c>
      <c r="Q3521" t="s">
        <v>8271</v>
      </c>
      <c r="R3521" s="10">
        <f t="shared" si="326"/>
        <v>101.35000000000001</v>
      </c>
      <c r="S3521">
        <f t="shared" si="327"/>
        <v>72.392857142857139</v>
      </c>
      <c r="T3521" t="str">
        <f t="shared" si="328"/>
        <v>theater</v>
      </c>
      <c r="U3521" t="str">
        <f t="shared" si="329"/>
        <v>plays</v>
      </c>
    </row>
    <row r="3522" spans="1:21" ht="44.25" hidden="1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tr">
        <f>Data[[#This Row],[state]]</f>
        <v>successful</v>
      </c>
      <c r="H3522" t="s">
        <v>8225</v>
      </c>
      <c r="I3522" t="s">
        <v>8247</v>
      </c>
      <c r="J3522">
        <v>1441547220</v>
      </c>
      <c r="K3522" s="11">
        <f t="shared" ref="K3522:K3585" si="330">(((J3522/60)/60)/24)+DATE(1970,1,1)+(-6/24)</f>
        <v>42253.32430555555</v>
      </c>
      <c r="L3522">
        <v>1439322412</v>
      </c>
      <c r="M3522" s="11">
        <f t="shared" ref="M3522:M3585" si="331">(((L3522/60)/60)/24)+DATE(1970,1,1)+(-6/24)</f>
        <v>42227.574212962965</v>
      </c>
      <c r="N3522" t="b">
        <v>0</v>
      </c>
      <c r="O3522">
        <v>21</v>
      </c>
      <c r="P3522" t="b">
        <v>1</v>
      </c>
      <c r="Q3522" t="s">
        <v>8271</v>
      </c>
      <c r="R3522" s="10">
        <f t="shared" ref="R3522:R3585" si="332">(E3522/D3522)*100</f>
        <v>100.75</v>
      </c>
      <c r="S3522">
        <f t="shared" si="327"/>
        <v>95.952380952380949</v>
      </c>
      <c r="T3522" t="str">
        <f t="shared" si="328"/>
        <v>theater</v>
      </c>
      <c r="U3522" t="str">
        <f t="shared" si="329"/>
        <v>plays</v>
      </c>
    </row>
    <row r="3523" spans="1:21" ht="59" hidden="1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tr">
        <f>Data[[#This Row],[state]]</f>
        <v>successful</v>
      </c>
      <c r="H3523" t="s">
        <v>8224</v>
      </c>
      <c r="I3523" t="s">
        <v>8246</v>
      </c>
      <c r="J3523">
        <v>1411980020</v>
      </c>
      <c r="K3523" s="11">
        <f t="shared" si="330"/>
        <v>41911.111342592594</v>
      </c>
      <c r="L3523">
        <v>1409388020</v>
      </c>
      <c r="M3523" s="11">
        <f t="shared" si="331"/>
        <v>41881.111342592594</v>
      </c>
      <c r="N3523" t="b">
        <v>0</v>
      </c>
      <c r="O3523">
        <v>13</v>
      </c>
      <c r="P3523" t="b">
        <v>1</v>
      </c>
      <c r="Q3523" t="s">
        <v>8271</v>
      </c>
      <c r="R3523" s="10">
        <f t="shared" si="332"/>
        <v>169.42857142857144</v>
      </c>
      <c r="S3523">
        <f t="shared" ref="S3523:S3586" si="333">E3523/O3523</f>
        <v>45.615384615384613</v>
      </c>
      <c r="T3523" t="str">
        <f t="shared" ref="T3523:T3586" si="334">LEFT(Q3523,FIND("/",Q3523)-1)</f>
        <v>theater</v>
      </c>
      <c r="U3523" t="str">
        <f t="shared" ref="U3523:U3586" si="335">RIGHT(Q3523,LEN(Q3523)-FIND("/",Q3523))</f>
        <v>plays</v>
      </c>
    </row>
    <row r="3524" spans="1:21" ht="44.25" hidden="1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tr">
        <f>Data[[#This Row],[state]]</f>
        <v>successful</v>
      </c>
      <c r="H3524" t="s">
        <v>8225</v>
      </c>
      <c r="I3524" t="s">
        <v>8247</v>
      </c>
      <c r="J3524">
        <v>1442311560</v>
      </c>
      <c r="K3524" s="11">
        <f t="shared" si="330"/>
        <v>42262.170833333337</v>
      </c>
      <c r="L3524">
        <v>1439924246</v>
      </c>
      <c r="M3524" s="11">
        <f t="shared" si="331"/>
        <v>42234.539884259255</v>
      </c>
      <c r="N3524" t="b">
        <v>0</v>
      </c>
      <c r="O3524">
        <v>34</v>
      </c>
      <c r="P3524" t="b">
        <v>1</v>
      </c>
      <c r="Q3524" t="s">
        <v>8271</v>
      </c>
      <c r="R3524" s="10">
        <f t="shared" si="332"/>
        <v>100</v>
      </c>
      <c r="S3524">
        <f t="shared" si="333"/>
        <v>41.029411764705884</v>
      </c>
      <c r="T3524" t="str">
        <f t="shared" si="334"/>
        <v>theater</v>
      </c>
      <c r="U3524" t="str">
        <f t="shared" si="335"/>
        <v>plays</v>
      </c>
    </row>
    <row r="3525" spans="1:21" ht="44.25" hidden="1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tr">
        <f>Data[[#This Row],[state]]</f>
        <v>successful</v>
      </c>
      <c r="H3525" t="s">
        <v>8225</v>
      </c>
      <c r="I3525" t="s">
        <v>8247</v>
      </c>
      <c r="J3525">
        <v>1474844400</v>
      </c>
      <c r="K3525" s="11">
        <f t="shared" si="330"/>
        <v>42638.708333333328</v>
      </c>
      <c r="L3525">
        <v>1469871148</v>
      </c>
      <c r="M3525" s="11">
        <f t="shared" si="331"/>
        <v>42581.147546296299</v>
      </c>
      <c r="N3525" t="b">
        <v>0</v>
      </c>
      <c r="O3525">
        <v>80</v>
      </c>
      <c r="P3525" t="b">
        <v>1</v>
      </c>
      <c r="Q3525" t="s">
        <v>8271</v>
      </c>
      <c r="R3525" s="10">
        <f t="shared" si="332"/>
        <v>113.65</v>
      </c>
      <c r="S3525">
        <f t="shared" si="333"/>
        <v>56.825000000000003</v>
      </c>
      <c r="T3525" t="str">
        <f t="shared" si="334"/>
        <v>theater</v>
      </c>
      <c r="U3525" t="str">
        <f t="shared" si="335"/>
        <v>plays</v>
      </c>
    </row>
    <row r="3526" spans="1:21" ht="44.25" hidden="1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tr">
        <f>Data[[#This Row],[state]]</f>
        <v>successful</v>
      </c>
      <c r="H3526" t="s">
        <v>8224</v>
      </c>
      <c r="I3526" t="s">
        <v>8246</v>
      </c>
      <c r="J3526">
        <v>1410580800</v>
      </c>
      <c r="K3526" s="11">
        <f t="shared" si="330"/>
        <v>41894.916666666664</v>
      </c>
      <c r="L3526">
        <v>1409336373</v>
      </c>
      <c r="M3526" s="11">
        <f t="shared" si="331"/>
        <v>41880.51357638889</v>
      </c>
      <c r="N3526" t="b">
        <v>0</v>
      </c>
      <c r="O3526">
        <v>74</v>
      </c>
      <c r="P3526" t="b">
        <v>1</v>
      </c>
      <c r="Q3526" t="s">
        <v>8271</v>
      </c>
      <c r="R3526" s="10">
        <f t="shared" si="332"/>
        <v>101.56</v>
      </c>
      <c r="S3526">
        <f t="shared" si="333"/>
        <v>137.24324324324326</v>
      </c>
      <c r="T3526" t="str">
        <f t="shared" si="334"/>
        <v>theater</v>
      </c>
      <c r="U3526" t="str">
        <f t="shared" si="335"/>
        <v>plays</v>
      </c>
    </row>
    <row r="3527" spans="1:21" ht="44.25" hidden="1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tr">
        <f>Data[[#This Row],[state]]</f>
        <v>successful</v>
      </c>
      <c r="H3527" t="s">
        <v>8224</v>
      </c>
      <c r="I3527" t="s">
        <v>8246</v>
      </c>
      <c r="J3527">
        <v>1439136000</v>
      </c>
      <c r="K3527" s="11">
        <f t="shared" si="330"/>
        <v>42225.416666666672</v>
      </c>
      <c r="L3527">
        <v>1438188106</v>
      </c>
      <c r="M3527" s="11">
        <f t="shared" si="331"/>
        <v>42214.4456712963</v>
      </c>
      <c r="N3527" t="b">
        <v>0</v>
      </c>
      <c r="O3527">
        <v>7</v>
      </c>
      <c r="P3527" t="b">
        <v>1</v>
      </c>
      <c r="Q3527" t="s">
        <v>8271</v>
      </c>
      <c r="R3527" s="10">
        <f t="shared" si="332"/>
        <v>106</v>
      </c>
      <c r="S3527">
        <f t="shared" si="333"/>
        <v>75.714285714285708</v>
      </c>
      <c r="T3527" t="str">
        <f t="shared" si="334"/>
        <v>theater</v>
      </c>
      <c r="U3527" t="str">
        <f t="shared" si="335"/>
        <v>plays</v>
      </c>
    </row>
    <row r="3528" spans="1:21" ht="44.25" hidden="1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tr">
        <f>Data[[#This Row],[state]]</f>
        <v>successful</v>
      </c>
      <c r="H3528" t="s">
        <v>8224</v>
      </c>
      <c r="I3528" t="s">
        <v>8246</v>
      </c>
      <c r="J3528">
        <v>1461823140</v>
      </c>
      <c r="K3528" s="11">
        <f t="shared" si="330"/>
        <v>42487.999305555553</v>
      </c>
      <c r="L3528">
        <v>1459411371</v>
      </c>
      <c r="M3528" s="11">
        <f t="shared" si="331"/>
        <v>42460.085312499999</v>
      </c>
      <c r="N3528" t="b">
        <v>0</v>
      </c>
      <c r="O3528">
        <v>34</v>
      </c>
      <c r="P3528" t="b">
        <v>1</v>
      </c>
      <c r="Q3528" t="s">
        <v>8271</v>
      </c>
      <c r="R3528" s="10">
        <f t="shared" si="332"/>
        <v>102</v>
      </c>
      <c r="S3528">
        <f t="shared" si="333"/>
        <v>99</v>
      </c>
      <c r="T3528" t="str">
        <f t="shared" si="334"/>
        <v>theater</v>
      </c>
      <c r="U3528" t="str">
        <f t="shared" si="335"/>
        <v>plays</v>
      </c>
    </row>
    <row r="3529" spans="1:21" ht="44.25" hidden="1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tr">
        <f>Data[[#This Row],[state]]</f>
        <v>successful</v>
      </c>
      <c r="H3529" t="s">
        <v>8224</v>
      </c>
      <c r="I3529" t="s">
        <v>8246</v>
      </c>
      <c r="J3529">
        <v>1436587140</v>
      </c>
      <c r="K3529" s="11">
        <f t="shared" si="330"/>
        <v>42195.915972222225</v>
      </c>
      <c r="L3529">
        <v>1434069205</v>
      </c>
      <c r="M3529" s="11">
        <f t="shared" si="331"/>
        <v>42166.773206018523</v>
      </c>
      <c r="N3529" t="b">
        <v>0</v>
      </c>
      <c r="O3529">
        <v>86</v>
      </c>
      <c r="P3529" t="b">
        <v>1</v>
      </c>
      <c r="Q3529" t="s">
        <v>8271</v>
      </c>
      <c r="R3529" s="10">
        <f t="shared" si="332"/>
        <v>116.91666666666667</v>
      </c>
      <c r="S3529">
        <f t="shared" si="333"/>
        <v>81.569767441860463</v>
      </c>
      <c r="T3529" t="str">
        <f t="shared" si="334"/>
        <v>theater</v>
      </c>
      <c r="U3529" t="str">
        <f t="shared" si="335"/>
        <v>plays</v>
      </c>
    </row>
    <row r="3530" spans="1:21" ht="44.25" hidden="1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tr">
        <f>Data[[#This Row],[state]]</f>
        <v>successful</v>
      </c>
      <c r="H3530" t="s">
        <v>8225</v>
      </c>
      <c r="I3530" t="s">
        <v>8247</v>
      </c>
      <c r="J3530">
        <v>1484740918</v>
      </c>
      <c r="K3530" s="11">
        <f t="shared" si="330"/>
        <v>42753.25136574074</v>
      </c>
      <c r="L3530">
        <v>1483012918</v>
      </c>
      <c r="M3530" s="11">
        <f t="shared" si="331"/>
        <v>42733.25136574074</v>
      </c>
      <c r="N3530" t="b">
        <v>0</v>
      </c>
      <c r="O3530">
        <v>37</v>
      </c>
      <c r="P3530" t="b">
        <v>1</v>
      </c>
      <c r="Q3530" t="s">
        <v>8271</v>
      </c>
      <c r="R3530" s="10">
        <f t="shared" si="332"/>
        <v>101.15151515151514</v>
      </c>
      <c r="S3530">
        <f t="shared" si="333"/>
        <v>45.108108108108105</v>
      </c>
      <c r="T3530" t="str">
        <f t="shared" si="334"/>
        <v>theater</v>
      </c>
      <c r="U3530" t="str">
        <f t="shared" si="335"/>
        <v>plays</v>
      </c>
    </row>
    <row r="3531" spans="1:21" ht="59" hidden="1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tr">
        <f>Data[[#This Row],[state]]</f>
        <v>successful</v>
      </c>
      <c r="H3531" t="s">
        <v>8224</v>
      </c>
      <c r="I3531" t="s">
        <v>8246</v>
      </c>
      <c r="J3531">
        <v>1436749200</v>
      </c>
      <c r="K3531" s="11">
        <f t="shared" si="330"/>
        <v>42197.791666666672</v>
      </c>
      <c r="L3531">
        <v>1434997018</v>
      </c>
      <c r="M3531" s="11">
        <f t="shared" si="331"/>
        <v>42177.511782407411</v>
      </c>
      <c r="N3531" t="b">
        <v>0</v>
      </c>
      <c r="O3531">
        <v>18</v>
      </c>
      <c r="P3531" t="b">
        <v>1</v>
      </c>
      <c r="Q3531" t="s">
        <v>8271</v>
      </c>
      <c r="R3531" s="10">
        <f t="shared" si="332"/>
        <v>132</v>
      </c>
      <c r="S3531">
        <f t="shared" si="333"/>
        <v>36.666666666666664</v>
      </c>
      <c r="T3531" t="str">
        <f t="shared" si="334"/>
        <v>theater</v>
      </c>
      <c r="U3531" t="str">
        <f t="shared" si="335"/>
        <v>plays</v>
      </c>
    </row>
    <row r="3532" spans="1:21" ht="44.25" hidden="1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tr">
        <f>Data[[#This Row],[state]]</f>
        <v>successful</v>
      </c>
      <c r="H3532" t="s">
        <v>8225</v>
      </c>
      <c r="I3532" t="s">
        <v>8247</v>
      </c>
      <c r="J3532">
        <v>1460318400</v>
      </c>
      <c r="K3532" s="11">
        <f t="shared" si="330"/>
        <v>42470.583333333328</v>
      </c>
      <c r="L3532">
        <v>1457881057</v>
      </c>
      <c r="M3532" s="11">
        <f t="shared" si="331"/>
        <v>42442.373344907406</v>
      </c>
      <c r="N3532" t="b">
        <v>0</v>
      </c>
      <c r="O3532">
        <v>22</v>
      </c>
      <c r="P3532" t="b">
        <v>1</v>
      </c>
      <c r="Q3532" t="s">
        <v>8271</v>
      </c>
      <c r="R3532" s="10">
        <f t="shared" si="332"/>
        <v>100</v>
      </c>
      <c r="S3532">
        <f t="shared" si="333"/>
        <v>125</v>
      </c>
      <c r="T3532" t="str">
        <f t="shared" si="334"/>
        <v>theater</v>
      </c>
      <c r="U3532" t="str">
        <f t="shared" si="335"/>
        <v>plays</v>
      </c>
    </row>
    <row r="3533" spans="1:21" hidden="1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tr">
        <f>Data[[#This Row],[state]]</f>
        <v>successful</v>
      </c>
      <c r="H3533" t="s">
        <v>8224</v>
      </c>
      <c r="I3533" t="s">
        <v>8246</v>
      </c>
      <c r="J3533">
        <v>1467301334</v>
      </c>
      <c r="K3533" s="11">
        <f t="shared" si="330"/>
        <v>42551.404328703706</v>
      </c>
      <c r="L3533">
        <v>1464709334</v>
      </c>
      <c r="M3533" s="11">
        <f t="shared" si="331"/>
        <v>42521.404328703706</v>
      </c>
      <c r="N3533" t="b">
        <v>0</v>
      </c>
      <c r="O3533">
        <v>26</v>
      </c>
      <c r="P3533" t="b">
        <v>1</v>
      </c>
      <c r="Q3533" t="s">
        <v>8271</v>
      </c>
      <c r="R3533" s="10">
        <f t="shared" si="332"/>
        <v>128</v>
      </c>
      <c r="S3533">
        <f t="shared" si="333"/>
        <v>49.230769230769234</v>
      </c>
      <c r="T3533" t="str">
        <f t="shared" si="334"/>
        <v>theater</v>
      </c>
      <c r="U3533" t="str">
        <f t="shared" si="335"/>
        <v>plays</v>
      </c>
    </row>
    <row r="3534" spans="1:21" ht="59" hidden="1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tr">
        <f>Data[[#This Row],[state]]</f>
        <v>successful</v>
      </c>
      <c r="H3534" t="s">
        <v>8224</v>
      </c>
      <c r="I3534" t="s">
        <v>8246</v>
      </c>
      <c r="J3534">
        <v>1411012740</v>
      </c>
      <c r="K3534" s="11">
        <f t="shared" si="330"/>
        <v>41899.915972222225</v>
      </c>
      <c r="L3534">
        <v>1409667827</v>
      </c>
      <c r="M3534" s="11">
        <f t="shared" si="331"/>
        <v>41884.349849537037</v>
      </c>
      <c r="N3534" t="b">
        <v>0</v>
      </c>
      <c r="O3534">
        <v>27</v>
      </c>
      <c r="P3534" t="b">
        <v>1</v>
      </c>
      <c r="Q3534" t="s">
        <v>8271</v>
      </c>
      <c r="R3534" s="10">
        <f t="shared" si="332"/>
        <v>118.95833333333334</v>
      </c>
      <c r="S3534">
        <f t="shared" si="333"/>
        <v>42.296296296296298</v>
      </c>
      <c r="T3534" t="str">
        <f t="shared" si="334"/>
        <v>theater</v>
      </c>
      <c r="U3534" t="str">
        <f t="shared" si="335"/>
        <v>plays</v>
      </c>
    </row>
    <row r="3535" spans="1:21" ht="59" hidden="1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tr">
        <f>Data[[#This Row],[state]]</f>
        <v>successful</v>
      </c>
      <c r="H3535" t="s">
        <v>8224</v>
      </c>
      <c r="I3535" t="s">
        <v>8246</v>
      </c>
      <c r="J3535">
        <v>1447269367</v>
      </c>
      <c r="K3535" s="11">
        <f t="shared" si="330"/>
        <v>42319.552858796291</v>
      </c>
      <c r="L3535">
        <v>1444673767</v>
      </c>
      <c r="M3535" s="11">
        <f t="shared" si="331"/>
        <v>42289.511192129634</v>
      </c>
      <c r="N3535" t="b">
        <v>0</v>
      </c>
      <c r="O3535">
        <v>8</v>
      </c>
      <c r="P3535" t="b">
        <v>1</v>
      </c>
      <c r="Q3535" t="s">
        <v>8271</v>
      </c>
      <c r="R3535" s="10">
        <f t="shared" si="332"/>
        <v>126.2</v>
      </c>
      <c r="S3535">
        <f t="shared" si="333"/>
        <v>78.875</v>
      </c>
      <c r="T3535" t="str">
        <f t="shared" si="334"/>
        <v>theater</v>
      </c>
      <c r="U3535" t="str">
        <f t="shared" si="335"/>
        <v>plays</v>
      </c>
    </row>
    <row r="3536" spans="1:21" ht="44.25" hidden="1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tr">
        <f>Data[[#This Row],[state]]</f>
        <v>successful</v>
      </c>
      <c r="H3536" t="s">
        <v>8224</v>
      </c>
      <c r="I3536" t="s">
        <v>8246</v>
      </c>
      <c r="J3536">
        <v>1443711623</v>
      </c>
      <c r="K3536" s="11">
        <f t="shared" si="330"/>
        <v>42278.3752662037</v>
      </c>
      <c r="L3536">
        <v>1440687623</v>
      </c>
      <c r="M3536" s="11">
        <f t="shared" si="331"/>
        <v>42243.3752662037</v>
      </c>
      <c r="N3536" t="b">
        <v>0</v>
      </c>
      <c r="O3536">
        <v>204</v>
      </c>
      <c r="P3536" t="b">
        <v>1</v>
      </c>
      <c r="Q3536" t="s">
        <v>8271</v>
      </c>
      <c r="R3536" s="10">
        <f t="shared" si="332"/>
        <v>156.20000000000002</v>
      </c>
      <c r="S3536">
        <f t="shared" si="333"/>
        <v>38.284313725490193</v>
      </c>
      <c r="T3536" t="str">
        <f t="shared" si="334"/>
        <v>theater</v>
      </c>
      <c r="U3536" t="str">
        <f t="shared" si="335"/>
        <v>plays</v>
      </c>
    </row>
    <row r="3537" spans="1:21" ht="44.25" hidden="1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tr">
        <f>Data[[#This Row],[state]]</f>
        <v>successful</v>
      </c>
      <c r="H3537" t="s">
        <v>8225</v>
      </c>
      <c r="I3537" t="s">
        <v>8247</v>
      </c>
      <c r="J3537">
        <v>1443808800</v>
      </c>
      <c r="K3537" s="11">
        <f t="shared" si="330"/>
        <v>42279.5</v>
      </c>
      <c r="L3537">
        <v>1441120910</v>
      </c>
      <c r="M3537" s="11">
        <f t="shared" si="331"/>
        <v>42248.390162037031</v>
      </c>
      <c r="N3537" t="b">
        <v>0</v>
      </c>
      <c r="O3537">
        <v>46</v>
      </c>
      <c r="P3537" t="b">
        <v>1</v>
      </c>
      <c r="Q3537" t="s">
        <v>8271</v>
      </c>
      <c r="R3537" s="10">
        <f t="shared" si="332"/>
        <v>103.15</v>
      </c>
      <c r="S3537">
        <f t="shared" si="333"/>
        <v>44.847826086956523</v>
      </c>
      <c r="T3537" t="str">
        <f t="shared" si="334"/>
        <v>theater</v>
      </c>
      <c r="U3537" t="str">
        <f t="shared" si="335"/>
        <v>plays</v>
      </c>
    </row>
    <row r="3538" spans="1:21" ht="44.25" hidden="1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tr">
        <f>Data[[#This Row],[state]]</f>
        <v>successful</v>
      </c>
      <c r="H3538" t="s">
        <v>8225</v>
      </c>
      <c r="I3538" t="s">
        <v>8247</v>
      </c>
      <c r="J3538">
        <v>1450612740</v>
      </c>
      <c r="K3538" s="11">
        <f t="shared" si="330"/>
        <v>42358.249305555553</v>
      </c>
      <c r="L3538">
        <v>1448040425</v>
      </c>
      <c r="M3538" s="11">
        <f t="shared" si="331"/>
        <v>42328.477141203708</v>
      </c>
      <c r="N3538" t="b">
        <v>0</v>
      </c>
      <c r="O3538">
        <v>17</v>
      </c>
      <c r="P3538" t="b">
        <v>1</v>
      </c>
      <c r="Q3538" t="s">
        <v>8271</v>
      </c>
      <c r="R3538" s="10">
        <f t="shared" si="332"/>
        <v>153.33333333333334</v>
      </c>
      <c r="S3538">
        <f t="shared" si="333"/>
        <v>13.529411764705882</v>
      </c>
      <c r="T3538" t="str">
        <f t="shared" si="334"/>
        <v>theater</v>
      </c>
      <c r="U3538" t="str">
        <f t="shared" si="335"/>
        <v>plays</v>
      </c>
    </row>
    <row r="3539" spans="1:21" ht="44.25" hidden="1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tr">
        <f>Data[[#This Row],[state]]</f>
        <v>successful</v>
      </c>
      <c r="H3539" t="s">
        <v>8229</v>
      </c>
      <c r="I3539" t="s">
        <v>8251</v>
      </c>
      <c r="J3539">
        <v>1416211140</v>
      </c>
      <c r="K3539" s="11">
        <f t="shared" si="330"/>
        <v>41960.082638888889</v>
      </c>
      <c r="L3539">
        <v>1413016216</v>
      </c>
      <c r="M3539" s="11">
        <f t="shared" si="331"/>
        <v>41923.104351851849</v>
      </c>
      <c r="N3539" t="b">
        <v>0</v>
      </c>
      <c r="O3539">
        <v>28</v>
      </c>
      <c r="P3539" t="b">
        <v>1</v>
      </c>
      <c r="Q3539" t="s">
        <v>8271</v>
      </c>
      <c r="R3539" s="10">
        <f t="shared" si="332"/>
        <v>180.44444444444446</v>
      </c>
      <c r="S3539">
        <f t="shared" si="333"/>
        <v>43.5</v>
      </c>
      <c r="T3539" t="str">
        <f t="shared" si="334"/>
        <v>theater</v>
      </c>
      <c r="U3539" t="str">
        <f t="shared" si="335"/>
        <v>plays</v>
      </c>
    </row>
    <row r="3540" spans="1:21" ht="44.25" hidden="1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tr">
        <f>Data[[#This Row],[state]]</f>
        <v>successful</v>
      </c>
      <c r="H3540" t="s">
        <v>8225</v>
      </c>
      <c r="I3540" t="s">
        <v>8247</v>
      </c>
      <c r="J3540">
        <v>1471428340</v>
      </c>
      <c r="K3540" s="11">
        <f t="shared" si="330"/>
        <v>42599.170601851853</v>
      </c>
      <c r="L3540">
        <v>1469009140</v>
      </c>
      <c r="M3540" s="11">
        <f t="shared" si="331"/>
        <v>42571.170601851853</v>
      </c>
      <c r="N3540" t="b">
        <v>0</v>
      </c>
      <c r="O3540">
        <v>83</v>
      </c>
      <c r="P3540" t="b">
        <v>1</v>
      </c>
      <c r="Q3540" t="s">
        <v>8271</v>
      </c>
      <c r="R3540" s="10">
        <f t="shared" si="332"/>
        <v>128.44999999999999</v>
      </c>
      <c r="S3540">
        <f t="shared" si="333"/>
        <v>30.951807228915662</v>
      </c>
      <c r="T3540" t="str">
        <f t="shared" si="334"/>
        <v>theater</v>
      </c>
      <c r="U3540" t="str">
        <f t="shared" si="335"/>
        <v>plays</v>
      </c>
    </row>
    <row r="3541" spans="1:21" ht="44.25" hidden="1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tr">
        <f>Data[[#This Row],[state]]</f>
        <v>successful</v>
      </c>
      <c r="H3541" t="s">
        <v>8224</v>
      </c>
      <c r="I3541" t="s">
        <v>8246</v>
      </c>
      <c r="J3541">
        <v>1473358122</v>
      </c>
      <c r="K3541" s="11">
        <f t="shared" si="330"/>
        <v>42621.506041666667</v>
      </c>
      <c r="L3541">
        <v>1471543722</v>
      </c>
      <c r="M3541" s="11">
        <f t="shared" si="331"/>
        <v>42600.506041666667</v>
      </c>
      <c r="N3541" t="b">
        <v>0</v>
      </c>
      <c r="O3541">
        <v>13</v>
      </c>
      <c r="P3541" t="b">
        <v>1</v>
      </c>
      <c r="Q3541" t="s">
        <v>8271</v>
      </c>
      <c r="R3541" s="10">
        <f t="shared" si="332"/>
        <v>119.66666666666667</v>
      </c>
      <c r="S3541">
        <f t="shared" si="333"/>
        <v>55.230769230769234</v>
      </c>
      <c r="T3541" t="str">
        <f t="shared" si="334"/>
        <v>theater</v>
      </c>
      <c r="U3541" t="str">
        <f t="shared" si="335"/>
        <v>plays</v>
      </c>
    </row>
    <row r="3542" spans="1:21" ht="59" hidden="1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tr">
        <f>Data[[#This Row],[state]]</f>
        <v>successful</v>
      </c>
      <c r="H3542" t="s">
        <v>8225</v>
      </c>
      <c r="I3542" t="s">
        <v>8247</v>
      </c>
      <c r="J3542">
        <v>1466899491</v>
      </c>
      <c r="K3542" s="11">
        <f t="shared" si="330"/>
        <v>42546.753368055557</v>
      </c>
      <c r="L3542">
        <v>1464307491</v>
      </c>
      <c r="M3542" s="11">
        <f t="shared" si="331"/>
        <v>42516.753368055557</v>
      </c>
      <c r="N3542" t="b">
        <v>0</v>
      </c>
      <c r="O3542">
        <v>8</v>
      </c>
      <c r="P3542" t="b">
        <v>1</v>
      </c>
      <c r="Q3542" t="s">
        <v>8271</v>
      </c>
      <c r="R3542" s="10">
        <f t="shared" si="332"/>
        <v>123</v>
      </c>
      <c r="S3542">
        <f t="shared" si="333"/>
        <v>46.125</v>
      </c>
      <c r="T3542" t="str">
        <f t="shared" si="334"/>
        <v>theater</v>
      </c>
      <c r="U3542" t="str">
        <f t="shared" si="335"/>
        <v>plays</v>
      </c>
    </row>
    <row r="3543" spans="1:21" ht="44.25" hidden="1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tr">
        <f>Data[[#This Row],[state]]</f>
        <v>successful</v>
      </c>
      <c r="H3543" t="s">
        <v>8225</v>
      </c>
      <c r="I3543" t="s">
        <v>8247</v>
      </c>
      <c r="J3543">
        <v>1441042275</v>
      </c>
      <c r="K3543" s="11">
        <f t="shared" si="330"/>
        <v>42247.480034722219</v>
      </c>
      <c r="L3543">
        <v>1438882275</v>
      </c>
      <c r="M3543" s="11">
        <f t="shared" si="331"/>
        <v>42222.480034722219</v>
      </c>
      <c r="N3543" t="b">
        <v>0</v>
      </c>
      <c r="O3543">
        <v>32</v>
      </c>
      <c r="P3543" t="b">
        <v>1</v>
      </c>
      <c r="Q3543" t="s">
        <v>8271</v>
      </c>
      <c r="R3543" s="10">
        <f t="shared" si="332"/>
        <v>105</v>
      </c>
      <c r="S3543">
        <f t="shared" si="333"/>
        <v>39.375</v>
      </c>
      <c r="T3543" t="str">
        <f t="shared" si="334"/>
        <v>theater</v>
      </c>
      <c r="U3543" t="str">
        <f t="shared" si="335"/>
        <v>plays</v>
      </c>
    </row>
    <row r="3544" spans="1:21" ht="44.25" hidden="1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tr">
        <f>Data[[#This Row],[state]]</f>
        <v>successful</v>
      </c>
      <c r="H3544" t="s">
        <v>8224</v>
      </c>
      <c r="I3544" t="s">
        <v>8246</v>
      </c>
      <c r="J3544">
        <v>1410099822</v>
      </c>
      <c r="K3544" s="11">
        <f t="shared" si="330"/>
        <v>41889.349791666667</v>
      </c>
      <c r="L3544">
        <v>1404915822</v>
      </c>
      <c r="M3544" s="11">
        <f t="shared" si="331"/>
        <v>41829.349791666667</v>
      </c>
      <c r="N3544" t="b">
        <v>0</v>
      </c>
      <c r="O3544">
        <v>85</v>
      </c>
      <c r="P3544" t="b">
        <v>1</v>
      </c>
      <c r="Q3544" t="s">
        <v>8271</v>
      </c>
      <c r="R3544" s="10">
        <f t="shared" si="332"/>
        <v>102.23636363636363</v>
      </c>
      <c r="S3544">
        <f t="shared" si="333"/>
        <v>66.152941176470591</v>
      </c>
      <c r="T3544" t="str">
        <f t="shared" si="334"/>
        <v>theater</v>
      </c>
      <c r="U3544" t="str">
        <f t="shared" si="335"/>
        <v>plays</v>
      </c>
    </row>
    <row r="3545" spans="1:21" ht="44.25" hidden="1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tr">
        <f>Data[[#This Row],[state]]</f>
        <v>successful</v>
      </c>
      <c r="H3545" t="s">
        <v>8236</v>
      </c>
      <c r="I3545" t="s">
        <v>8249</v>
      </c>
      <c r="J3545">
        <v>1435255659</v>
      </c>
      <c r="K3545" s="11">
        <f t="shared" si="330"/>
        <v>42180.505312499998</v>
      </c>
      <c r="L3545">
        <v>1432663659</v>
      </c>
      <c r="M3545" s="11">
        <f t="shared" si="331"/>
        <v>42150.505312499998</v>
      </c>
      <c r="N3545" t="b">
        <v>0</v>
      </c>
      <c r="O3545">
        <v>29</v>
      </c>
      <c r="P3545" t="b">
        <v>1</v>
      </c>
      <c r="Q3545" t="s">
        <v>8271</v>
      </c>
      <c r="R3545" s="10">
        <f t="shared" si="332"/>
        <v>104.66666666666666</v>
      </c>
      <c r="S3545">
        <f t="shared" si="333"/>
        <v>54.137931034482762</v>
      </c>
      <c r="T3545" t="str">
        <f t="shared" si="334"/>
        <v>theater</v>
      </c>
      <c r="U3545" t="str">
        <f t="shared" si="335"/>
        <v>plays</v>
      </c>
    </row>
    <row r="3546" spans="1:21" ht="29.5" hidden="1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tr">
        <f>Data[[#This Row],[state]]</f>
        <v>successful</v>
      </c>
      <c r="H3546" t="s">
        <v>8224</v>
      </c>
      <c r="I3546" t="s">
        <v>8246</v>
      </c>
      <c r="J3546">
        <v>1425758257</v>
      </c>
      <c r="K3546" s="11">
        <f t="shared" si="330"/>
        <v>42070.581678240742</v>
      </c>
      <c r="L3546">
        <v>1423166257</v>
      </c>
      <c r="M3546" s="11">
        <f t="shared" si="331"/>
        <v>42040.581678240742</v>
      </c>
      <c r="N3546" t="b">
        <v>0</v>
      </c>
      <c r="O3546">
        <v>24</v>
      </c>
      <c r="P3546" t="b">
        <v>1</v>
      </c>
      <c r="Q3546" t="s">
        <v>8271</v>
      </c>
      <c r="R3546" s="10">
        <f t="shared" si="332"/>
        <v>100</v>
      </c>
      <c r="S3546">
        <f t="shared" si="333"/>
        <v>104.16666666666667</v>
      </c>
      <c r="T3546" t="str">
        <f t="shared" si="334"/>
        <v>theater</v>
      </c>
      <c r="U3546" t="str">
        <f t="shared" si="335"/>
        <v>plays</v>
      </c>
    </row>
    <row r="3547" spans="1:21" ht="44.25" hidden="1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tr">
        <f>Data[[#This Row],[state]]</f>
        <v>successful</v>
      </c>
      <c r="H3547" t="s">
        <v>8224</v>
      </c>
      <c r="I3547" t="s">
        <v>8246</v>
      </c>
      <c r="J3547">
        <v>1428780159</v>
      </c>
      <c r="K3547" s="11">
        <f t="shared" si="330"/>
        <v>42105.557395833333</v>
      </c>
      <c r="L3547">
        <v>1426188159</v>
      </c>
      <c r="M3547" s="11">
        <f t="shared" si="331"/>
        <v>42075.557395833333</v>
      </c>
      <c r="N3547" t="b">
        <v>0</v>
      </c>
      <c r="O3547">
        <v>8</v>
      </c>
      <c r="P3547" t="b">
        <v>1</v>
      </c>
      <c r="Q3547" t="s">
        <v>8271</v>
      </c>
      <c r="R3547" s="10">
        <f t="shared" si="332"/>
        <v>100.4</v>
      </c>
      <c r="S3547">
        <f t="shared" si="333"/>
        <v>31.375</v>
      </c>
      <c r="T3547" t="str">
        <f t="shared" si="334"/>
        <v>theater</v>
      </c>
      <c r="U3547" t="str">
        <f t="shared" si="335"/>
        <v>plays</v>
      </c>
    </row>
    <row r="3548" spans="1:21" ht="44.25" hidden="1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tr">
        <f>Data[[#This Row],[state]]</f>
        <v>successful</v>
      </c>
      <c r="H3548" t="s">
        <v>8224</v>
      </c>
      <c r="I3548" t="s">
        <v>8246</v>
      </c>
      <c r="J3548">
        <v>1427860740</v>
      </c>
      <c r="K3548" s="11">
        <f t="shared" si="330"/>
        <v>42094.915972222225</v>
      </c>
      <c r="L3548">
        <v>1426002684</v>
      </c>
      <c r="M3548" s="11">
        <f t="shared" si="331"/>
        <v>42073.410694444443</v>
      </c>
      <c r="N3548" t="b">
        <v>0</v>
      </c>
      <c r="O3548">
        <v>19</v>
      </c>
      <c r="P3548" t="b">
        <v>1</v>
      </c>
      <c r="Q3548" t="s">
        <v>8271</v>
      </c>
      <c r="R3548" s="10">
        <f t="shared" si="332"/>
        <v>102.27272727272727</v>
      </c>
      <c r="S3548">
        <f t="shared" si="333"/>
        <v>59.210526315789473</v>
      </c>
      <c r="T3548" t="str">
        <f t="shared" si="334"/>
        <v>theater</v>
      </c>
      <c r="U3548" t="str">
        <f t="shared" si="335"/>
        <v>plays</v>
      </c>
    </row>
    <row r="3549" spans="1:21" ht="44.25" hidden="1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tr">
        <f>Data[[#This Row],[state]]</f>
        <v>successful</v>
      </c>
      <c r="H3549" t="s">
        <v>8224</v>
      </c>
      <c r="I3549" t="s">
        <v>8246</v>
      </c>
      <c r="J3549">
        <v>1463198340</v>
      </c>
      <c r="K3549" s="11">
        <f t="shared" si="330"/>
        <v>42503.915972222225</v>
      </c>
      <c r="L3549">
        <v>1461117201</v>
      </c>
      <c r="M3549" s="11">
        <f t="shared" si="331"/>
        <v>42479.828715277778</v>
      </c>
      <c r="N3549" t="b">
        <v>0</v>
      </c>
      <c r="O3549">
        <v>336</v>
      </c>
      <c r="P3549" t="b">
        <v>1</v>
      </c>
      <c r="Q3549" t="s">
        <v>8271</v>
      </c>
      <c r="R3549" s="10">
        <f t="shared" si="332"/>
        <v>114.40928571428573</v>
      </c>
      <c r="S3549">
        <f t="shared" si="333"/>
        <v>119.17633928571429</v>
      </c>
      <c r="T3549" t="str">
        <f t="shared" si="334"/>
        <v>theater</v>
      </c>
      <c r="U3549" t="str">
        <f t="shared" si="335"/>
        <v>plays</v>
      </c>
    </row>
    <row r="3550" spans="1:21" ht="44.25" hidden="1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tr">
        <f>Data[[#This Row],[state]]</f>
        <v>successful</v>
      </c>
      <c r="H3550" t="s">
        <v>8224</v>
      </c>
      <c r="I3550" t="s">
        <v>8246</v>
      </c>
      <c r="J3550">
        <v>1457139600</v>
      </c>
      <c r="K3550" s="11">
        <f t="shared" si="330"/>
        <v>42433.791666666672</v>
      </c>
      <c r="L3550">
        <v>1455230214</v>
      </c>
      <c r="M3550" s="11">
        <f t="shared" si="331"/>
        <v>42411.692291666666</v>
      </c>
      <c r="N3550" t="b">
        <v>0</v>
      </c>
      <c r="O3550">
        <v>13</v>
      </c>
      <c r="P3550" t="b">
        <v>1</v>
      </c>
      <c r="Q3550" t="s">
        <v>8271</v>
      </c>
      <c r="R3550" s="10">
        <f t="shared" si="332"/>
        <v>101.9047619047619</v>
      </c>
      <c r="S3550">
        <f t="shared" si="333"/>
        <v>164.61538461538461</v>
      </c>
      <c r="T3550" t="str">
        <f t="shared" si="334"/>
        <v>theater</v>
      </c>
      <c r="U3550" t="str">
        <f t="shared" si="335"/>
        <v>plays</v>
      </c>
    </row>
    <row r="3551" spans="1:21" ht="44.25" hidden="1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tr">
        <f>Data[[#This Row],[state]]</f>
        <v>successful</v>
      </c>
      <c r="H3551" t="s">
        <v>8225</v>
      </c>
      <c r="I3551" t="s">
        <v>8247</v>
      </c>
      <c r="J3551">
        <v>1441358873</v>
      </c>
      <c r="K3551" s="11">
        <f t="shared" si="330"/>
        <v>42251.144363425927</v>
      </c>
      <c r="L3551">
        <v>1438939673</v>
      </c>
      <c r="M3551" s="11">
        <f t="shared" si="331"/>
        <v>42223.144363425927</v>
      </c>
      <c r="N3551" t="b">
        <v>0</v>
      </c>
      <c r="O3551">
        <v>42</v>
      </c>
      <c r="P3551" t="b">
        <v>1</v>
      </c>
      <c r="Q3551" t="s">
        <v>8271</v>
      </c>
      <c r="R3551" s="10">
        <f t="shared" si="332"/>
        <v>102</v>
      </c>
      <c r="S3551">
        <f t="shared" si="333"/>
        <v>24.285714285714285</v>
      </c>
      <c r="T3551" t="str">
        <f t="shared" si="334"/>
        <v>theater</v>
      </c>
      <c r="U3551" t="str">
        <f t="shared" si="335"/>
        <v>plays</v>
      </c>
    </row>
    <row r="3552" spans="1:21" ht="59" hidden="1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tr">
        <f>Data[[#This Row],[state]]</f>
        <v>successful</v>
      </c>
      <c r="H3552" t="s">
        <v>8225</v>
      </c>
      <c r="I3552" t="s">
        <v>8247</v>
      </c>
      <c r="J3552">
        <v>1462224398</v>
      </c>
      <c r="K3552" s="11">
        <f t="shared" si="330"/>
        <v>42492.643495370372</v>
      </c>
      <c r="L3552">
        <v>1459632398</v>
      </c>
      <c r="M3552" s="11">
        <f t="shared" si="331"/>
        <v>42462.643495370372</v>
      </c>
      <c r="N3552" t="b">
        <v>0</v>
      </c>
      <c r="O3552">
        <v>64</v>
      </c>
      <c r="P3552" t="b">
        <v>1</v>
      </c>
      <c r="Q3552" t="s">
        <v>8271</v>
      </c>
      <c r="R3552" s="10">
        <f t="shared" si="332"/>
        <v>104.80000000000001</v>
      </c>
      <c r="S3552">
        <f t="shared" si="333"/>
        <v>40.9375</v>
      </c>
      <c r="T3552" t="str">
        <f t="shared" si="334"/>
        <v>theater</v>
      </c>
      <c r="U3552" t="str">
        <f t="shared" si="335"/>
        <v>plays</v>
      </c>
    </row>
    <row r="3553" spans="1:21" ht="44.25" hidden="1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tr">
        <f>Data[[#This Row],[state]]</f>
        <v>successful</v>
      </c>
      <c r="H3553" t="s">
        <v>8224</v>
      </c>
      <c r="I3553" t="s">
        <v>8246</v>
      </c>
      <c r="J3553">
        <v>1400796420</v>
      </c>
      <c r="K3553" s="11">
        <f t="shared" si="330"/>
        <v>41781.671527777777</v>
      </c>
      <c r="L3553">
        <v>1398342170</v>
      </c>
      <c r="M3553" s="11">
        <f t="shared" si="331"/>
        <v>41753.265856481477</v>
      </c>
      <c r="N3553" t="b">
        <v>0</v>
      </c>
      <c r="O3553">
        <v>25</v>
      </c>
      <c r="P3553" t="b">
        <v>1</v>
      </c>
      <c r="Q3553" t="s">
        <v>8271</v>
      </c>
      <c r="R3553" s="10">
        <f t="shared" si="332"/>
        <v>101.83333333333333</v>
      </c>
      <c r="S3553">
        <f t="shared" si="333"/>
        <v>61.1</v>
      </c>
      <c r="T3553" t="str">
        <f t="shared" si="334"/>
        <v>theater</v>
      </c>
      <c r="U3553" t="str">
        <f t="shared" si="335"/>
        <v>plays</v>
      </c>
    </row>
    <row r="3554" spans="1:21" ht="44.25" hidden="1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tr">
        <f>Data[[#This Row],[state]]</f>
        <v>successful</v>
      </c>
      <c r="H3554" t="s">
        <v>8225</v>
      </c>
      <c r="I3554" t="s">
        <v>8247</v>
      </c>
      <c r="J3554">
        <v>1403964324</v>
      </c>
      <c r="K3554" s="11">
        <f t="shared" si="330"/>
        <v>41818.337083333332</v>
      </c>
      <c r="L3554">
        <v>1401372324</v>
      </c>
      <c r="M3554" s="11">
        <f t="shared" si="331"/>
        <v>41788.337083333332</v>
      </c>
      <c r="N3554" t="b">
        <v>0</v>
      </c>
      <c r="O3554">
        <v>20</v>
      </c>
      <c r="P3554" t="b">
        <v>1</v>
      </c>
      <c r="Q3554" t="s">
        <v>8271</v>
      </c>
      <c r="R3554" s="10">
        <f t="shared" si="332"/>
        <v>100</v>
      </c>
      <c r="S3554">
        <f t="shared" si="333"/>
        <v>38.65</v>
      </c>
      <c r="T3554" t="str">
        <f t="shared" si="334"/>
        <v>theater</v>
      </c>
      <c r="U3554" t="str">
        <f t="shared" si="335"/>
        <v>plays</v>
      </c>
    </row>
    <row r="3555" spans="1:21" ht="44.25" hidden="1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tr">
        <f>Data[[#This Row],[state]]</f>
        <v>successful</v>
      </c>
      <c r="H3555" t="s">
        <v>8224</v>
      </c>
      <c r="I3555" t="s">
        <v>8246</v>
      </c>
      <c r="J3555">
        <v>1439337600</v>
      </c>
      <c r="K3555" s="11">
        <f t="shared" si="330"/>
        <v>42227.75</v>
      </c>
      <c r="L3555">
        <v>1436575280</v>
      </c>
      <c r="M3555" s="11">
        <f t="shared" si="331"/>
        <v>42195.778703703705</v>
      </c>
      <c r="N3555" t="b">
        <v>0</v>
      </c>
      <c r="O3555">
        <v>104</v>
      </c>
      <c r="P3555" t="b">
        <v>1</v>
      </c>
      <c r="Q3555" t="s">
        <v>8271</v>
      </c>
      <c r="R3555" s="10">
        <f t="shared" si="332"/>
        <v>106.27272727272728</v>
      </c>
      <c r="S3555">
        <f t="shared" si="333"/>
        <v>56.20192307692308</v>
      </c>
      <c r="T3555" t="str">
        <f t="shared" si="334"/>
        <v>theater</v>
      </c>
      <c r="U3555" t="str">
        <f t="shared" si="335"/>
        <v>plays</v>
      </c>
    </row>
    <row r="3556" spans="1:21" ht="44.25" hidden="1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tr">
        <f>Data[[#This Row],[state]]</f>
        <v>successful</v>
      </c>
      <c r="H3556" t="s">
        <v>8224</v>
      </c>
      <c r="I3556" t="s">
        <v>8246</v>
      </c>
      <c r="J3556">
        <v>1423674000</v>
      </c>
      <c r="K3556" s="11">
        <f t="shared" si="330"/>
        <v>42046.458333333328</v>
      </c>
      <c r="L3556">
        <v>1421025159</v>
      </c>
      <c r="M3556" s="11">
        <f t="shared" si="331"/>
        <v>42015.800451388888</v>
      </c>
      <c r="N3556" t="b">
        <v>0</v>
      </c>
      <c r="O3556">
        <v>53</v>
      </c>
      <c r="P3556" t="b">
        <v>1</v>
      </c>
      <c r="Q3556" t="s">
        <v>8271</v>
      </c>
      <c r="R3556" s="10">
        <f t="shared" si="332"/>
        <v>113.42219999999999</v>
      </c>
      <c r="S3556">
        <f t="shared" si="333"/>
        <v>107.00207547169811</v>
      </c>
      <c r="T3556" t="str">
        <f t="shared" si="334"/>
        <v>theater</v>
      </c>
      <c r="U3556" t="str">
        <f t="shared" si="335"/>
        <v>plays</v>
      </c>
    </row>
    <row r="3557" spans="1:21" ht="44.25" hidden="1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tr">
        <f>Data[[#This Row],[state]]</f>
        <v>successful</v>
      </c>
      <c r="H3557" t="s">
        <v>8237</v>
      </c>
      <c r="I3557" t="s">
        <v>8249</v>
      </c>
      <c r="J3557">
        <v>1479382594</v>
      </c>
      <c r="K3557" s="11">
        <f t="shared" si="330"/>
        <v>42691.233726851846</v>
      </c>
      <c r="L3557">
        <v>1476786994</v>
      </c>
      <c r="M3557" s="11">
        <f t="shared" si="331"/>
        <v>42661.192060185189</v>
      </c>
      <c r="N3557" t="b">
        <v>0</v>
      </c>
      <c r="O3557">
        <v>14</v>
      </c>
      <c r="P3557" t="b">
        <v>1</v>
      </c>
      <c r="Q3557" t="s">
        <v>8271</v>
      </c>
      <c r="R3557" s="10">
        <f t="shared" si="332"/>
        <v>100</v>
      </c>
      <c r="S3557">
        <f t="shared" si="333"/>
        <v>171.42857142857142</v>
      </c>
      <c r="T3557" t="str">
        <f t="shared" si="334"/>
        <v>theater</v>
      </c>
      <c r="U3557" t="str">
        <f t="shared" si="335"/>
        <v>plays</v>
      </c>
    </row>
    <row r="3558" spans="1:21" ht="59" hidden="1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tr">
        <f>Data[[#This Row],[state]]</f>
        <v>successful</v>
      </c>
      <c r="H3558" t="s">
        <v>8225</v>
      </c>
      <c r="I3558" t="s">
        <v>8247</v>
      </c>
      <c r="J3558">
        <v>1408289724</v>
      </c>
      <c r="K3558" s="11">
        <f t="shared" si="330"/>
        <v>41868.399583333332</v>
      </c>
      <c r="L3558">
        <v>1403105724</v>
      </c>
      <c r="M3558" s="11">
        <f t="shared" si="331"/>
        <v>41808.399583333332</v>
      </c>
      <c r="N3558" t="b">
        <v>0</v>
      </c>
      <c r="O3558">
        <v>20</v>
      </c>
      <c r="P3558" t="b">
        <v>1</v>
      </c>
      <c r="Q3558" t="s">
        <v>8271</v>
      </c>
      <c r="R3558" s="10">
        <f t="shared" si="332"/>
        <v>100.45454545454547</v>
      </c>
      <c r="S3558">
        <f t="shared" si="333"/>
        <v>110.5</v>
      </c>
      <c r="T3558" t="str">
        <f t="shared" si="334"/>
        <v>theater</v>
      </c>
      <c r="U3558" t="str">
        <f t="shared" si="335"/>
        <v>plays</v>
      </c>
    </row>
    <row r="3559" spans="1:21" ht="59" hidden="1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tr">
        <f>Data[[#This Row],[state]]</f>
        <v>successful</v>
      </c>
      <c r="H3559" t="s">
        <v>8224</v>
      </c>
      <c r="I3559" t="s">
        <v>8246</v>
      </c>
      <c r="J3559">
        <v>1399271911</v>
      </c>
      <c r="K3559" s="11">
        <f t="shared" si="330"/>
        <v>41764.026747685188</v>
      </c>
      <c r="L3559">
        <v>1396334311</v>
      </c>
      <c r="M3559" s="11">
        <f t="shared" si="331"/>
        <v>41730.026747685188</v>
      </c>
      <c r="N3559" t="b">
        <v>0</v>
      </c>
      <c r="O3559">
        <v>558</v>
      </c>
      <c r="P3559" t="b">
        <v>1</v>
      </c>
      <c r="Q3559" t="s">
        <v>8271</v>
      </c>
      <c r="R3559" s="10">
        <f t="shared" si="332"/>
        <v>100.03599999999999</v>
      </c>
      <c r="S3559">
        <f t="shared" si="333"/>
        <v>179.27598566308242</v>
      </c>
      <c r="T3559" t="str">
        <f t="shared" si="334"/>
        <v>theater</v>
      </c>
      <c r="U3559" t="str">
        <f t="shared" si="335"/>
        <v>plays</v>
      </c>
    </row>
    <row r="3560" spans="1:21" ht="44.25" hidden="1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tr">
        <f>Data[[#This Row],[state]]</f>
        <v>successful</v>
      </c>
      <c r="H3560" t="s">
        <v>8225</v>
      </c>
      <c r="I3560" t="s">
        <v>8247</v>
      </c>
      <c r="J3560">
        <v>1435352400</v>
      </c>
      <c r="K3560" s="11">
        <f t="shared" si="330"/>
        <v>42181.625</v>
      </c>
      <c r="L3560">
        <v>1431718575</v>
      </c>
      <c r="M3560" s="11">
        <f t="shared" si="331"/>
        <v>42139.566840277781</v>
      </c>
      <c r="N3560" t="b">
        <v>0</v>
      </c>
      <c r="O3560">
        <v>22</v>
      </c>
      <c r="P3560" t="b">
        <v>1</v>
      </c>
      <c r="Q3560" t="s">
        <v>8271</v>
      </c>
      <c r="R3560" s="10">
        <f t="shared" si="332"/>
        <v>144</v>
      </c>
      <c r="S3560">
        <f t="shared" si="333"/>
        <v>22.90909090909091</v>
      </c>
      <c r="T3560" t="str">
        <f t="shared" si="334"/>
        <v>theater</v>
      </c>
      <c r="U3560" t="str">
        <f t="shared" si="335"/>
        <v>plays</v>
      </c>
    </row>
    <row r="3561" spans="1:21" ht="59" hidden="1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tr">
        <f>Data[[#This Row],[state]]</f>
        <v>successful</v>
      </c>
      <c r="H3561" t="s">
        <v>8226</v>
      </c>
      <c r="I3561" t="s">
        <v>8248</v>
      </c>
      <c r="J3561">
        <v>1438333080</v>
      </c>
      <c r="K3561" s="11">
        <f t="shared" si="330"/>
        <v>42216.123611111107</v>
      </c>
      <c r="L3561">
        <v>1436408308</v>
      </c>
      <c r="M3561" s="11">
        <f t="shared" si="331"/>
        <v>42193.846157407403</v>
      </c>
      <c r="N3561" t="b">
        <v>0</v>
      </c>
      <c r="O3561">
        <v>24</v>
      </c>
      <c r="P3561" t="b">
        <v>1</v>
      </c>
      <c r="Q3561" t="s">
        <v>8271</v>
      </c>
      <c r="R3561" s="10">
        <f t="shared" si="332"/>
        <v>103.49999999999999</v>
      </c>
      <c r="S3561">
        <f t="shared" si="333"/>
        <v>43.125</v>
      </c>
      <c r="T3561" t="str">
        <f t="shared" si="334"/>
        <v>theater</v>
      </c>
      <c r="U3561" t="str">
        <f t="shared" si="335"/>
        <v>plays</v>
      </c>
    </row>
    <row r="3562" spans="1:21" ht="44.25" hidden="1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tr">
        <f>Data[[#This Row],[state]]</f>
        <v>successful</v>
      </c>
      <c r="H3562" t="s">
        <v>8229</v>
      </c>
      <c r="I3562" t="s">
        <v>8251</v>
      </c>
      <c r="J3562">
        <v>1432694700</v>
      </c>
      <c r="K3562" s="11">
        <f t="shared" si="330"/>
        <v>42150.864583333328</v>
      </c>
      <c r="L3562">
        <v>1429651266</v>
      </c>
      <c r="M3562" s="11">
        <f t="shared" si="331"/>
        <v>42115.639652777783</v>
      </c>
      <c r="N3562" t="b">
        <v>0</v>
      </c>
      <c r="O3562">
        <v>74</v>
      </c>
      <c r="P3562" t="b">
        <v>1</v>
      </c>
      <c r="Q3562" t="s">
        <v>8271</v>
      </c>
      <c r="R3562" s="10">
        <f t="shared" si="332"/>
        <v>108.43750000000001</v>
      </c>
      <c r="S3562">
        <f t="shared" si="333"/>
        <v>46.891891891891895</v>
      </c>
      <c r="T3562" t="str">
        <f t="shared" si="334"/>
        <v>theater</v>
      </c>
      <c r="U3562" t="str">
        <f t="shared" si="335"/>
        <v>plays</v>
      </c>
    </row>
    <row r="3563" spans="1:21" ht="103.25" hidden="1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tr">
        <f>Data[[#This Row],[state]]</f>
        <v>successful</v>
      </c>
      <c r="H3563" t="s">
        <v>8224</v>
      </c>
      <c r="I3563" t="s">
        <v>8246</v>
      </c>
      <c r="J3563">
        <v>1438799760</v>
      </c>
      <c r="K3563" s="11">
        <f t="shared" si="330"/>
        <v>42221.524999999994</v>
      </c>
      <c r="L3563">
        <v>1437236378</v>
      </c>
      <c r="M3563" s="11">
        <f t="shared" si="331"/>
        <v>42203.430300925931</v>
      </c>
      <c r="N3563" t="b">
        <v>0</v>
      </c>
      <c r="O3563">
        <v>54</v>
      </c>
      <c r="P3563" t="b">
        <v>1</v>
      </c>
      <c r="Q3563" t="s">
        <v>8271</v>
      </c>
      <c r="R3563" s="10">
        <f t="shared" si="332"/>
        <v>102.4</v>
      </c>
      <c r="S3563">
        <f t="shared" si="333"/>
        <v>47.407407407407405</v>
      </c>
      <c r="T3563" t="str">
        <f t="shared" si="334"/>
        <v>theater</v>
      </c>
      <c r="U3563" t="str">
        <f t="shared" si="335"/>
        <v>plays</v>
      </c>
    </row>
    <row r="3564" spans="1:21" ht="44.25" hidden="1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tr">
        <f>Data[[#This Row],[state]]</f>
        <v>successful</v>
      </c>
      <c r="H3564" t="s">
        <v>8225</v>
      </c>
      <c r="I3564" t="s">
        <v>8247</v>
      </c>
      <c r="J3564">
        <v>1457906400</v>
      </c>
      <c r="K3564" s="11">
        <f t="shared" si="330"/>
        <v>42442.666666666672</v>
      </c>
      <c r="L3564">
        <v>1457115427</v>
      </c>
      <c r="M3564" s="11">
        <f t="shared" si="331"/>
        <v>42433.511886574073</v>
      </c>
      <c r="N3564" t="b">
        <v>0</v>
      </c>
      <c r="O3564">
        <v>31</v>
      </c>
      <c r="P3564" t="b">
        <v>1</v>
      </c>
      <c r="Q3564" t="s">
        <v>8271</v>
      </c>
      <c r="R3564" s="10">
        <f t="shared" si="332"/>
        <v>148.88888888888889</v>
      </c>
      <c r="S3564">
        <f t="shared" si="333"/>
        <v>15.129032258064516</v>
      </c>
      <c r="T3564" t="str">
        <f t="shared" si="334"/>
        <v>theater</v>
      </c>
      <c r="U3564" t="str">
        <f t="shared" si="335"/>
        <v>plays</v>
      </c>
    </row>
    <row r="3565" spans="1:21" ht="44.25" hidden="1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tr">
        <f>Data[[#This Row],[state]]</f>
        <v>successful</v>
      </c>
      <c r="H3565" t="s">
        <v>8225</v>
      </c>
      <c r="I3565" t="s">
        <v>8247</v>
      </c>
      <c r="J3565">
        <v>1470078000</v>
      </c>
      <c r="K3565" s="11">
        <f t="shared" si="330"/>
        <v>42583.541666666672</v>
      </c>
      <c r="L3565">
        <v>1467648456</v>
      </c>
      <c r="M3565" s="11">
        <f t="shared" si="331"/>
        <v>42555.421944444446</v>
      </c>
      <c r="N3565" t="b">
        <v>0</v>
      </c>
      <c r="O3565">
        <v>25</v>
      </c>
      <c r="P3565" t="b">
        <v>1</v>
      </c>
      <c r="Q3565" t="s">
        <v>8271</v>
      </c>
      <c r="R3565" s="10">
        <f t="shared" si="332"/>
        <v>105.49000000000002</v>
      </c>
      <c r="S3565">
        <f t="shared" si="333"/>
        <v>21.098000000000003</v>
      </c>
      <c r="T3565" t="str">
        <f t="shared" si="334"/>
        <v>theater</v>
      </c>
      <c r="U3565" t="str">
        <f t="shared" si="335"/>
        <v>plays</v>
      </c>
    </row>
    <row r="3566" spans="1:21" ht="29.5" hidden="1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tr">
        <f>Data[[#This Row],[state]]</f>
        <v>successful</v>
      </c>
      <c r="H3566" t="s">
        <v>8225</v>
      </c>
      <c r="I3566" t="s">
        <v>8247</v>
      </c>
      <c r="J3566">
        <v>1444060800</v>
      </c>
      <c r="K3566" s="11">
        <f t="shared" si="330"/>
        <v>42282.416666666672</v>
      </c>
      <c r="L3566">
        <v>1440082649</v>
      </c>
      <c r="M3566" s="11">
        <f t="shared" si="331"/>
        <v>42236.373252314821</v>
      </c>
      <c r="N3566" t="b">
        <v>0</v>
      </c>
      <c r="O3566">
        <v>17</v>
      </c>
      <c r="P3566" t="b">
        <v>1</v>
      </c>
      <c r="Q3566" t="s">
        <v>8271</v>
      </c>
      <c r="R3566" s="10">
        <f t="shared" si="332"/>
        <v>100.49999999999999</v>
      </c>
      <c r="S3566">
        <f t="shared" si="333"/>
        <v>59.117647058823529</v>
      </c>
      <c r="T3566" t="str">
        <f t="shared" si="334"/>
        <v>theater</v>
      </c>
      <c r="U3566" t="str">
        <f t="shared" si="335"/>
        <v>plays</v>
      </c>
    </row>
    <row r="3567" spans="1:21" ht="44.25" hidden="1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tr">
        <f>Data[[#This Row],[state]]</f>
        <v>successful</v>
      </c>
      <c r="H3567" t="s">
        <v>8224</v>
      </c>
      <c r="I3567" t="s">
        <v>8246</v>
      </c>
      <c r="J3567">
        <v>1420048208</v>
      </c>
      <c r="K3567" s="11">
        <f t="shared" si="330"/>
        <v>42004.493148148147</v>
      </c>
      <c r="L3567">
        <v>1417456208</v>
      </c>
      <c r="M3567" s="11">
        <f t="shared" si="331"/>
        <v>41974.493148148147</v>
      </c>
      <c r="N3567" t="b">
        <v>0</v>
      </c>
      <c r="O3567">
        <v>12</v>
      </c>
      <c r="P3567" t="b">
        <v>1</v>
      </c>
      <c r="Q3567" t="s">
        <v>8271</v>
      </c>
      <c r="R3567" s="10">
        <f t="shared" si="332"/>
        <v>130.55555555555557</v>
      </c>
      <c r="S3567">
        <f t="shared" si="333"/>
        <v>97.916666666666671</v>
      </c>
      <c r="T3567" t="str">
        <f t="shared" si="334"/>
        <v>theater</v>
      </c>
      <c r="U3567" t="str">
        <f t="shared" si="335"/>
        <v>plays</v>
      </c>
    </row>
    <row r="3568" spans="1:21" ht="44.25" hidden="1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tr">
        <f>Data[[#This Row],[state]]</f>
        <v>successful</v>
      </c>
      <c r="H3568" t="s">
        <v>8225</v>
      </c>
      <c r="I3568" t="s">
        <v>8247</v>
      </c>
      <c r="J3568">
        <v>1422015083</v>
      </c>
      <c r="K3568" s="11">
        <f t="shared" si="330"/>
        <v>42027.257905092592</v>
      </c>
      <c r="L3568">
        <v>1419423083</v>
      </c>
      <c r="M3568" s="11">
        <f t="shared" si="331"/>
        <v>41997.257905092592</v>
      </c>
      <c r="N3568" t="b">
        <v>0</v>
      </c>
      <c r="O3568">
        <v>38</v>
      </c>
      <c r="P3568" t="b">
        <v>1</v>
      </c>
      <c r="Q3568" t="s">
        <v>8271</v>
      </c>
      <c r="R3568" s="10">
        <f t="shared" si="332"/>
        <v>104.75000000000001</v>
      </c>
      <c r="S3568">
        <f t="shared" si="333"/>
        <v>55.131578947368418</v>
      </c>
      <c r="T3568" t="str">
        <f t="shared" si="334"/>
        <v>theater</v>
      </c>
      <c r="U3568" t="str">
        <f t="shared" si="335"/>
        <v>plays</v>
      </c>
    </row>
    <row r="3569" spans="1:21" ht="44.25" hidden="1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tr">
        <f>Data[[#This Row],[state]]</f>
        <v>successful</v>
      </c>
      <c r="H3569" t="s">
        <v>8225</v>
      </c>
      <c r="I3569" t="s">
        <v>8247</v>
      </c>
      <c r="J3569">
        <v>1433964444</v>
      </c>
      <c r="K3569" s="11">
        <f t="shared" si="330"/>
        <v>42165.560694444444</v>
      </c>
      <c r="L3569">
        <v>1431372444</v>
      </c>
      <c r="M3569" s="11">
        <f t="shared" si="331"/>
        <v>42135.560694444444</v>
      </c>
      <c r="N3569" t="b">
        <v>0</v>
      </c>
      <c r="O3569">
        <v>41</v>
      </c>
      <c r="P3569" t="b">
        <v>1</v>
      </c>
      <c r="Q3569" t="s">
        <v>8271</v>
      </c>
      <c r="R3569" s="10">
        <f t="shared" si="332"/>
        <v>108.80000000000001</v>
      </c>
      <c r="S3569">
        <f t="shared" si="333"/>
        <v>26.536585365853657</v>
      </c>
      <c r="T3569" t="str">
        <f t="shared" si="334"/>
        <v>theater</v>
      </c>
      <c r="U3569" t="str">
        <f t="shared" si="335"/>
        <v>plays</v>
      </c>
    </row>
    <row r="3570" spans="1:21" ht="44.25" hidden="1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tr">
        <f>Data[[#This Row],[state]]</f>
        <v>successful</v>
      </c>
      <c r="H3570" t="s">
        <v>8224</v>
      </c>
      <c r="I3570" t="s">
        <v>8246</v>
      </c>
      <c r="J3570">
        <v>1410975994</v>
      </c>
      <c r="K3570" s="11">
        <f t="shared" si="330"/>
        <v>41899.490671296298</v>
      </c>
      <c r="L3570">
        <v>1408383994</v>
      </c>
      <c r="M3570" s="11">
        <f t="shared" si="331"/>
        <v>41869.490671296298</v>
      </c>
      <c r="N3570" t="b">
        <v>0</v>
      </c>
      <c r="O3570">
        <v>19</v>
      </c>
      <c r="P3570" t="b">
        <v>1</v>
      </c>
      <c r="Q3570" t="s">
        <v>8271</v>
      </c>
      <c r="R3570" s="10">
        <f t="shared" si="332"/>
        <v>111.00000000000001</v>
      </c>
      <c r="S3570">
        <f t="shared" si="333"/>
        <v>58.421052631578945</v>
      </c>
      <c r="T3570" t="str">
        <f t="shared" si="334"/>
        <v>theater</v>
      </c>
      <c r="U3570" t="str">
        <f t="shared" si="335"/>
        <v>plays</v>
      </c>
    </row>
    <row r="3571" spans="1:21" ht="44.25" hidden="1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tr">
        <f>Data[[#This Row],[state]]</f>
        <v>successful</v>
      </c>
      <c r="H3571" t="s">
        <v>8224</v>
      </c>
      <c r="I3571" t="s">
        <v>8246</v>
      </c>
      <c r="J3571">
        <v>1420734696</v>
      </c>
      <c r="K3571" s="11">
        <f t="shared" si="330"/>
        <v>42012.438611111109</v>
      </c>
      <c r="L3571">
        <v>1418142696</v>
      </c>
      <c r="M3571" s="11">
        <f t="shared" si="331"/>
        <v>41982.438611111109</v>
      </c>
      <c r="N3571" t="b">
        <v>0</v>
      </c>
      <c r="O3571">
        <v>41</v>
      </c>
      <c r="P3571" t="b">
        <v>1</v>
      </c>
      <c r="Q3571" t="s">
        <v>8271</v>
      </c>
      <c r="R3571" s="10">
        <f t="shared" si="332"/>
        <v>100.47999999999999</v>
      </c>
      <c r="S3571">
        <f t="shared" si="333"/>
        <v>122.53658536585365</v>
      </c>
      <c r="T3571" t="str">
        <f t="shared" si="334"/>
        <v>theater</v>
      </c>
      <c r="U3571" t="str">
        <f t="shared" si="335"/>
        <v>plays</v>
      </c>
    </row>
    <row r="3572" spans="1:21" ht="44.25" hidden="1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tr">
        <f>Data[[#This Row],[state]]</f>
        <v>successful</v>
      </c>
      <c r="H3572" t="s">
        <v>8224</v>
      </c>
      <c r="I3572" t="s">
        <v>8246</v>
      </c>
      <c r="J3572">
        <v>1420009200</v>
      </c>
      <c r="K3572" s="11">
        <f t="shared" si="330"/>
        <v>42004.041666666672</v>
      </c>
      <c r="L3572">
        <v>1417593483</v>
      </c>
      <c r="M3572" s="11">
        <f t="shared" si="331"/>
        <v>41976.081979166673</v>
      </c>
      <c r="N3572" t="b">
        <v>0</v>
      </c>
      <c r="O3572">
        <v>26</v>
      </c>
      <c r="P3572" t="b">
        <v>1</v>
      </c>
      <c r="Q3572" t="s">
        <v>8271</v>
      </c>
      <c r="R3572" s="10">
        <f t="shared" si="332"/>
        <v>114.35</v>
      </c>
      <c r="S3572">
        <f t="shared" si="333"/>
        <v>87.961538461538467</v>
      </c>
      <c r="T3572" t="str">
        <f t="shared" si="334"/>
        <v>theater</v>
      </c>
      <c r="U3572" t="str">
        <f t="shared" si="335"/>
        <v>plays</v>
      </c>
    </row>
    <row r="3573" spans="1:21" ht="44.25" hidden="1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tr">
        <f>Data[[#This Row],[state]]</f>
        <v>successful</v>
      </c>
      <c r="H3573" t="s">
        <v>8225</v>
      </c>
      <c r="I3573" t="s">
        <v>8247</v>
      </c>
      <c r="J3573">
        <v>1414701413</v>
      </c>
      <c r="K3573" s="11">
        <f t="shared" si="330"/>
        <v>41942.608946759261</v>
      </c>
      <c r="L3573">
        <v>1412109413</v>
      </c>
      <c r="M3573" s="11">
        <f t="shared" si="331"/>
        <v>41912.608946759261</v>
      </c>
      <c r="N3573" t="b">
        <v>0</v>
      </c>
      <c r="O3573">
        <v>25</v>
      </c>
      <c r="P3573" t="b">
        <v>1</v>
      </c>
      <c r="Q3573" t="s">
        <v>8271</v>
      </c>
      <c r="R3573" s="10">
        <f t="shared" si="332"/>
        <v>122.06666666666666</v>
      </c>
      <c r="S3573">
        <f t="shared" si="333"/>
        <v>73.239999999999995</v>
      </c>
      <c r="T3573" t="str">
        <f t="shared" si="334"/>
        <v>theater</v>
      </c>
      <c r="U3573" t="str">
        <f t="shared" si="335"/>
        <v>plays</v>
      </c>
    </row>
    <row r="3574" spans="1:21" ht="29.5" hidden="1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tr">
        <f>Data[[#This Row],[state]]</f>
        <v>successful</v>
      </c>
      <c r="H3574" t="s">
        <v>8225</v>
      </c>
      <c r="I3574" t="s">
        <v>8247</v>
      </c>
      <c r="J3574">
        <v>1434894082</v>
      </c>
      <c r="K3574" s="11">
        <f t="shared" si="330"/>
        <v>42176.320393518516</v>
      </c>
      <c r="L3574">
        <v>1432302082</v>
      </c>
      <c r="M3574" s="11">
        <f t="shared" si="331"/>
        <v>42146.320393518516</v>
      </c>
      <c r="N3574" t="b">
        <v>0</v>
      </c>
      <c r="O3574">
        <v>9</v>
      </c>
      <c r="P3574" t="b">
        <v>1</v>
      </c>
      <c r="Q3574" t="s">
        <v>8271</v>
      </c>
      <c r="R3574" s="10">
        <f t="shared" si="332"/>
        <v>100</v>
      </c>
      <c r="S3574">
        <f t="shared" si="333"/>
        <v>55.555555555555557</v>
      </c>
      <c r="T3574" t="str">
        <f t="shared" si="334"/>
        <v>theater</v>
      </c>
      <c r="U3574" t="str">
        <f t="shared" si="335"/>
        <v>plays</v>
      </c>
    </row>
    <row r="3575" spans="1:21" ht="44.25" hidden="1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tr">
        <f>Data[[#This Row],[state]]</f>
        <v>successful</v>
      </c>
      <c r="H3575" t="s">
        <v>8225</v>
      </c>
      <c r="I3575" t="s">
        <v>8247</v>
      </c>
      <c r="J3575">
        <v>1415440846</v>
      </c>
      <c r="K3575" s="11">
        <f t="shared" si="330"/>
        <v>41951.167199074072</v>
      </c>
      <c r="L3575">
        <v>1412845246</v>
      </c>
      <c r="M3575" s="11">
        <f t="shared" si="331"/>
        <v>41921.125532407408</v>
      </c>
      <c r="N3575" t="b">
        <v>0</v>
      </c>
      <c r="O3575">
        <v>78</v>
      </c>
      <c r="P3575" t="b">
        <v>1</v>
      </c>
      <c r="Q3575" t="s">
        <v>8271</v>
      </c>
      <c r="R3575" s="10">
        <f t="shared" si="332"/>
        <v>102.8</v>
      </c>
      <c r="S3575">
        <f t="shared" si="333"/>
        <v>39.53846153846154</v>
      </c>
      <c r="T3575" t="str">
        <f t="shared" si="334"/>
        <v>theater</v>
      </c>
      <c r="U3575" t="str">
        <f t="shared" si="335"/>
        <v>plays</v>
      </c>
    </row>
    <row r="3576" spans="1:21" ht="44.25" hidden="1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tr">
        <f>Data[[#This Row],[state]]</f>
        <v>successful</v>
      </c>
      <c r="H3576" t="s">
        <v>8224</v>
      </c>
      <c r="I3576" t="s">
        <v>8246</v>
      </c>
      <c r="J3576">
        <v>1415921848</v>
      </c>
      <c r="K3576" s="11">
        <f t="shared" si="330"/>
        <v>41956.734351851846</v>
      </c>
      <c r="L3576">
        <v>1413326248</v>
      </c>
      <c r="M3576" s="11">
        <f t="shared" si="331"/>
        <v>41926.692685185182</v>
      </c>
      <c r="N3576" t="b">
        <v>0</v>
      </c>
      <c r="O3576">
        <v>45</v>
      </c>
      <c r="P3576" t="b">
        <v>1</v>
      </c>
      <c r="Q3576" t="s">
        <v>8271</v>
      </c>
      <c r="R3576" s="10">
        <f t="shared" si="332"/>
        <v>106.12068965517241</v>
      </c>
      <c r="S3576">
        <f t="shared" si="333"/>
        <v>136.77777777777777</v>
      </c>
      <c r="T3576" t="str">
        <f t="shared" si="334"/>
        <v>theater</v>
      </c>
      <c r="U3576" t="str">
        <f t="shared" si="335"/>
        <v>plays</v>
      </c>
    </row>
    <row r="3577" spans="1:21" ht="44.25" hidden="1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tr">
        <f>Data[[#This Row],[state]]</f>
        <v>successful</v>
      </c>
      <c r="H3577" t="s">
        <v>8224</v>
      </c>
      <c r="I3577" t="s">
        <v>8246</v>
      </c>
      <c r="J3577">
        <v>1470887940</v>
      </c>
      <c r="K3577" s="11">
        <f t="shared" si="330"/>
        <v>42592.915972222225</v>
      </c>
      <c r="L3577">
        <v>1468176527</v>
      </c>
      <c r="M3577" s="11">
        <f t="shared" si="331"/>
        <v>42561.533877314811</v>
      </c>
      <c r="N3577" t="b">
        <v>0</v>
      </c>
      <c r="O3577">
        <v>102</v>
      </c>
      <c r="P3577" t="b">
        <v>1</v>
      </c>
      <c r="Q3577" t="s">
        <v>8271</v>
      </c>
      <c r="R3577" s="10">
        <f t="shared" si="332"/>
        <v>101.33000000000001</v>
      </c>
      <c r="S3577">
        <f t="shared" si="333"/>
        <v>99.343137254901961</v>
      </c>
      <c r="T3577" t="str">
        <f t="shared" si="334"/>
        <v>theater</v>
      </c>
      <c r="U3577" t="str">
        <f t="shared" si="335"/>
        <v>plays</v>
      </c>
    </row>
    <row r="3578" spans="1:21" ht="44.25" hidden="1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tr">
        <f>Data[[#This Row],[state]]</f>
        <v>successful</v>
      </c>
      <c r="H3578" t="s">
        <v>8224</v>
      </c>
      <c r="I3578" t="s">
        <v>8246</v>
      </c>
      <c r="J3578">
        <v>1480947054</v>
      </c>
      <c r="K3578" s="11">
        <f t="shared" si="330"/>
        <v>42709.340902777782</v>
      </c>
      <c r="L3578">
        <v>1475759454</v>
      </c>
      <c r="M3578" s="11">
        <f t="shared" si="331"/>
        <v>42649.29923611111</v>
      </c>
      <c r="N3578" t="b">
        <v>0</v>
      </c>
      <c r="O3578">
        <v>5</v>
      </c>
      <c r="P3578" t="b">
        <v>1</v>
      </c>
      <c r="Q3578" t="s">
        <v>8271</v>
      </c>
      <c r="R3578" s="10">
        <f t="shared" si="332"/>
        <v>100</v>
      </c>
      <c r="S3578">
        <f t="shared" si="333"/>
        <v>20</v>
      </c>
      <c r="T3578" t="str">
        <f t="shared" si="334"/>
        <v>theater</v>
      </c>
      <c r="U3578" t="str">
        <f t="shared" si="335"/>
        <v>plays</v>
      </c>
    </row>
    <row r="3579" spans="1:21" ht="44.25" hidden="1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tr">
        <f>Data[[#This Row],[state]]</f>
        <v>successful</v>
      </c>
      <c r="H3579" t="s">
        <v>8224</v>
      </c>
      <c r="I3579" t="s">
        <v>8246</v>
      </c>
      <c r="J3579">
        <v>1430029680</v>
      </c>
      <c r="K3579" s="11">
        <f t="shared" si="330"/>
        <v>42120.01944444445</v>
      </c>
      <c r="L3579">
        <v>1427741583</v>
      </c>
      <c r="M3579" s="11">
        <f t="shared" si="331"/>
        <v>42093.536840277782</v>
      </c>
      <c r="N3579" t="b">
        <v>0</v>
      </c>
      <c r="O3579">
        <v>27</v>
      </c>
      <c r="P3579" t="b">
        <v>1</v>
      </c>
      <c r="Q3579" t="s">
        <v>8271</v>
      </c>
      <c r="R3579" s="10">
        <f t="shared" si="332"/>
        <v>130</v>
      </c>
      <c r="S3579">
        <f t="shared" si="333"/>
        <v>28.888888888888889</v>
      </c>
      <c r="T3579" t="str">
        <f t="shared" si="334"/>
        <v>theater</v>
      </c>
      <c r="U3579" t="str">
        <f t="shared" si="335"/>
        <v>plays</v>
      </c>
    </row>
    <row r="3580" spans="1:21" ht="44.25" hidden="1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tr">
        <f>Data[[#This Row],[state]]</f>
        <v>successful</v>
      </c>
      <c r="H3580" t="s">
        <v>8225</v>
      </c>
      <c r="I3580" t="s">
        <v>8247</v>
      </c>
      <c r="J3580">
        <v>1462037777</v>
      </c>
      <c r="K3580" s="11">
        <f t="shared" si="330"/>
        <v>42490.483530092592</v>
      </c>
      <c r="L3580">
        <v>1459445777</v>
      </c>
      <c r="M3580" s="11">
        <f t="shared" si="331"/>
        <v>42460.483530092592</v>
      </c>
      <c r="N3580" t="b">
        <v>0</v>
      </c>
      <c r="O3580">
        <v>37</v>
      </c>
      <c r="P3580" t="b">
        <v>1</v>
      </c>
      <c r="Q3580" t="s">
        <v>8271</v>
      </c>
      <c r="R3580" s="10">
        <f t="shared" si="332"/>
        <v>100.01333333333334</v>
      </c>
      <c r="S3580">
        <f t="shared" si="333"/>
        <v>40.545945945945945</v>
      </c>
      <c r="T3580" t="str">
        <f t="shared" si="334"/>
        <v>theater</v>
      </c>
      <c r="U3580" t="str">
        <f t="shared" si="335"/>
        <v>plays</v>
      </c>
    </row>
    <row r="3581" spans="1:21" ht="44.25" hidden="1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tr">
        <f>Data[[#This Row],[state]]</f>
        <v>successful</v>
      </c>
      <c r="H3581" t="s">
        <v>8225</v>
      </c>
      <c r="I3581" t="s">
        <v>8247</v>
      </c>
      <c r="J3581">
        <v>1459444656</v>
      </c>
      <c r="K3581" s="11">
        <f t="shared" si="330"/>
        <v>42460.470555555556</v>
      </c>
      <c r="L3581">
        <v>1456856256</v>
      </c>
      <c r="M3581" s="11">
        <f t="shared" si="331"/>
        <v>42430.512222222227</v>
      </c>
      <c r="N3581" t="b">
        <v>0</v>
      </c>
      <c r="O3581">
        <v>14</v>
      </c>
      <c r="P3581" t="b">
        <v>1</v>
      </c>
      <c r="Q3581" t="s">
        <v>8271</v>
      </c>
      <c r="R3581" s="10">
        <f t="shared" si="332"/>
        <v>100</v>
      </c>
      <c r="S3581">
        <f t="shared" si="333"/>
        <v>35.714285714285715</v>
      </c>
      <c r="T3581" t="str">
        <f t="shared" si="334"/>
        <v>theater</v>
      </c>
      <c r="U3581" t="str">
        <f t="shared" si="335"/>
        <v>plays</v>
      </c>
    </row>
    <row r="3582" spans="1:21" ht="44.25" hidden="1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tr">
        <f>Data[[#This Row],[state]]</f>
        <v>successful</v>
      </c>
      <c r="H3582" t="s">
        <v>8224</v>
      </c>
      <c r="I3582" t="s">
        <v>8246</v>
      </c>
      <c r="J3582">
        <v>1425185940</v>
      </c>
      <c r="K3582" s="11">
        <f t="shared" si="330"/>
        <v>42063.957638888889</v>
      </c>
      <c r="L3582">
        <v>1421900022</v>
      </c>
      <c r="M3582" s="11">
        <f t="shared" si="331"/>
        <v>42025.926180555558</v>
      </c>
      <c r="N3582" t="b">
        <v>0</v>
      </c>
      <c r="O3582">
        <v>27</v>
      </c>
      <c r="P3582" t="b">
        <v>1</v>
      </c>
      <c r="Q3582" t="s">
        <v>8271</v>
      </c>
      <c r="R3582" s="10">
        <f t="shared" si="332"/>
        <v>113.88888888888889</v>
      </c>
      <c r="S3582">
        <f t="shared" si="333"/>
        <v>37.962962962962962</v>
      </c>
      <c r="T3582" t="str">
        <f t="shared" si="334"/>
        <v>theater</v>
      </c>
      <c r="U3582" t="str">
        <f t="shared" si="335"/>
        <v>plays</v>
      </c>
    </row>
    <row r="3583" spans="1:21" ht="44.25" hidden="1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tr">
        <f>Data[[#This Row],[state]]</f>
        <v>successful</v>
      </c>
      <c r="H3583" t="s">
        <v>8225</v>
      </c>
      <c r="I3583" t="s">
        <v>8247</v>
      </c>
      <c r="J3583">
        <v>1406719110</v>
      </c>
      <c r="K3583" s="11">
        <f t="shared" si="330"/>
        <v>41850.221180555556</v>
      </c>
      <c r="L3583">
        <v>1405509510</v>
      </c>
      <c r="M3583" s="11">
        <f t="shared" si="331"/>
        <v>41836.221180555556</v>
      </c>
      <c r="N3583" t="b">
        <v>0</v>
      </c>
      <c r="O3583">
        <v>45</v>
      </c>
      <c r="P3583" t="b">
        <v>1</v>
      </c>
      <c r="Q3583" t="s">
        <v>8271</v>
      </c>
      <c r="R3583" s="10">
        <f t="shared" si="332"/>
        <v>100</v>
      </c>
      <c r="S3583">
        <f t="shared" si="333"/>
        <v>33.333333333333336</v>
      </c>
      <c r="T3583" t="str">
        <f t="shared" si="334"/>
        <v>theater</v>
      </c>
      <c r="U3583" t="str">
        <f t="shared" si="335"/>
        <v>plays</v>
      </c>
    </row>
    <row r="3584" spans="1:21" ht="44.25" hidden="1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tr">
        <f>Data[[#This Row],[state]]</f>
        <v>successful</v>
      </c>
      <c r="H3584" t="s">
        <v>8224</v>
      </c>
      <c r="I3584" t="s">
        <v>8246</v>
      </c>
      <c r="J3584">
        <v>1459822682</v>
      </c>
      <c r="K3584" s="11">
        <f t="shared" si="330"/>
        <v>42464.845856481479</v>
      </c>
      <c r="L3584">
        <v>1458613082</v>
      </c>
      <c r="M3584" s="11">
        <f t="shared" si="331"/>
        <v>42450.845856481479</v>
      </c>
      <c r="N3584" t="b">
        <v>0</v>
      </c>
      <c r="O3584">
        <v>49</v>
      </c>
      <c r="P3584" t="b">
        <v>1</v>
      </c>
      <c r="Q3584" t="s">
        <v>8271</v>
      </c>
      <c r="R3584" s="10">
        <f t="shared" si="332"/>
        <v>287</v>
      </c>
      <c r="S3584">
        <f t="shared" si="333"/>
        <v>58.571428571428569</v>
      </c>
      <c r="T3584" t="str">
        <f t="shared" si="334"/>
        <v>theater</v>
      </c>
      <c r="U3584" t="str">
        <f t="shared" si="335"/>
        <v>plays</v>
      </c>
    </row>
    <row r="3585" spans="1:21" ht="44.25" hidden="1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tr">
        <f>Data[[#This Row],[state]]</f>
        <v>successful</v>
      </c>
      <c r="H3585" t="s">
        <v>8224</v>
      </c>
      <c r="I3585" t="s">
        <v>8246</v>
      </c>
      <c r="J3585">
        <v>1460970805</v>
      </c>
      <c r="K3585" s="11">
        <f t="shared" si="330"/>
        <v>42478.134317129632</v>
      </c>
      <c r="L3585">
        <v>1455790405</v>
      </c>
      <c r="M3585" s="11">
        <f t="shared" si="331"/>
        <v>42418.175983796296</v>
      </c>
      <c r="N3585" t="b">
        <v>0</v>
      </c>
      <c r="O3585">
        <v>24</v>
      </c>
      <c r="P3585" t="b">
        <v>1</v>
      </c>
      <c r="Q3585" t="s">
        <v>8271</v>
      </c>
      <c r="R3585" s="10">
        <f t="shared" si="332"/>
        <v>108.5</v>
      </c>
      <c r="S3585">
        <f t="shared" si="333"/>
        <v>135.625</v>
      </c>
      <c r="T3585" t="str">
        <f t="shared" si="334"/>
        <v>theater</v>
      </c>
      <c r="U3585" t="str">
        <f t="shared" si="335"/>
        <v>plays</v>
      </c>
    </row>
    <row r="3586" spans="1:21" ht="88.5" hidden="1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tr">
        <f>Data[[#This Row],[state]]</f>
        <v>successful</v>
      </c>
      <c r="H3586" t="s">
        <v>8225</v>
      </c>
      <c r="I3586" t="s">
        <v>8247</v>
      </c>
      <c r="J3586">
        <v>1436772944</v>
      </c>
      <c r="K3586" s="11">
        <f t="shared" ref="K3586:K3649" si="336">(((J3586/60)/60)/24)+DATE(1970,1,1)+(-6/24)</f>
        <v>42198.066481481481</v>
      </c>
      <c r="L3586">
        <v>1434180944</v>
      </c>
      <c r="M3586" s="11">
        <f t="shared" ref="M3586:M3649" si="337">(((L3586/60)/60)/24)+DATE(1970,1,1)+(-6/24)</f>
        <v>42168.066481481481</v>
      </c>
      <c r="N3586" t="b">
        <v>0</v>
      </c>
      <c r="O3586">
        <v>112</v>
      </c>
      <c r="P3586" t="b">
        <v>1</v>
      </c>
      <c r="Q3586" t="s">
        <v>8271</v>
      </c>
      <c r="R3586" s="10">
        <f t="shared" ref="R3586:R3649" si="338">(E3586/D3586)*100</f>
        <v>115.5</v>
      </c>
      <c r="S3586">
        <f t="shared" si="333"/>
        <v>30.9375</v>
      </c>
      <c r="T3586" t="str">
        <f t="shared" si="334"/>
        <v>theater</v>
      </c>
      <c r="U3586" t="str">
        <f t="shared" si="335"/>
        <v>plays</v>
      </c>
    </row>
    <row r="3587" spans="1:21" ht="44.25" hidden="1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tr">
        <f>Data[[#This Row],[state]]</f>
        <v>successful</v>
      </c>
      <c r="H3587" t="s">
        <v>8224</v>
      </c>
      <c r="I3587" t="s">
        <v>8246</v>
      </c>
      <c r="J3587">
        <v>1419181890</v>
      </c>
      <c r="K3587" s="11">
        <f t="shared" si="336"/>
        <v>41994.466319444444</v>
      </c>
      <c r="L3587">
        <v>1416589890</v>
      </c>
      <c r="M3587" s="11">
        <f t="shared" si="337"/>
        <v>41964.466319444444</v>
      </c>
      <c r="N3587" t="b">
        <v>0</v>
      </c>
      <c r="O3587">
        <v>23</v>
      </c>
      <c r="P3587" t="b">
        <v>1</v>
      </c>
      <c r="Q3587" t="s">
        <v>8271</v>
      </c>
      <c r="R3587" s="10">
        <f t="shared" si="338"/>
        <v>119.11764705882352</v>
      </c>
      <c r="S3587">
        <f t="shared" ref="S3587:S3650" si="339">E3587/O3587</f>
        <v>176.08695652173913</v>
      </c>
      <c r="T3587" t="str">
        <f t="shared" ref="T3587:T3650" si="340">LEFT(Q3587,FIND("/",Q3587)-1)</f>
        <v>theater</v>
      </c>
      <c r="U3587" t="str">
        <f t="shared" ref="U3587:U3650" si="341">RIGHT(Q3587,LEN(Q3587)-FIND("/",Q3587))</f>
        <v>plays</v>
      </c>
    </row>
    <row r="3588" spans="1:21" hidden="1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tr">
        <f>Data[[#This Row],[state]]</f>
        <v>successful</v>
      </c>
      <c r="H3588" t="s">
        <v>8224</v>
      </c>
      <c r="I3588" t="s">
        <v>8246</v>
      </c>
      <c r="J3588">
        <v>1474649070</v>
      </c>
      <c r="K3588" s="11">
        <f t="shared" si="336"/>
        <v>42636.447569444441</v>
      </c>
      <c r="L3588">
        <v>1469465070</v>
      </c>
      <c r="M3588" s="11">
        <f t="shared" si="337"/>
        <v>42576.447569444441</v>
      </c>
      <c r="N3588" t="b">
        <v>0</v>
      </c>
      <c r="O3588">
        <v>54</v>
      </c>
      <c r="P3588" t="b">
        <v>1</v>
      </c>
      <c r="Q3588" t="s">
        <v>8271</v>
      </c>
      <c r="R3588" s="10">
        <f t="shared" si="338"/>
        <v>109.42666666666668</v>
      </c>
      <c r="S3588">
        <f t="shared" si="339"/>
        <v>151.9814814814815</v>
      </c>
      <c r="T3588" t="str">
        <f t="shared" si="340"/>
        <v>theater</v>
      </c>
      <c r="U3588" t="str">
        <f t="shared" si="341"/>
        <v>plays</v>
      </c>
    </row>
    <row r="3589" spans="1:21" ht="44.25" hidden="1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tr">
        <f>Data[[#This Row],[state]]</f>
        <v>successful</v>
      </c>
      <c r="H3589" t="s">
        <v>8225</v>
      </c>
      <c r="I3589" t="s">
        <v>8247</v>
      </c>
      <c r="J3589">
        <v>1467054000</v>
      </c>
      <c r="K3589" s="11">
        <f t="shared" si="336"/>
        <v>42548.541666666672</v>
      </c>
      <c r="L3589">
        <v>1463144254</v>
      </c>
      <c r="M3589" s="11">
        <f t="shared" si="337"/>
        <v>42503.289976851855</v>
      </c>
      <c r="N3589" t="b">
        <v>0</v>
      </c>
      <c r="O3589">
        <v>28</v>
      </c>
      <c r="P3589" t="b">
        <v>1</v>
      </c>
      <c r="Q3589" t="s">
        <v>8271</v>
      </c>
      <c r="R3589" s="10">
        <f t="shared" si="338"/>
        <v>126.6</v>
      </c>
      <c r="S3589">
        <f t="shared" si="339"/>
        <v>22.607142857142858</v>
      </c>
      <c r="T3589" t="str">
        <f t="shared" si="340"/>
        <v>theater</v>
      </c>
      <c r="U3589" t="str">
        <f t="shared" si="341"/>
        <v>plays</v>
      </c>
    </row>
    <row r="3590" spans="1:21" ht="44.25" hidden="1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tr">
        <f>Data[[#This Row],[state]]</f>
        <v>successful</v>
      </c>
      <c r="H3590" t="s">
        <v>8225</v>
      </c>
      <c r="I3590" t="s">
        <v>8247</v>
      </c>
      <c r="J3590">
        <v>1430348400</v>
      </c>
      <c r="K3590" s="11">
        <f t="shared" si="336"/>
        <v>42123.708333333328</v>
      </c>
      <c r="L3590">
        <v>1428436410</v>
      </c>
      <c r="M3590" s="11">
        <f t="shared" si="337"/>
        <v>42101.578819444447</v>
      </c>
      <c r="N3590" t="b">
        <v>0</v>
      </c>
      <c r="O3590">
        <v>11</v>
      </c>
      <c r="P3590" t="b">
        <v>1</v>
      </c>
      <c r="Q3590" t="s">
        <v>8271</v>
      </c>
      <c r="R3590" s="10">
        <f t="shared" si="338"/>
        <v>100.49999999999999</v>
      </c>
      <c r="S3590">
        <f t="shared" si="339"/>
        <v>18.272727272727273</v>
      </c>
      <c r="T3590" t="str">
        <f t="shared" si="340"/>
        <v>theater</v>
      </c>
      <c r="U3590" t="str">
        <f t="shared" si="341"/>
        <v>plays</v>
      </c>
    </row>
    <row r="3591" spans="1:21" ht="44.25" hidden="1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tr">
        <f>Data[[#This Row],[state]]</f>
        <v>successful</v>
      </c>
      <c r="H3591" t="s">
        <v>8224</v>
      </c>
      <c r="I3591" t="s">
        <v>8246</v>
      </c>
      <c r="J3591">
        <v>1432654347</v>
      </c>
      <c r="K3591" s="11">
        <f t="shared" si="336"/>
        <v>42150.397534722222</v>
      </c>
      <c r="L3591">
        <v>1430494347</v>
      </c>
      <c r="M3591" s="11">
        <f t="shared" si="337"/>
        <v>42125.397534722222</v>
      </c>
      <c r="N3591" t="b">
        <v>0</v>
      </c>
      <c r="O3591">
        <v>62</v>
      </c>
      <c r="P3591" t="b">
        <v>1</v>
      </c>
      <c r="Q3591" t="s">
        <v>8271</v>
      </c>
      <c r="R3591" s="10">
        <f t="shared" si="338"/>
        <v>127.49999999999999</v>
      </c>
      <c r="S3591">
        <f t="shared" si="339"/>
        <v>82.258064516129039</v>
      </c>
      <c r="T3591" t="str">
        <f t="shared" si="340"/>
        <v>theater</v>
      </c>
      <c r="U3591" t="str">
        <f t="shared" si="341"/>
        <v>plays</v>
      </c>
    </row>
    <row r="3592" spans="1:21" ht="44.25" hidden="1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tr">
        <f>Data[[#This Row],[state]]</f>
        <v>successful</v>
      </c>
      <c r="H3592" t="s">
        <v>8225</v>
      </c>
      <c r="I3592" t="s">
        <v>8247</v>
      </c>
      <c r="J3592">
        <v>1413792034</v>
      </c>
      <c r="K3592" s="11">
        <f t="shared" si="336"/>
        <v>41932.083726851852</v>
      </c>
      <c r="L3592">
        <v>1411200034</v>
      </c>
      <c r="M3592" s="11">
        <f t="shared" si="337"/>
        <v>41902.083726851852</v>
      </c>
      <c r="N3592" t="b">
        <v>0</v>
      </c>
      <c r="O3592">
        <v>73</v>
      </c>
      <c r="P3592" t="b">
        <v>1</v>
      </c>
      <c r="Q3592" t="s">
        <v>8271</v>
      </c>
      <c r="R3592" s="10">
        <f t="shared" si="338"/>
        <v>100.05999999999999</v>
      </c>
      <c r="S3592">
        <f t="shared" si="339"/>
        <v>68.534246575342465</v>
      </c>
      <c r="T3592" t="str">
        <f t="shared" si="340"/>
        <v>theater</v>
      </c>
      <c r="U3592" t="str">
        <f t="shared" si="341"/>
        <v>plays</v>
      </c>
    </row>
    <row r="3593" spans="1:21" ht="44.25" hidden="1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tr">
        <f>Data[[#This Row],[state]]</f>
        <v>successful</v>
      </c>
      <c r="H3593" t="s">
        <v>8224</v>
      </c>
      <c r="I3593" t="s">
        <v>8246</v>
      </c>
      <c r="J3593">
        <v>1422075540</v>
      </c>
      <c r="K3593" s="11">
        <f t="shared" si="336"/>
        <v>42027.957638888889</v>
      </c>
      <c r="L3593">
        <v>1419979544</v>
      </c>
      <c r="M3593" s="11">
        <f t="shared" si="337"/>
        <v>42003.698425925926</v>
      </c>
      <c r="N3593" t="b">
        <v>0</v>
      </c>
      <c r="O3593">
        <v>18</v>
      </c>
      <c r="P3593" t="b">
        <v>1</v>
      </c>
      <c r="Q3593" t="s">
        <v>8271</v>
      </c>
      <c r="R3593" s="10">
        <f t="shared" si="338"/>
        <v>175</v>
      </c>
      <c r="S3593">
        <f t="shared" si="339"/>
        <v>68.055555555555557</v>
      </c>
      <c r="T3593" t="str">
        <f t="shared" si="340"/>
        <v>theater</v>
      </c>
      <c r="U3593" t="str">
        <f t="shared" si="341"/>
        <v>plays</v>
      </c>
    </row>
    <row r="3594" spans="1:21" ht="44.25" hidden="1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tr">
        <f>Data[[#This Row],[state]]</f>
        <v>successful</v>
      </c>
      <c r="H3594" t="s">
        <v>8224</v>
      </c>
      <c r="I3594" t="s">
        <v>8246</v>
      </c>
      <c r="J3594">
        <v>1423630740</v>
      </c>
      <c r="K3594" s="11">
        <f t="shared" si="336"/>
        <v>42045.957638888889</v>
      </c>
      <c r="L3594">
        <v>1418673307</v>
      </c>
      <c r="M3594" s="11">
        <f t="shared" si="337"/>
        <v>41988.579942129625</v>
      </c>
      <c r="N3594" t="b">
        <v>0</v>
      </c>
      <c r="O3594">
        <v>35</v>
      </c>
      <c r="P3594" t="b">
        <v>1</v>
      </c>
      <c r="Q3594" t="s">
        <v>8271</v>
      </c>
      <c r="R3594" s="10">
        <f t="shared" si="338"/>
        <v>127.25</v>
      </c>
      <c r="S3594">
        <f t="shared" si="339"/>
        <v>72.714285714285708</v>
      </c>
      <c r="T3594" t="str">
        <f t="shared" si="340"/>
        <v>theater</v>
      </c>
      <c r="U3594" t="str">
        <f t="shared" si="341"/>
        <v>plays</v>
      </c>
    </row>
    <row r="3595" spans="1:21" ht="44.25" hidden="1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tr">
        <f>Data[[#This Row],[state]]</f>
        <v>successful</v>
      </c>
      <c r="H3595" t="s">
        <v>8224</v>
      </c>
      <c r="I3595" t="s">
        <v>8246</v>
      </c>
      <c r="J3595">
        <v>1420489560</v>
      </c>
      <c r="K3595" s="11">
        <f t="shared" si="336"/>
        <v>42009.601388888885</v>
      </c>
      <c r="L3595">
        <v>1417469639</v>
      </c>
      <c r="M3595" s="11">
        <f t="shared" si="337"/>
        <v>41974.648599537039</v>
      </c>
      <c r="N3595" t="b">
        <v>0</v>
      </c>
      <c r="O3595">
        <v>43</v>
      </c>
      <c r="P3595" t="b">
        <v>1</v>
      </c>
      <c r="Q3595" t="s">
        <v>8271</v>
      </c>
      <c r="R3595" s="10">
        <f t="shared" si="338"/>
        <v>110.63333333333334</v>
      </c>
      <c r="S3595">
        <f t="shared" si="339"/>
        <v>77.186046511627907</v>
      </c>
      <c r="T3595" t="str">
        <f t="shared" si="340"/>
        <v>theater</v>
      </c>
      <c r="U3595" t="str">
        <f t="shared" si="341"/>
        <v>plays</v>
      </c>
    </row>
    <row r="3596" spans="1:21" ht="59" hidden="1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tr">
        <f>Data[[#This Row],[state]]</f>
        <v>successful</v>
      </c>
      <c r="H3596" t="s">
        <v>8224</v>
      </c>
      <c r="I3596" t="s">
        <v>8246</v>
      </c>
      <c r="J3596">
        <v>1472952982</v>
      </c>
      <c r="K3596" s="11">
        <f t="shared" si="336"/>
        <v>42616.816921296297</v>
      </c>
      <c r="L3596">
        <v>1470792982</v>
      </c>
      <c r="M3596" s="11">
        <f t="shared" si="337"/>
        <v>42591.816921296297</v>
      </c>
      <c r="N3596" t="b">
        <v>0</v>
      </c>
      <c r="O3596">
        <v>36</v>
      </c>
      <c r="P3596" t="b">
        <v>1</v>
      </c>
      <c r="Q3596" t="s">
        <v>8271</v>
      </c>
      <c r="R3596" s="10">
        <f t="shared" si="338"/>
        <v>125.93749999999999</v>
      </c>
      <c r="S3596">
        <f t="shared" si="339"/>
        <v>55.972222222222221</v>
      </c>
      <c r="T3596" t="str">
        <f t="shared" si="340"/>
        <v>theater</v>
      </c>
      <c r="U3596" t="str">
        <f t="shared" si="341"/>
        <v>plays</v>
      </c>
    </row>
    <row r="3597" spans="1:21" ht="29.5" hidden="1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tr">
        <f>Data[[#This Row],[state]]</f>
        <v>successful</v>
      </c>
      <c r="H3597" t="s">
        <v>8224</v>
      </c>
      <c r="I3597" t="s">
        <v>8246</v>
      </c>
      <c r="J3597">
        <v>1426229940</v>
      </c>
      <c r="K3597" s="11">
        <f t="shared" si="336"/>
        <v>42076.040972222225</v>
      </c>
      <c r="L3597">
        <v>1423959123</v>
      </c>
      <c r="M3597" s="11">
        <f t="shared" si="337"/>
        <v>42049.758368055554</v>
      </c>
      <c r="N3597" t="b">
        <v>0</v>
      </c>
      <c r="O3597">
        <v>62</v>
      </c>
      <c r="P3597" t="b">
        <v>1</v>
      </c>
      <c r="Q3597" t="s">
        <v>8271</v>
      </c>
      <c r="R3597" s="10">
        <f t="shared" si="338"/>
        <v>118.5</v>
      </c>
      <c r="S3597">
        <f t="shared" si="339"/>
        <v>49.693548387096776</v>
      </c>
      <c r="T3597" t="str">
        <f t="shared" si="340"/>
        <v>theater</v>
      </c>
      <c r="U3597" t="str">
        <f t="shared" si="341"/>
        <v>plays</v>
      </c>
    </row>
    <row r="3598" spans="1:21" ht="44.25" hidden="1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tr">
        <f>Data[[#This Row],[state]]</f>
        <v>successful</v>
      </c>
      <c r="H3598" t="s">
        <v>8229</v>
      </c>
      <c r="I3598" t="s">
        <v>8251</v>
      </c>
      <c r="J3598">
        <v>1409072982</v>
      </c>
      <c r="K3598" s="11">
        <f t="shared" si="336"/>
        <v>41877.465069444443</v>
      </c>
      <c r="L3598">
        <v>1407258582</v>
      </c>
      <c r="M3598" s="11">
        <f t="shared" si="337"/>
        <v>41856.465069444443</v>
      </c>
      <c r="N3598" t="b">
        <v>0</v>
      </c>
      <c r="O3598">
        <v>15</v>
      </c>
      <c r="P3598" t="b">
        <v>1</v>
      </c>
      <c r="Q3598" t="s">
        <v>8271</v>
      </c>
      <c r="R3598" s="10">
        <f t="shared" si="338"/>
        <v>107.72727272727273</v>
      </c>
      <c r="S3598">
        <f t="shared" si="339"/>
        <v>79</v>
      </c>
      <c r="T3598" t="str">
        <f t="shared" si="340"/>
        <v>theater</v>
      </c>
      <c r="U3598" t="str">
        <f t="shared" si="341"/>
        <v>plays</v>
      </c>
    </row>
    <row r="3599" spans="1:21" ht="29.5" hidden="1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tr">
        <f>Data[[#This Row],[state]]</f>
        <v>successful</v>
      </c>
      <c r="H3599" t="s">
        <v>8224</v>
      </c>
      <c r="I3599" t="s">
        <v>8246</v>
      </c>
      <c r="J3599">
        <v>1456984740</v>
      </c>
      <c r="K3599" s="11">
        <f t="shared" si="336"/>
        <v>42431.999305555553</v>
      </c>
      <c r="L3599">
        <v>1455717790</v>
      </c>
      <c r="M3599" s="11">
        <f t="shared" si="337"/>
        <v>42417.335532407407</v>
      </c>
      <c r="N3599" t="b">
        <v>0</v>
      </c>
      <c r="O3599">
        <v>33</v>
      </c>
      <c r="P3599" t="b">
        <v>1</v>
      </c>
      <c r="Q3599" t="s">
        <v>8271</v>
      </c>
      <c r="R3599" s="10">
        <f t="shared" si="338"/>
        <v>102.60000000000001</v>
      </c>
      <c r="S3599">
        <f t="shared" si="339"/>
        <v>77.727272727272734</v>
      </c>
      <c r="T3599" t="str">
        <f t="shared" si="340"/>
        <v>theater</v>
      </c>
      <c r="U3599" t="str">
        <f t="shared" si="341"/>
        <v>plays</v>
      </c>
    </row>
    <row r="3600" spans="1:21" ht="44.25" hidden="1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tr">
        <f>Data[[#This Row],[state]]</f>
        <v>successful</v>
      </c>
      <c r="H3600" t="s">
        <v>8224</v>
      </c>
      <c r="I3600" t="s">
        <v>8246</v>
      </c>
      <c r="J3600">
        <v>1409720340</v>
      </c>
      <c r="K3600" s="11">
        <f t="shared" si="336"/>
        <v>41884.957638888889</v>
      </c>
      <c r="L3600">
        <v>1408129822</v>
      </c>
      <c r="M3600" s="11">
        <f t="shared" si="337"/>
        <v>41866.54886574074</v>
      </c>
      <c r="N3600" t="b">
        <v>0</v>
      </c>
      <c r="O3600">
        <v>27</v>
      </c>
      <c r="P3600" t="b">
        <v>1</v>
      </c>
      <c r="Q3600" t="s">
        <v>8271</v>
      </c>
      <c r="R3600" s="10">
        <f t="shared" si="338"/>
        <v>110.1</v>
      </c>
      <c r="S3600">
        <f t="shared" si="339"/>
        <v>40.777777777777779</v>
      </c>
      <c r="T3600" t="str">
        <f t="shared" si="340"/>
        <v>theater</v>
      </c>
      <c r="U3600" t="str">
        <f t="shared" si="341"/>
        <v>plays</v>
      </c>
    </row>
    <row r="3601" spans="1:21" ht="44.25" hidden="1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tr">
        <f>Data[[#This Row],[state]]</f>
        <v>successful</v>
      </c>
      <c r="H3601" t="s">
        <v>8224</v>
      </c>
      <c r="I3601" t="s">
        <v>8246</v>
      </c>
      <c r="J3601">
        <v>1440892800</v>
      </c>
      <c r="K3601" s="11">
        <f t="shared" si="336"/>
        <v>42245.75</v>
      </c>
      <c r="L3601">
        <v>1438715077</v>
      </c>
      <c r="M3601" s="11">
        <f t="shared" si="337"/>
        <v>42220.54487268519</v>
      </c>
      <c r="N3601" t="b">
        <v>0</v>
      </c>
      <c r="O3601">
        <v>17</v>
      </c>
      <c r="P3601" t="b">
        <v>1</v>
      </c>
      <c r="Q3601" t="s">
        <v>8271</v>
      </c>
      <c r="R3601" s="10">
        <f t="shared" si="338"/>
        <v>202</v>
      </c>
      <c r="S3601">
        <f t="shared" si="339"/>
        <v>59.411764705882355</v>
      </c>
      <c r="T3601" t="str">
        <f t="shared" si="340"/>
        <v>theater</v>
      </c>
      <c r="U3601" t="str">
        <f t="shared" si="341"/>
        <v>plays</v>
      </c>
    </row>
    <row r="3602" spans="1:21" ht="29.5" hidden="1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tr">
        <f>Data[[#This Row],[state]]</f>
        <v>successful</v>
      </c>
      <c r="H3602" t="s">
        <v>8224</v>
      </c>
      <c r="I3602" t="s">
        <v>8246</v>
      </c>
      <c r="J3602">
        <v>1476390164</v>
      </c>
      <c r="K3602" s="11">
        <f t="shared" si="336"/>
        <v>42656.599120370374</v>
      </c>
      <c r="L3602">
        <v>1473970964</v>
      </c>
      <c r="M3602" s="11">
        <f t="shared" si="337"/>
        <v>42628.599120370374</v>
      </c>
      <c r="N3602" t="b">
        <v>0</v>
      </c>
      <c r="O3602">
        <v>4</v>
      </c>
      <c r="P3602" t="b">
        <v>1</v>
      </c>
      <c r="Q3602" t="s">
        <v>8271</v>
      </c>
      <c r="R3602" s="10">
        <f t="shared" si="338"/>
        <v>130</v>
      </c>
      <c r="S3602">
        <f t="shared" si="339"/>
        <v>3.25</v>
      </c>
      <c r="T3602" t="str">
        <f t="shared" si="340"/>
        <v>theater</v>
      </c>
      <c r="U3602" t="str">
        <f t="shared" si="341"/>
        <v>plays</v>
      </c>
    </row>
    <row r="3603" spans="1:21" ht="44.25" hidden="1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tr">
        <f>Data[[#This Row],[state]]</f>
        <v>successful</v>
      </c>
      <c r="H3603" t="s">
        <v>8225</v>
      </c>
      <c r="I3603" t="s">
        <v>8247</v>
      </c>
      <c r="J3603">
        <v>1421452682</v>
      </c>
      <c r="K3603" s="11">
        <f t="shared" si="336"/>
        <v>42020.74863425926</v>
      </c>
      <c r="L3603">
        <v>1418860682</v>
      </c>
      <c r="M3603" s="11">
        <f t="shared" si="337"/>
        <v>41990.74863425926</v>
      </c>
      <c r="N3603" t="b">
        <v>0</v>
      </c>
      <c r="O3603">
        <v>53</v>
      </c>
      <c r="P3603" t="b">
        <v>1</v>
      </c>
      <c r="Q3603" t="s">
        <v>8271</v>
      </c>
      <c r="R3603" s="10">
        <f t="shared" si="338"/>
        <v>104.35000000000001</v>
      </c>
      <c r="S3603">
        <f t="shared" si="339"/>
        <v>39.377358490566039</v>
      </c>
      <c r="T3603" t="str">
        <f t="shared" si="340"/>
        <v>theater</v>
      </c>
      <c r="U3603" t="str">
        <f t="shared" si="341"/>
        <v>plays</v>
      </c>
    </row>
    <row r="3604" spans="1:21" ht="59" hidden="1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tr">
        <f>Data[[#This Row],[state]]</f>
        <v>successful</v>
      </c>
      <c r="H3604" t="s">
        <v>8224</v>
      </c>
      <c r="I3604" t="s">
        <v>8246</v>
      </c>
      <c r="J3604">
        <v>1463520479</v>
      </c>
      <c r="K3604" s="11">
        <f t="shared" si="336"/>
        <v>42507.644432870366</v>
      </c>
      <c r="L3604">
        <v>1458336479</v>
      </c>
      <c r="M3604" s="11">
        <f t="shared" si="337"/>
        <v>42447.644432870366</v>
      </c>
      <c r="N3604" t="b">
        <v>0</v>
      </c>
      <c r="O3604">
        <v>49</v>
      </c>
      <c r="P3604" t="b">
        <v>1</v>
      </c>
      <c r="Q3604" t="s">
        <v>8271</v>
      </c>
      <c r="R3604" s="10">
        <f t="shared" si="338"/>
        <v>100.05</v>
      </c>
      <c r="S3604">
        <f t="shared" si="339"/>
        <v>81.673469387755105</v>
      </c>
      <c r="T3604" t="str">
        <f t="shared" si="340"/>
        <v>theater</v>
      </c>
      <c r="U3604" t="str">
        <f t="shared" si="341"/>
        <v>plays</v>
      </c>
    </row>
    <row r="3605" spans="1:21" ht="44.25" hidden="1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tr">
        <f>Data[[#This Row],[state]]</f>
        <v>successful</v>
      </c>
      <c r="H3605" t="s">
        <v>8224</v>
      </c>
      <c r="I3605" t="s">
        <v>8246</v>
      </c>
      <c r="J3605">
        <v>1446759880</v>
      </c>
      <c r="K3605" s="11">
        <f t="shared" si="336"/>
        <v>42313.656018518523</v>
      </c>
      <c r="L3605">
        <v>1444164280</v>
      </c>
      <c r="M3605" s="11">
        <f t="shared" si="337"/>
        <v>42283.614351851851</v>
      </c>
      <c r="N3605" t="b">
        <v>0</v>
      </c>
      <c r="O3605">
        <v>57</v>
      </c>
      <c r="P3605" t="b">
        <v>1</v>
      </c>
      <c r="Q3605" t="s">
        <v>8271</v>
      </c>
      <c r="R3605" s="10">
        <f t="shared" si="338"/>
        <v>170.66666666666669</v>
      </c>
      <c r="S3605">
        <f t="shared" si="339"/>
        <v>44.912280701754383</v>
      </c>
      <c r="T3605" t="str">
        <f t="shared" si="340"/>
        <v>theater</v>
      </c>
      <c r="U3605" t="str">
        <f t="shared" si="341"/>
        <v>plays</v>
      </c>
    </row>
    <row r="3606" spans="1:21" ht="44.25" hidden="1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tr">
        <f>Data[[#This Row],[state]]</f>
        <v>successful</v>
      </c>
      <c r="H3606" t="s">
        <v>8224</v>
      </c>
      <c r="I3606" t="s">
        <v>8246</v>
      </c>
      <c r="J3606">
        <v>1461913140</v>
      </c>
      <c r="K3606" s="11">
        <f t="shared" si="336"/>
        <v>42489.040972222225</v>
      </c>
      <c r="L3606">
        <v>1461370956</v>
      </c>
      <c r="M3606" s="11">
        <f t="shared" si="337"/>
        <v>42482.765694444446</v>
      </c>
      <c r="N3606" t="b">
        <v>0</v>
      </c>
      <c r="O3606">
        <v>69</v>
      </c>
      <c r="P3606" t="b">
        <v>1</v>
      </c>
      <c r="Q3606" t="s">
        <v>8271</v>
      </c>
      <c r="R3606" s="10">
        <f t="shared" si="338"/>
        <v>112.83333333333334</v>
      </c>
      <c r="S3606">
        <f t="shared" si="339"/>
        <v>49.05797101449275</v>
      </c>
      <c r="T3606" t="str">
        <f t="shared" si="340"/>
        <v>theater</v>
      </c>
      <c r="U3606" t="str">
        <f t="shared" si="341"/>
        <v>plays</v>
      </c>
    </row>
    <row r="3607" spans="1:21" ht="59" hidden="1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tr">
        <f>Data[[#This Row],[state]]</f>
        <v>successful</v>
      </c>
      <c r="H3607" t="s">
        <v>8225</v>
      </c>
      <c r="I3607" t="s">
        <v>8247</v>
      </c>
      <c r="J3607">
        <v>1455390126</v>
      </c>
      <c r="K3607" s="11">
        <f t="shared" si="336"/>
        <v>42413.543124999997</v>
      </c>
      <c r="L3607">
        <v>1452798126</v>
      </c>
      <c r="M3607" s="11">
        <f t="shared" si="337"/>
        <v>42383.543124999997</v>
      </c>
      <c r="N3607" t="b">
        <v>0</v>
      </c>
      <c r="O3607">
        <v>15</v>
      </c>
      <c r="P3607" t="b">
        <v>1</v>
      </c>
      <c r="Q3607" t="s">
        <v>8271</v>
      </c>
      <c r="R3607" s="10">
        <f t="shared" si="338"/>
        <v>184</v>
      </c>
      <c r="S3607">
        <f t="shared" si="339"/>
        <v>30.666666666666668</v>
      </c>
      <c r="T3607" t="str">
        <f t="shared" si="340"/>
        <v>theater</v>
      </c>
      <c r="U3607" t="str">
        <f t="shared" si="341"/>
        <v>plays</v>
      </c>
    </row>
    <row r="3608" spans="1:21" ht="44.25" hidden="1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tr">
        <f>Data[[#This Row],[state]]</f>
        <v>successful</v>
      </c>
      <c r="H3608" t="s">
        <v>8225</v>
      </c>
      <c r="I3608" t="s">
        <v>8247</v>
      </c>
      <c r="J3608">
        <v>1471185057</v>
      </c>
      <c r="K3608" s="11">
        <f t="shared" si="336"/>
        <v>42596.354826388888</v>
      </c>
      <c r="L3608">
        <v>1468593057</v>
      </c>
      <c r="M3608" s="11">
        <f t="shared" si="337"/>
        <v>42566.354826388888</v>
      </c>
      <c r="N3608" t="b">
        <v>0</v>
      </c>
      <c r="O3608">
        <v>64</v>
      </c>
      <c r="P3608" t="b">
        <v>1</v>
      </c>
      <c r="Q3608" t="s">
        <v>8271</v>
      </c>
      <c r="R3608" s="10">
        <f t="shared" si="338"/>
        <v>130.26666666666665</v>
      </c>
      <c r="S3608">
        <f t="shared" si="339"/>
        <v>61.0625</v>
      </c>
      <c r="T3608" t="str">
        <f t="shared" si="340"/>
        <v>theater</v>
      </c>
      <c r="U3608" t="str">
        <f t="shared" si="341"/>
        <v>plays</v>
      </c>
    </row>
    <row r="3609" spans="1:21" ht="29.5" hidden="1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tr">
        <f>Data[[#This Row],[state]]</f>
        <v>successful</v>
      </c>
      <c r="H3609" t="s">
        <v>8225</v>
      </c>
      <c r="I3609" t="s">
        <v>8247</v>
      </c>
      <c r="J3609">
        <v>1450137600</v>
      </c>
      <c r="K3609" s="11">
        <f t="shared" si="336"/>
        <v>42352.75</v>
      </c>
      <c r="L3609">
        <v>1448924882</v>
      </c>
      <c r="M3609" s="11">
        <f t="shared" si="337"/>
        <v>42338.713912037041</v>
      </c>
      <c r="N3609" t="b">
        <v>0</v>
      </c>
      <c r="O3609">
        <v>20</v>
      </c>
      <c r="P3609" t="b">
        <v>1</v>
      </c>
      <c r="Q3609" t="s">
        <v>8271</v>
      </c>
      <c r="R3609" s="10">
        <f t="shared" si="338"/>
        <v>105.45454545454544</v>
      </c>
      <c r="S3609">
        <f t="shared" si="339"/>
        <v>29</v>
      </c>
      <c r="T3609" t="str">
        <f t="shared" si="340"/>
        <v>theater</v>
      </c>
      <c r="U3609" t="str">
        <f t="shared" si="341"/>
        <v>plays</v>
      </c>
    </row>
    <row r="3610" spans="1:21" ht="44.25" hidden="1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tr">
        <f>Data[[#This Row],[state]]</f>
        <v>successful</v>
      </c>
      <c r="H3610" t="s">
        <v>8225</v>
      </c>
      <c r="I3610" t="s">
        <v>8247</v>
      </c>
      <c r="J3610">
        <v>1466172000</v>
      </c>
      <c r="K3610" s="11">
        <f t="shared" si="336"/>
        <v>42538.333333333328</v>
      </c>
      <c r="L3610">
        <v>1463418090</v>
      </c>
      <c r="M3610" s="11">
        <f t="shared" si="337"/>
        <v>42506.459375000006</v>
      </c>
      <c r="N3610" t="b">
        <v>0</v>
      </c>
      <c r="O3610">
        <v>27</v>
      </c>
      <c r="P3610" t="b">
        <v>1</v>
      </c>
      <c r="Q3610" t="s">
        <v>8271</v>
      </c>
      <c r="R3610" s="10">
        <f t="shared" si="338"/>
        <v>100</v>
      </c>
      <c r="S3610">
        <f t="shared" si="339"/>
        <v>29.62962962962963</v>
      </c>
      <c r="T3610" t="str">
        <f t="shared" si="340"/>
        <v>theater</v>
      </c>
      <c r="U3610" t="str">
        <f t="shared" si="341"/>
        <v>plays</v>
      </c>
    </row>
    <row r="3611" spans="1:21" ht="44.25" hidden="1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tr">
        <f>Data[[#This Row],[state]]</f>
        <v>successful</v>
      </c>
      <c r="H3611" t="s">
        <v>8225</v>
      </c>
      <c r="I3611" t="s">
        <v>8247</v>
      </c>
      <c r="J3611">
        <v>1459378085</v>
      </c>
      <c r="K3611" s="11">
        <f t="shared" si="336"/>
        <v>42459.700057870374</v>
      </c>
      <c r="L3611">
        <v>1456789685</v>
      </c>
      <c r="M3611" s="11">
        <f t="shared" si="337"/>
        <v>42429.741724537031</v>
      </c>
      <c r="N3611" t="b">
        <v>0</v>
      </c>
      <c r="O3611">
        <v>21</v>
      </c>
      <c r="P3611" t="b">
        <v>1</v>
      </c>
      <c r="Q3611" t="s">
        <v>8271</v>
      </c>
      <c r="R3611" s="10">
        <f t="shared" si="338"/>
        <v>153.31632653061226</v>
      </c>
      <c r="S3611">
        <f t="shared" si="339"/>
        <v>143.0952380952381</v>
      </c>
      <c r="T3611" t="str">
        <f t="shared" si="340"/>
        <v>theater</v>
      </c>
      <c r="U3611" t="str">
        <f t="shared" si="341"/>
        <v>plays</v>
      </c>
    </row>
    <row r="3612" spans="1:21" ht="44.25" hidden="1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tr">
        <f>Data[[#This Row],[state]]</f>
        <v>successful</v>
      </c>
      <c r="H3612" t="s">
        <v>8225</v>
      </c>
      <c r="I3612" t="s">
        <v>8247</v>
      </c>
      <c r="J3612">
        <v>1439806936</v>
      </c>
      <c r="K3612" s="11">
        <f t="shared" si="336"/>
        <v>42233.182129629626</v>
      </c>
      <c r="L3612">
        <v>1437214936</v>
      </c>
      <c r="M3612" s="11">
        <f t="shared" si="337"/>
        <v>42203.182129629626</v>
      </c>
      <c r="N3612" t="b">
        <v>0</v>
      </c>
      <c r="O3612">
        <v>31</v>
      </c>
      <c r="P3612" t="b">
        <v>1</v>
      </c>
      <c r="Q3612" t="s">
        <v>8271</v>
      </c>
      <c r="R3612" s="10">
        <f t="shared" si="338"/>
        <v>162.30000000000001</v>
      </c>
      <c r="S3612">
        <f t="shared" si="339"/>
        <v>52.354838709677416</v>
      </c>
      <c r="T3612" t="str">
        <f t="shared" si="340"/>
        <v>theater</v>
      </c>
      <c r="U3612" t="str">
        <f t="shared" si="341"/>
        <v>plays</v>
      </c>
    </row>
    <row r="3613" spans="1:21" ht="44.25" hidden="1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tr">
        <f>Data[[#This Row],[state]]</f>
        <v>successful</v>
      </c>
      <c r="H3613" t="s">
        <v>8225</v>
      </c>
      <c r="I3613" t="s">
        <v>8247</v>
      </c>
      <c r="J3613">
        <v>1428483201</v>
      </c>
      <c r="K3613" s="11">
        <f t="shared" si="336"/>
        <v>42102.120381944449</v>
      </c>
      <c r="L3613">
        <v>1425891201</v>
      </c>
      <c r="M3613" s="11">
        <f t="shared" si="337"/>
        <v>42072.120381944449</v>
      </c>
      <c r="N3613" t="b">
        <v>0</v>
      </c>
      <c r="O3613">
        <v>51</v>
      </c>
      <c r="P3613" t="b">
        <v>1</v>
      </c>
      <c r="Q3613" t="s">
        <v>8271</v>
      </c>
      <c r="R3613" s="10">
        <f t="shared" si="338"/>
        <v>136</v>
      </c>
      <c r="S3613">
        <f t="shared" si="339"/>
        <v>66.666666666666671</v>
      </c>
      <c r="T3613" t="str">
        <f t="shared" si="340"/>
        <v>theater</v>
      </c>
      <c r="U3613" t="str">
        <f t="shared" si="341"/>
        <v>plays</v>
      </c>
    </row>
    <row r="3614" spans="1:21" ht="44.25" hidden="1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tr">
        <f>Data[[#This Row],[state]]</f>
        <v>successful</v>
      </c>
      <c r="H3614" t="s">
        <v>8229</v>
      </c>
      <c r="I3614" t="s">
        <v>8251</v>
      </c>
      <c r="J3614">
        <v>1402334811</v>
      </c>
      <c r="K3614" s="11">
        <f t="shared" si="336"/>
        <v>41799.476979166669</v>
      </c>
      <c r="L3614">
        <v>1401470811</v>
      </c>
      <c r="M3614" s="11">
        <f t="shared" si="337"/>
        <v>41789.476979166669</v>
      </c>
      <c r="N3614" t="b">
        <v>0</v>
      </c>
      <c r="O3614">
        <v>57</v>
      </c>
      <c r="P3614" t="b">
        <v>1</v>
      </c>
      <c r="Q3614" t="s">
        <v>8271</v>
      </c>
      <c r="R3614" s="10">
        <f t="shared" si="338"/>
        <v>144.4</v>
      </c>
      <c r="S3614">
        <f t="shared" si="339"/>
        <v>126.66666666666667</v>
      </c>
      <c r="T3614" t="str">
        <f t="shared" si="340"/>
        <v>theater</v>
      </c>
      <c r="U3614" t="str">
        <f t="shared" si="341"/>
        <v>plays</v>
      </c>
    </row>
    <row r="3615" spans="1:21" ht="44.25" hidden="1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tr">
        <f>Data[[#This Row],[state]]</f>
        <v>successful</v>
      </c>
      <c r="H3615" t="s">
        <v>8224</v>
      </c>
      <c r="I3615" t="s">
        <v>8246</v>
      </c>
      <c r="J3615">
        <v>1403964574</v>
      </c>
      <c r="K3615" s="11">
        <f t="shared" si="336"/>
        <v>41818.33997685185</v>
      </c>
      <c r="L3615">
        <v>1401372574</v>
      </c>
      <c r="M3615" s="11">
        <f t="shared" si="337"/>
        <v>41788.33997685185</v>
      </c>
      <c r="N3615" t="b">
        <v>0</v>
      </c>
      <c r="O3615">
        <v>20</v>
      </c>
      <c r="P3615" t="b">
        <v>1</v>
      </c>
      <c r="Q3615" t="s">
        <v>8271</v>
      </c>
      <c r="R3615" s="10">
        <f t="shared" si="338"/>
        <v>100</v>
      </c>
      <c r="S3615">
        <f t="shared" si="339"/>
        <v>62.5</v>
      </c>
      <c r="T3615" t="str">
        <f t="shared" si="340"/>
        <v>theater</v>
      </c>
      <c r="U3615" t="str">
        <f t="shared" si="341"/>
        <v>plays</v>
      </c>
    </row>
    <row r="3616" spans="1:21" ht="44.25" hidden="1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tr">
        <f>Data[[#This Row],[state]]</f>
        <v>successful</v>
      </c>
      <c r="H3616" t="s">
        <v>8224</v>
      </c>
      <c r="I3616" t="s">
        <v>8246</v>
      </c>
      <c r="J3616">
        <v>1434675616</v>
      </c>
      <c r="K3616" s="11">
        <f t="shared" si="336"/>
        <v>42173.791851851856</v>
      </c>
      <c r="L3616">
        <v>1432083616</v>
      </c>
      <c r="M3616" s="11">
        <f t="shared" si="337"/>
        <v>42143.791851851856</v>
      </c>
      <c r="N3616" t="b">
        <v>0</v>
      </c>
      <c r="O3616">
        <v>71</v>
      </c>
      <c r="P3616" t="b">
        <v>1</v>
      </c>
      <c r="Q3616" t="s">
        <v>8271</v>
      </c>
      <c r="R3616" s="10">
        <f t="shared" si="338"/>
        <v>100.8</v>
      </c>
      <c r="S3616">
        <f t="shared" si="339"/>
        <v>35.492957746478872</v>
      </c>
      <c r="T3616" t="str">
        <f t="shared" si="340"/>
        <v>theater</v>
      </c>
      <c r="U3616" t="str">
        <f t="shared" si="341"/>
        <v>plays</v>
      </c>
    </row>
    <row r="3617" spans="1:21" ht="44.25" hidden="1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tr">
        <f>Data[[#This Row],[state]]</f>
        <v>successful</v>
      </c>
      <c r="H3617" t="s">
        <v>8225</v>
      </c>
      <c r="I3617" t="s">
        <v>8247</v>
      </c>
      <c r="J3617">
        <v>1449756896</v>
      </c>
      <c r="K3617" s="11">
        <f t="shared" si="336"/>
        <v>42348.343703703707</v>
      </c>
      <c r="L3617">
        <v>1447164896</v>
      </c>
      <c r="M3617" s="11">
        <f t="shared" si="337"/>
        <v>42318.343703703707</v>
      </c>
      <c r="N3617" t="b">
        <v>0</v>
      </c>
      <c r="O3617">
        <v>72</v>
      </c>
      <c r="P3617" t="b">
        <v>1</v>
      </c>
      <c r="Q3617" t="s">
        <v>8271</v>
      </c>
      <c r="R3617" s="10">
        <f t="shared" si="338"/>
        <v>106.80000000000001</v>
      </c>
      <c r="S3617">
        <f t="shared" si="339"/>
        <v>37.083333333333336</v>
      </c>
      <c r="T3617" t="str">
        <f t="shared" si="340"/>
        <v>theater</v>
      </c>
      <c r="U3617" t="str">
        <f t="shared" si="341"/>
        <v>plays</v>
      </c>
    </row>
    <row r="3618" spans="1:21" ht="44.25" hidden="1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tr">
        <f>Data[[#This Row],[state]]</f>
        <v>successful</v>
      </c>
      <c r="H3618" t="s">
        <v>8225</v>
      </c>
      <c r="I3618" t="s">
        <v>8247</v>
      </c>
      <c r="J3618">
        <v>1426801664</v>
      </c>
      <c r="K3618" s="11">
        <f t="shared" si="336"/>
        <v>42082.658148148148</v>
      </c>
      <c r="L3618">
        <v>1424213264</v>
      </c>
      <c r="M3618" s="11">
        <f t="shared" si="337"/>
        <v>42052.699814814812</v>
      </c>
      <c r="N3618" t="b">
        <v>0</v>
      </c>
      <c r="O3618">
        <v>45</v>
      </c>
      <c r="P3618" t="b">
        <v>1</v>
      </c>
      <c r="Q3618" t="s">
        <v>8271</v>
      </c>
      <c r="R3618" s="10">
        <f t="shared" si="338"/>
        <v>124.8</v>
      </c>
      <c r="S3618">
        <f t="shared" si="339"/>
        <v>69.333333333333329</v>
      </c>
      <c r="T3618" t="str">
        <f t="shared" si="340"/>
        <v>theater</v>
      </c>
      <c r="U3618" t="str">
        <f t="shared" si="341"/>
        <v>plays</v>
      </c>
    </row>
    <row r="3619" spans="1:21" ht="44.25" hidden="1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tr">
        <f>Data[[#This Row],[state]]</f>
        <v>successful</v>
      </c>
      <c r="H3619" t="s">
        <v>8225</v>
      </c>
      <c r="I3619" t="s">
        <v>8247</v>
      </c>
      <c r="J3619">
        <v>1488240000</v>
      </c>
      <c r="K3619" s="11">
        <f t="shared" si="336"/>
        <v>42793.75</v>
      </c>
      <c r="L3619">
        <v>1486996729</v>
      </c>
      <c r="M3619" s="11">
        <f t="shared" si="337"/>
        <v>42779.360289351855</v>
      </c>
      <c r="N3619" t="b">
        <v>0</v>
      </c>
      <c r="O3619">
        <v>51</v>
      </c>
      <c r="P3619" t="b">
        <v>1</v>
      </c>
      <c r="Q3619" t="s">
        <v>8271</v>
      </c>
      <c r="R3619" s="10">
        <f t="shared" si="338"/>
        <v>118.91891891891892</v>
      </c>
      <c r="S3619">
        <f t="shared" si="339"/>
        <v>17.254901960784313</v>
      </c>
      <c r="T3619" t="str">
        <f t="shared" si="340"/>
        <v>theater</v>
      </c>
      <c r="U3619" t="str">
        <f t="shared" si="341"/>
        <v>plays</v>
      </c>
    </row>
    <row r="3620" spans="1:21" ht="44.25" hidden="1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tr">
        <f>Data[[#This Row],[state]]</f>
        <v>successful</v>
      </c>
      <c r="H3620" t="s">
        <v>8225</v>
      </c>
      <c r="I3620" t="s">
        <v>8247</v>
      </c>
      <c r="J3620">
        <v>1433343850</v>
      </c>
      <c r="K3620" s="11">
        <f t="shared" si="336"/>
        <v>42158.377893518518</v>
      </c>
      <c r="L3620">
        <v>1430751850</v>
      </c>
      <c r="M3620" s="11">
        <f t="shared" si="337"/>
        <v>42128.377893518518</v>
      </c>
      <c r="N3620" t="b">
        <v>0</v>
      </c>
      <c r="O3620">
        <v>56</v>
      </c>
      <c r="P3620" t="b">
        <v>1</v>
      </c>
      <c r="Q3620" t="s">
        <v>8271</v>
      </c>
      <c r="R3620" s="10">
        <f t="shared" si="338"/>
        <v>101</v>
      </c>
      <c r="S3620">
        <f t="shared" si="339"/>
        <v>36.071428571428569</v>
      </c>
      <c r="T3620" t="str">
        <f t="shared" si="340"/>
        <v>theater</v>
      </c>
      <c r="U3620" t="str">
        <f t="shared" si="341"/>
        <v>plays</v>
      </c>
    </row>
    <row r="3621" spans="1:21" ht="44.25" hidden="1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tr">
        <f>Data[[#This Row],[state]]</f>
        <v>successful</v>
      </c>
      <c r="H3621" t="s">
        <v>8224</v>
      </c>
      <c r="I3621" t="s">
        <v>8246</v>
      </c>
      <c r="J3621">
        <v>1479592800</v>
      </c>
      <c r="K3621" s="11">
        <f t="shared" si="336"/>
        <v>42693.666666666672</v>
      </c>
      <c r="L3621">
        <v>1476760226</v>
      </c>
      <c r="M3621" s="11">
        <f t="shared" si="337"/>
        <v>42660.882245370376</v>
      </c>
      <c r="N3621" t="b">
        <v>0</v>
      </c>
      <c r="O3621">
        <v>17</v>
      </c>
      <c r="P3621" t="b">
        <v>1</v>
      </c>
      <c r="Q3621" t="s">
        <v>8271</v>
      </c>
      <c r="R3621" s="10">
        <f t="shared" si="338"/>
        <v>112.99999999999999</v>
      </c>
      <c r="S3621">
        <f t="shared" si="339"/>
        <v>66.470588235294116</v>
      </c>
      <c r="T3621" t="str">
        <f t="shared" si="340"/>
        <v>theater</v>
      </c>
      <c r="U3621" t="str">
        <f t="shared" si="341"/>
        <v>plays</v>
      </c>
    </row>
    <row r="3622" spans="1:21" ht="44.25" hidden="1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tr">
        <f>Data[[#This Row],[state]]</f>
        <v>successful</v>
      </c>
      <c r="H3622" t="s">
        <v>8224</v>
      </c>
      <c r="I3622" t="s">
        <v>8246</v>
      </c>
      <c r="J3622">
        <v>1425528000</v>
      </c>
      <c r="K3622" s="11">
        <f t="shared" si="336"/>
        <v>42067.916666666672</v>
      </c>
      <c r="L3622">
        <v>1422916261</v>
      </c>
      <c r="M3622" s="11">
        <f t="shared" si="337"/>
        <v>42037.688206018516</v>
      </c>
      <c r="N3622" t="b">
        <v>0</v>
      </c>
      <c r="O3622">
        <v>197</v>
      </c>
      <c r="P3622" t="b">
        <v>1</v>
      </c>
      <c r="Q3622" t="s">
        <v>8271</v>
      </c>
      <c r="R3622" s="10">
        <f t="shared" si="338"/>
        <v>105.19047619047619</v>
      </c>
      <c r="S3622">
        <f t="shared" si="339"/>
        <v>56.065989847715734</v>
      </c>
      <c r="T3622" t="str">
        <f t="shared" si="340"/>
        <v>theater</v>
      </c>
      <c r="U3622" t="str">
        <f t="shared" si="341"/>
        <v>plays</v>
      </c>
    </row>
    <row r="3623" spans="1:21" ht="44.25" hidden="1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tr">
        <f>Data[[#This Row],[state]]</f>
        <v>successful</v>
      </c>
      <c r="H3623" t="s">
        <v>8224</v>
      </c>
      <c r="I3623" t="s">
        <v>8246</v>
      </c>
      <c r="J3623">
        <v>1475269200</v>
      </c>
      <c r="K3623" s="11">
        <f t="shared" si="336"/>
        <v>42643.625</v>
      </c>
      <c r="L3623">
        <v>1473200844</v>
      </c>
      <c r="M3623" s="11">
        <f t="shared" si="337"/>
        <v>42619.685694444444</v>
      </c>
      <c r="N3623" t="b">
        <v>0</v>
      </c>
      <c r="O3623">
        <v>70</v>
      </c>
      <c r="P3623" t="b">
        <v>1</v>
      </c>
      <c r="Q3623" t="s">
        <v>8271</v>
      </c>
      <c r="R3623" s="10">
        <f t="shared" si="338"/>
        <v>109.73333333333332</v>
      </c>
      <c r="S3623">
        <f t="shared" si="339"/>
        <v>47.028571428571432</v>
      </c>
      <c r="T3623" t="str">
        <f t="shared" si="340"/>
        <v>theater</v>
      </c>
      <c r="U3623" t="str">
        <f t="shared" si="341"/>
        <v>plays</v>
      </c>
    </row>
    <row r="3624" spans="1:21" ht="29.5" hidden="1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tr">
        <f>Data[[#This Row],[state]]</f>
        <v>successful</v>
      </c>
      <c r="H3624" t="s">
        <v>8224</v>
      </c>
      <c r="I3624" t="s">
        <v>8246</v>
      </c>
      <c r="J3624">
        <v>1411874580</v>
      </c>
      <c r="K3624" s="11">
        <f t="shared" si="336"/>
        <v>41909.890972222223</v>
      </c>
      <c r="L3624">
        <v>1409030371</v>
      </c>
      <c r="M3624" s="11">
        <f t="shared" si="337"/>
        <v>41876.971886574072</v>
      </c>
      <c r="N3624" t="b">
        <v>0</v>
      </c>
      <c r="O3624">
        <v>21</v>
      </c>
      <c r="P3624" t="b">
        <v>1</v>
      </c>
      <c r="Q3624" t="s">
        <v>8271</v>
      </c>
      <c r="R3624" s="10">
        <f t="shared" si="338"/>
        <v>100.099</v>
      </c>
      <c r="S3624">
        <f t="shared" si="339"/>
        <v>47.666190476190479</v>
      </c>
      <c r="T3624" t="str">
        <f t="shared" si="340"/>
        <v>theater</v>
      </c>
      <c r="U3624" t="str">
        <f t="shared" si="341"/>
        <v>plays</v>
      </c>
    </row>
    <row r="3625" spans="1:21" ht="29.5" hidden="1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tr">
        <f>Data[[#This Row],[state]]</f>
        <v>successful</v>
      </c>
      <c r="H3625" t="s">
        <v>8224</v>
      </c>
      <c r="I3625" t="s">
        <v>8246</v>
      </c>
      <c r="J3625">
        <v>1406358000</v>
      </c>
      <c r="K3625" s="11">
        <f t="shared" si="336"/>
        <v>41846.041666666664</v>
      </c>
      <c r="L3625">
        <v>1404841270</v>
      </c>
      <c r="M3625" s="11">
        <f t="shared" si="337"/>
        <v>41828.486921296295</v>
      </c>
      <c r="N3625" t="b">
        <v>0</v>
      </c>
      <c r="O3625">
        <v>34</v>
      </c>
      <c r="P3625" t="b">
        <v>1</v>
      </c>
      <c r="Q3625" t="s">
        <v>8271</v>
      </c>
      <c r="R3625" s="10">
        <f t="shared" si="338"/>
        <v>120</v>
      </c>
      <c r="S3625">
        <f t="shared" si="339"/>
        <v>88.235294117647058</v>
      </c>
      <c r="T3625" t="str">
        <f t="shared" si="340"/>
        <v>theater</v>
      </c>
      <c r="U3625" t="str">
        <f t="shared" si="341"/>
        <v>plays</v>
      </c>
    </row>
    <row r="3626" spans="1:21" ht="73.75" hidden="1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tr">
        <f>Data[[#This Row],[state]]</f>
        <v>successful</v>
      </c>
      <c r="H3626" t="s">
        <v>8224</v>
      </c>
      <c r="I3626" t="s">
        <v>8246</v>
      </c>
      <c r="J3626">
        <v>1471977290</v>
      </c>
      <c r="K3626" s="11">
        <f t="shared" si="336"/>
        <v>42605.524189814809</v>
      </c>
      <c r="L3626">
        <v>1466793290</v>
      </c>
      <c r="M3626" s="11">
        <f t="shared" si="337"/>
        <v>42545.524189814809</v>
      </c>
      <c r="N3626" t="b">
        <v>0</v>
      </c>
      <c r="O3626">
        <v>39</v>
      </c>
      <c r="P3626" t="b">
        <v>1</v>
      </c>
      <c r="Q3626" t="s">
        <v>8271</v>
      </c>
      <c r="R3626" s="10">
        <f t="shared" si="338"/>
        <v>104.93333333333332</v>
      </c>
      <c r="S3626">
        <f t="shared" si="339"/>
        <v>80.717948717948715</v>
      </c>
      <c r="T3626" t="str">
        <f t="shared" si="340"/>
        <v>theater</v>
      </c>
      <c r="U3626" t="str">
        <f t="shared" si="341"/>
        <v>plays</v>
      </c>
    </row>
    <row r="3627" spans="1:21" ht="59" hidden="1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tr">
        <f>Data[[#This Row],[state]]</f>
        <v>successful</v>
      </c>
      <c r="H3627" t="s">
        <v>8225</v>
      </c>
      <c r="I3627" t="s">
        <v>8247</v>
      </c>
      <c r="J3627">
        <v>1435851577</v>
      </c>
      <c r="K3627" s="11">
        <f t="shared" si="336"/>
        <v>42187.402511574073</v>
      </c>
      <c r="L3627">
        <v>1433259577</v>
      </c>
      <c r="M3627" s="11">
        <f t="shared" si="337"/>
        <v>42157.402511574073</v>
      </c>
      <c r="N3627" t="b">
        <v>0</v>
      </c>
      <c r="O3627">
        <v>78</v>
      </c>
      <c r="P3627" t="b">
        <v>1</v>
      </c>
      <c r="Q3627" t="s">
        <v>8271</v>
      </c>
      <c r="R3627" s="10">
        <f t="shared" si="338"/>
        <v>102.66666666666666</v>
      </c>
      <c r="S3627">
        <f t="shared" si="339"/>
        <v>39.487179487179489</v>
      </c>
      <c r="T3627" t="str">
        <f t="shared" si="340"/>
        <v>theater</v>
      </c>
      <c r="U3627" t="str">
        <f t="shared" si="341"/>
        <v>plays</v>
      </c>
    </row>
    <row r="3628" spans="1:21" ht="44.25" hidden="1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tr">
        <f>Data[[#This Row],[state]]</f>
        <v>successful</v>
      </c>
      <c r="H3628" t="s">
        <v>8225</v>
      </c>
      <c r="I3628" t="s">
        <v>8247</v>
      </c>
      <c r="J3628">
        <v>1408204857</v>
      </c>
      <c r="K3628" s="11">
        <f t="shared" si="336"/>
        <v>41867.417326388888</v>
      </c>
      <c r="L3628">
        <v>1406390457</v>
      </c>
      <c r="M3628" s="11">
        <f t="shared" si="337"/>
        <v>41846.417326388888</v>
      </c>
      <c r="N3628" t="b">
        <v>0</v>
      </c>
      <c r="O3628">
        <v>48</v>
      </c>
      <c r="P3628" t="b">
        <v>1</v>
      </c>
      <c r="Q3628" t="s">
        <v>8271</v>
      </c>
      <c r="R3628" s="10">
        <f t="shared" si="338"/>
        <v>101.82500000000002</v>
      </c>
      <c r="S3628">
        <f t="shared" si="339"/>
        <v>84.854166666666671</v>
      </c>
      <c r="T3628" t="str">
        <f t="shared" si="340"/>
        <v>theater</v>
      </c>
      <c r="U3628" t="str">
        <f t="shared" si="341"/>
        <v>plays</v>
      </c>
    </row>
    <row r="3629" spans="1:21" ht="44.25" hidden="1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tr">
        <f>Data[[#This Row],[state]]</f>
        <v>successful</v>
      </c>
      <c r="H3629" t="s">
        <v>8224</v>
      </c>
      <c r="I3629" t="s">
        <v>8246</v>
      </c>
      <c r="J3629">
        <v>1463803140</v>
      </c>
      <c r="K3629" s="11">
        <f t="shared" si="336"/>
        <v>42510.915972222225</v>
      </c>
      <c r="L3629">
        <v>1459446487</v>
      </c>
      <c r="M3629" s="11">
        <f t="shared" si="337"/>
        <v>42460.491747685184</v>
      </c>
      <c r="N3629" t="b">
        <v>0</v>
      </c>
      <c r="O3629">
        <v>29</v>
      </c>
      <c r="P3629" t="b">
        <v>1</v>
      </c>
      <c r="Q3629" t="s">
        <v>8271</v>
      </c>
      <c r="R3629" s="10">
        <f t="shared" si="338"/>
        <v>100</v>
      </c>
      <c r="S3629">
        <f t="shared" si="339"/>
        <v>68.965517241379317</v>
      </c>
      <c r="T3629" t="str">
        <f t="shared" si="340"/>
        <v>theater</v>
      </c>
      <c r="U3629" t="str">
        <f t="shared" si="341"/>
        <v>plays</v>
      </c>
    </row>
    <row r="3630" spans="1:21" ht="44.25" hidden="1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tr">
        <f>Data[[#This Row],[state]]</f>
        <v>failed</v>
      </c>
      <c r="H3630" t="s">
        <v>8224</v>
      </c>
      <c r="I3630" t="s">
        <v>8246</v>
      </c>
      <c r="J3630">
        <v>1450040396</v>
      </c>
      <c r="K3630" s="11">
        <f t="shared" si="336"/>
        <v>42351.624953703707</v>
      </c>
      <c r="L3630">
        <v>1444852796</v>
      </c>
      <c r="M3630" s="11">
        <f t="shared" si="337"/>
        <v>42291.583287037036</v>
      </c>
      <c r="N3630" t="b">
        <v>0</v>
      </c>
      <c r="O3630">
        <v>0</v>
      </c>
      <c r="P3630" t="b">
        <v>0</v>
      </c>
      <c r="Q3630" t="s">
        <v>8305</v>
      </c>
      <c r="R3630" s="10">
        <f t="shared" si="338"/>
        <v>0</v>
      </c>
      <c r="S3630" t="e">
        <f t="shared" si="339"/>
        <v>#DIV/0!</v>
      </c>
      <c r="T3630" t="str">
        <f t="shared" si="340"/>
        <v>theater</v>
      </c>
      <c r="U3630" t="str">
        <f t="shared" si="341"/>
        <v>musical</v>
      </c>
    </row>
    <row r="3631" spans="1:21" ht="59" hidden="1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tr">
        <f>Data[[#This Row],[state]]</f>
        <v>failed</v>
      </c>
      <c r="H3631" t="s">
        <v>8224</v>
      </c>
      <c r="I3631" t="s">
        <v>8246</v>
      </c>
      <c r="J3631">
        <v>1462467600</v>
      </c>
      <c r="K3631" s="11">
        <f t="shared" si="336"/>
        <v>42495.458333333328</v>
      </c>
      <c r="L3631">
        <v>1457403364</v>
      </c>
      <c r="M3631" s="11">
        <f t="shared" si="337"/>
        <v>42436.844490740739</v>
      </c>
      <c r="N3631" t="b">
        <v>0</v>
      </c>
      <c r="O3631">
        <v>2</v>
      </c>
      <c r="P3631" t="b">
        <v>0</v>
      </c>
      <c r="Q3631" t="s">
        <v>8305</v>
      </c>
      <c r="R3631" s="10">
        <f t="shared" si="338"/>
        <v>1.9999999999999998E-4</v>
      </c>
      <c r="S3631">
        <f t="shared" si="339"/>
        <v>1</v>
      </c>
      <c r="T3631" t="str">
        <f t="shared" si="340"/>
        <v>theater</v>
      </c>
      <c r="U3631" t="str">
        <f t="shared" si="341"/>
        <v>musical</v>
      </c>
    </row>
    <row r="3632" spans="1:21" ht="44.25" hidden="1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tr">
        <f>Data[[#This Row],[state]]</f>
        <v>failed</v>
      </c>
      <c r="H3632" t="s">
        <v>8225</v>
      </c>
      <c r="I3632" t="s">
        <v>8247</v>
      </c>
      <c r="J3632">
        <v>1417295990</v>
      </c>
      <c r="K3632" s="11">
        <f t="shared" si="336"/>
        <v>41972.638773148152</v>
      </c>
      <c r="L3632">
        <v>1414700390</v>
      </c>
      <c r="M3632" s="11">
        <f t="shared" si="337"/>
        <v>41942.59710648148</v>
      </c>
      <c r="N3632" t="b">
        <v>0</v>
      </c>
      <c r="O3632">
        <v>1</v>
      </c>
      <c r="P3632" t="b">
        <v>0</v>
      </c>
      <c r="Q3632" t="s">
        <v>8305</v>
      </c>
      <c r="R3632" s="10">
        <f t="shared" si="338"/>
        <v>3.3333333333333333E-2</v>
      </c>
      <c r="S3632">
        <f t="shared" si="339"/>
        <v>1</v>
      </c>
      <c r="T3632" t="str">
        <f t="shared" si="340"/>
        <v>theater</v>
      </c>
      <c r="U3632" t="str">
        <f t="shared" si="341"/>
        <v>musical</v>
      </c>
    </row>
    <row r="3633" spans="1:21" ht="59" hidden="1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tr">
        <f>Data[[#This Row],[state]]</f>
        <v>failed</v>
      </c>
      <c r="H3633" t="s">
        <v>8224</v>
      </c>
      <c r="I3633" t="s">
        <v>8246</v>
      </c>
      <c r="J3633">
        <v>1411444740</v>
      </c>
      <c r="K3633" s="11">
        <f t="shared" si="336"/>
        <v>41904.915972222225</v>
      </c>
      <c r="L3633">
        <v>1409335497</v>
      </c>
      <c r="M3633" s="11">
        <f t="shared" si="337"/>
        <v>41880.503437499996</v>
      </c>
      <c r="N3633" t="b">
        <v>0</v>
      </c>
      <c r="O3633">
        <v>59</v>
      </c>
      <c r="P3633" t="b">
        <v>0</v>
      </c>
      <c r="Q3633" t="s">
        <v>8305</v>
      </c>
      <c r="R3633" s="10">
        <f t="shared" si="338"/>
        <v>51.023391812865491</v>
      </c>
      <c r="S3633">
        <f t="shared" si="339"/>
        <v>147.88135593220338</v>
      </c>
      <c r="T3633" t="str">
        <f t="shared" si="340"/>
        <v>theater</v>
      </c>
      <c r="U3633" t="str">
        <f t="shared" si="341"/>
        <v>musical</v>
      </c>
    </row>
    <row r="3634" spans="1:21" ht="44.25" hidden="1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tr">
        <f>Data[[#This Row],[state]]</f>
        <v>failed</v>
      </c>
      <c r="H3634" t="s">
        <v>8225</v>
      </c>
      <c r="I3634" t="s">
        <v>8247</v>
      </c>
      <c r="J3634">
        <v>1416781749</v>
      </c>
      <c r="K3634" s="11">
        <f t="shared" si="336"/>
        <v>41966.686909722222</v>
      </c>
      <c r="L3634">
        <v>1415053749</v>
      </c>
      <c r="M3634" s="11">
        <f t="shared" si="337"/>
        <v>41946.686909722222</v>
      </c>
      <c r="N3634" t="b">
        <v>0</v>
      </c>
      <c r="O3634">
        <v>1</v>
      </c>
      <c r="P3634" t="b">
        <v>0</v>
      </c>
      <c r="Q3634" t="s">
        <v>8305</v>
      </c>
      <c r="R3634" s="10">
        <f t="shared" si="338"/>
        <v>20</v>
      </c>
      <c r="S3634">
        <f t="shared" si="339"/>
        <v>100</v>
      </c>
      <c r="T3634" t="str">
        <f t="shared" si="340"/>
        <v>theater</v>
      </c>
      <c r="U3634" t="str">
        <f t="shared" si="341"/>
        <v>musical</v>
      </c>
    </row>
    <row r="3635" spans="1:21" ht="44.25" hidden="1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tr">
        <f>Data[[#This Row],[state]]</f>
        <v>failed</v>
      </c>
      <c r="H3635" t="s">
        <v>8224</v>
      </c>
      <c r="I3635" t="s">
        <v>8246</v>
      </c>
      <c r="J3635">
        <v>1479517200</v>
      </c>
      <c r="K3635" s="11">
        <f t="shared" si="336"/>
        <v>42692.791666666672</v>
      </c>
      <c r="L3635">
        <v>1475765867</v>
      </c>
      <c r="M3635" s="11">
        <f t="shared" si="337"/>
        <v>42649.373460648145</v>
      </c>
      <c r="N3635" t="b">
        <v>0</v>
      </c>
      <c r="O3635">
        <v>31</v>
      </c>
      <c r="P3635" t="b">
        <v>0</v>
      </c>
      <c r="Q3635" t="s">
        <v>8305</v>
      </c>
      <c r="R3635" s="10">
        <f t="shared" si="338"/>
        <v>35.24</v>
      </c>
      <c r="S3635">
        <f t="shared" si="339"/>
        <v>56.838709677419352</v>
      </c>
      <c r="T3635" t="str">
        <f t="shared" si="340"/>
        <v>theater</v>
      </c>
      <c r="U3635" t="str">
        <f t="shared" si="341"/>
        <v>musical</v>
      </c>
    </row>
    <row r="3636" spans="1:21" ht="44.25" hidden="1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tr">
        <f>Data[[#This Row],[state]]</f>
        <v>failed</v>
      </c>
      <c r="H3636" t="s">
        <v>8229</v>
      </c>
      <c r="I3636" t="s">
        <v>8251</v>
      </c>
      <c r="J3636">
        <v>1484366340</v>
      </c>
      <c r="K3636" s="11">
        <f t="shared" si="336"/>
        <v>42748.915972222225</v>
      </c>
      <c r="L3636">
        <v>1480219174</v>
      </c>
      <c r="M3636" s="11">
        <f t="shared" si="337"/>
        <v>42700.916365740741</v>
      </c>
      <c r="N3636" t="b">
        <v>0</v>
      </c>
      <c r="O3636">
        <v>18</v>
      </c>
      <c r="P3636" t="b">
        <v>0</v>
      </c>
      <c r="Q3636" t="s">
        <v>8305</v>
      </c>
      <c r="R3636" s="10">
        <f t="shared" si="338"/>
        <v>4.246666666666667</v>
      </c>
      <c r="S3636">
        <f t="shared" si="339"/>
        <v>176.94444444444446</v>
      </c>
      <c r="T3636" t="str">
        <f t="shared" si="340"/>
        <v>theater</v>
      </c>
      <c r="U3636" t="str">
        <f t="shared" si="341"/>
        <v>musical</v>
      </c>
    </row>
    <row r="3637" spans="1:21" ht="29.5" hidden="1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tr">
        <f>Data[[#This Row],[state]]</f>
        <v>failed</v>
      </c>
      <c r="H3637" t="s">
        <v>8224</v>
      </c>
      <c r="I3637" t="s">
        <v>8246</v>
      </c>
      <c r="J3637">
        <v>1461186676</v>
      </c>
      <c r="K3637" s="11">
        <f t="shared" si="336"/>
        <v>42480.63282407407</v>
      </c>
      <c r="L3637">
        <v>1458594676</v>
      </c>
      <c r="M3637" s="11">
        <f t="shared" si="337"/>
        <v>42450.63282407407</v>
      </c>
      <c r="N3637" t="b">
        <v>0</v>
      </c>
      <c r="O3637">
        <v>10</v>
      </c>
      <c r="P3637" t="b">
        <v>0</v>
      </c>
      <c r="Q3637" t="s">
        <v>8305</v>
      </c>
      <c r="R3637" s="10">
        <f t="shared" si="338"/>
        <v>36.457142857142856</v>
      </c>
      <c r="S3637">
        <f t="shared" si="339"/>
        <v>127.6</v>
      </c>
      <c r="T3637" t="str">
        <f t="shared" si="340"/>
        <v>theater</v>
      </c>
      <c r="U3637" t="str">
        <f t="shared" si="341"/>
        <v>musical</v>
      </c>
    </row>
    <row r="3638" spans="1:21" ht="44.25" hidden="1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tr">
        <f>Data[[#This Row],[state]]</f>
        <v>failed</v>
      </c>
      <c r="H3638" t="s">
        <v>8224</v>
      </c>
      <c r="I3638" t="s">
        <v>8246</v>
      </c>
      <c r="J3638">
        <v>1442248829</v>
      </c>
      <c r="K3638" s="11">
        <f t="shared" si="336"/>
        <v>42261.444780092599</v>
      </c>
      <c r="L3638">
        <v>1439224829</v>
      </c>
      <c r="M3638" s="11">
        <f t="shared" si="337"/>
        <v>42226.444780092599</v>
      </c>
      <c r="N3638" t="b">
        <v>0</v>
      </c>
      <c r="O3638">
        <v>0</v>
      </c>
      <c r="P3638" t="b">
        <v>0</v>
      </c>
      <c r="Q3638" t="s">
        <v>8305</v>
      </c>
      <c r="R3638" s="10">
        <f t="shared" si="338"/>
        <v>0</v>
      </c>
      <c r="S3638" t="e">
        <f t="shared" si="339"/>
        <v>#DIV/0!</v>
      </c>
      <c r="T3638" t="str">
        <f t="shared" si="340"/>
        <v>theater</v>
      </c>
      <c r="U3638" t="str">
        <f t="shared" si="341"/>
        <v>musical</v>
      </c>
    </row>
    <row r="3639" spans="1:21" ht="59" hidden="1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tr">
        <f>Data[[#This Row],[state]]</f>
        <v>failed</v>
      </c>
      <c r="H3639" t="s">
        <v>8224</v>
      </c>
      <c r="I3639" t="s">
        <v>8246</v>
      </c>
      <c r="J3639">
        <v>1420130935</v>
      </c>
      <c r="K3639" s="11">
        <f t="shared" si="336"/>
        <v>42005.450636574074</v>
      </c>
      <c r="L3639">
        <v>1417538935</v>
      </c>
      <c r="M3639" s="11">
        <f t="shared" si="337"/>
        <v>41975.450636574074</v>
      </c>
      <c r="N3639" t="b">
        <v>0</v>
      </c>
      <c r="O3639">
        <v>14</v>
      </c>
      <c r="P3639" t="b">
        <v>0</v>
      </c>
      <c r="Q3639" t="s">
        <v>8305</v>
      </c>
      <c r="R3639" s="10">
        <f t="shared" si="338"/>
        <v>30.866666666666664</v>
      </c>
      <c r="S3639">
        <f t="shared" si="339"/>
        <v>66.142857142857139</v>
      </c>
      <c r="T3639" t="str">
        <f t="shared" si="340"/>
        <v>theater</v>
      </c>
      <c r="U3639" t="str">
        <f t="shared" si="341"/>
        <v>musical</v>
      </c>
    </row>
    <row r="3640" spans="1:21" ht="29.5" hidden="1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tr">
        <f>Data[[#This Row],[state]]</f>
        <v>failed</v>
      </c>
      <c r="H3640" t="s">
        <v>8229</v>
      </c>
      <c r="I3640" t="s">
        <v>8251</v>
      </c>
      <c r="J3640">
        <v>1429456132</v>
      </c>
      <c r="K3640" s="11">
        <f t="shared" si="336"/>
        <v>42113.381157407406</v>
      </c>
      <c r="L3640">
        <v>1424275732</v>
      </c>
      <c r="M3640" s="11">
        <f t="shared" si="337"/>
        <v>42053.422824074078</v>
      </c>
      <c r="N3640" t="b">
        <v>0</v>
      </c>
      <c r="O3640">
        <v>2</v>
      </c>
      <c r="P3640" t="b">
        <v>0</v>
      </c>
      <c r="Q3640" t="s">
        <v>8305</v>
      </c>
      <c r="R3640" s="10">
        <f t="shared" si="338"/>
        <v>6.5454545454545459</v>
      </c>
      <c r="S3640">
        <f t="shared" si="339"/>
        <v>108</v>
      </c>
      <c r="T3640" t="str">
        <f t="shared" si="340"/>
        <v>theater</v>
      </c>
      <c r="U3640" t="str">
        <f t="shared" si="341"/>
        <v>musical</v>
      </c>
    </row>
    <row r="3641" spans="1:21" ht="44.25" hidden="1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tr">
        <f>Data[[#This Row],[state]]</f>
        <v>failed</v>
      </c>
      <c r="H3641" t="s">
        <v>8224</v>
      </c>
      <c r="I3641" t="s">
        <v>8246</v>
      </c>
      <c r="J3641">
        <v>1475853060</v>
      </c>
      <c r="K3641" s="11">
        <f t="shared" si="336"/>
        <v>42650.382638888885</v>
      </c>
      <c r="L3641">
        <v>1470672906</v>
      </c>
      <c r="M3641" s="11">
        <f t="shared" si="337"/>
        <v>42590.427152777775</v>
      </c>
      <c r="N3641" t="b">
        <v>0</v>
      </c>
      <c r="O3641">
        <v>1</v>
      </c>
      <c r="P3641" t="b">
        <v>0</v>
      </c>
      <c r="Q3641" t="s">
        <v>8305</v>
      </c>
      <c r="R3641" s="10">
        <f t="shared" si="338"/>
        <v>4.0000000000000001E-3</v>
      </c>
      <c r="S3641">
        <f t="shared" si="339"/>
        <v>1</v>
      </c>
      <c r="T3641" t="str">
        <f t="shared" si="340"/>
        <v>theater</v>
      </c>
      <c r="U3641" t="str">
        <f t="shared" si="341"/>
        <v>musical</v>
      </c>
    </row>
    <row r="3642" spans="1:21" ht="73.75" hidden="1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tr">
        <f>Data[[#This Row],[state]]</f>
        <v>failed</v>
      </c>
      <c r="H3642" t="s">
        <v>8224</v>
      </c>
      <c r="I3642" t="s">
        <v>8246</v>
      </c>
      <c r="J3642">
        <v>1431283530</v>
      </c>
      <c r="K3642" s="11">
        <f t="shared" si="336"/>
        <v>42134.531597222223</v>
      </c>
      <c r="L3642">
        <v>1428691530</v>
      </c>
      <c r="M3642" s="11">
        <f t="shared" si="337"/>
        <v>42104.531597222223</v>
      </c>
      <c r="N3642" t="b">
        <v>0</v>
      </c>
      <c r="O3642">
        <v>3</v>
      </c>
      <c r="P3642" t="b">
        <v>0</v>
      </c>
      <c r="Q3642" t="s">
        <v>8305</v>
      </c>
      <c r="R3642" s="10">
        <f t="shared" si="338"/>
        <v>5.5</v>
      </c>
      <c r="S3642">
        <f t="shared" si="339"/>
        <v>18.333333333333332</v>
      </c>
      <c r="T3642" t="str">
        <f t="shared" si="340"/>
        <v>theater</v>
      </c>
      <c r="U3642" t="str">
        <f t="shared" si="341"/>
        <v>musical</v>
      </c>
    </row>
    <row r="3643" spans="1:21" ht="44.25" hidden="1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tr">
        <f>Data[[#This Row],[state]]</f>
        <v>failed</v>
      </c>
      <c r="H3643" t="s">
        <v>8224</v>
      </c>
      <c r="I3643" t="s">
        <v>8246</v>
      </c>
      <c r="J3643">
        <v>1412485200</v>
      </c>
      <c r="K3643" s="11">
        <f t="shared" si="336"/>
        <v>41916.958333333336</v>
      </c>
      <c r="L3643">
        <v>1410966179</v>
      </c>
      <c r="M3643" s="11">
        <f t="shared" si="337"/>
        <v>41899.377071759263</v>
      </c>
      <c r="N3643" t="b">
        <v>0</v>
      </c>
      <c r="O3643">
        <v>0</v>
      </c>
      <c r="P3643" t="b">
        <v>0</v>
      </c>
      <c r="Q3643" t="s">
        <v>8305</v>
      </c>
      <c r="R3643" s="10">
        <f t="shared" si="338"/>
        <v>0</v>
      </c>
      <c r="S3643" t="e">
        <f t="shared" si="339"/>
        <v>#DIV/0!</v>
      </c>
      <c r="T3643" t="str">
        <f t="shared" si="340"/>
        <v>theater</v>
      </c>
      <c r="U3643" t="str">
        <f t="shared" si="341"/>
        <v>musical</v>
      </c>
    </row>
    <row r="3644" spans="1:21" ht="59" hidden="1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tr">
        <f>Data[[#This Row],[state]]</f>
        <v>failed</v>
      </c>
      <c r="H3644" t="s">
        <v>8236</v>
      </c>
      <c r="I3644" t="s">
        <v>8249</v>
      </c>
      <c r="J3644">
        <v>1448902800</v>
      </c>
      <c r="K3644" s="11">
        <f t="shared" si="336"/>
        <v>42338.458333333328</v>
      </c>
      <c r="L3644">
        <v>1445369727</v>
      </c>
      <c r="M3644" s="11">
        <f t="shared" si="337"/>
        <v>42297.566284722227</v>
      </c>
      <c r="N3644" t="b">
        <v>0</v>
      </c>
      <c r="O3644">
        <v>2</v>
      </c>
      <c r="P3644" t="b">
        <v>0</v>
      </c>
      <c r="Q3644" t="s">
        <v>8305</v>
      </c>
      <c r="R3644" s="10">
        <f t="shared" si="338"/>
        <v>2.1428571428571428</v>
      </c>
      <c r="S3644">
        <f t="shared" si="339"/>
        <v>7.5</v>
      </c>
      <c r="T3644" t="str">
        <f t="shared" si="340"/>
        <v>theater</v>
      </c>
      <c r="U3644" t="str">
        <f t="shared" si="341"/>
        <v>musical</v>
      </c>
    </row>
    <row r="3645" spans="1:21" ht="44.25" hidden="1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tr">
        <f>Data[[#This Row],[state]]</f>
        <v>failed</v>
      </c>
      <c r="H3645" t="s">
        <v>8224</v>
      </c>
      <c r="I3645" t="s">
        <v>8246</v>
      </c>
      <c r="J3645">
        <v>1447734439</v>
      </c>
      <c r="K3645" s="11">
        <f t="shared" si="336"/>
        <v>42324.935636574075</v>
      </c>
      <c r="L3645">
        <v>1444274839</v>
      </c>
      <c r="M3645" s="11">
        <f t="shared" si="337"/>
        <v>42284.893969907411</v>
      </c>
      <c r="N3645" t="b">
        <v>0</v>
      </c>
      <c r="O3645">
        <v>0</v>
      </c>
      <c r="P3645" t="b">
        <v>0</v>
      </c>
      <c r="Q3645" t="s">
        <v>8305</v>
      </c>
      <c r="R3645" s="10">
        <f t="shared" si="338"/>
        <v>0</v>
      </c>
      <c r="S3645" t="e">
        <f t="shared" si="339"/>
        <v>#DIV/0!</v>
      </c>
      <c r="T3645" t="str">
        <f t="shared" si="340"/>
        <v>theater</v>
      </c>
      <c r="U3645" t="str">
        <f t="shared" si="341"/>
        <v>musical</v>
      </c>
    </row>
    <row r="3646" spans="1:21" ht="44.25" hidden="1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tr">
        <f>Data[[#This Row],[state]]</f>
        <v>failed</v>
      </c>
      <c r="H3646" t="s">
        <v>8224</v>
      </c>
      <c r="I3646" t="s">
        <v>8246</v>
      </c>
      <c r="J3646">
        <v>1457413140</v>
      </c>
      <c r="K3646" s="11">
        <f t="shared" si="336"/>
        <v>42436.957638888889</v>
      </c>
      <c r="L3646">
        <v>1454996887</v>
      </c>
      <c r="M3646" s="11">
        <f t="shared" si="337"/>
        <v>42408.991747685184</v>
      </c>
      <c r="N3646" t="b">
        <v>0</v>
      </c>
      <c r="O3646">
        <v>12</v>
      </c>
      <c r="P3646" t="b">
        <v>0</v>
      </c>
      <c r="Q3646" t="s">
        <v>8305</v>
      </c>
      <c r="R3646" s="10">
        <f t="shared" si="338"/>
        <v>16.420000000000002</v>
      </c>
      <c r="S3646">
        <f t="shared" si="339"/>
        <v>68.416666666666671</v>
      </c>
      <c r="T3646" t="str">
        <f t="shared" si="340"/>
        <v>theater</v>
      </c>
      <c r="U3646" t="str">
        <f t="shared" si="341"/>
        <v>musical</v>
      </c>
    </row>
    <row r="3647" spans="1:21" ht="44.25" hidden="1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tr">
        <f>Data[[#This Row],[state]]</f>
        <v>failed</v>
      </c>
      <c r="H3647" t="s">
        <v>8229</v>
      </c>
      <c r="I3647" t="s">
        <v>8251</v>
      </c>
      <c r="J3647">
        <v>1479773838</v>
      </c>
      <c r="K3647" s="11">
        <f t="shared" si="336"/>
        <v>42695.762013888889</v>
      </c>
      <c r="L3647">
        <v>1477178238</v>
      </c>
      <c r="M3647" s="11">
        <f t="shared" si="337"/>
        <v>42665.720347222217</v>
      </c>
      <c r="N3647" t="b">
        <v>0</v>
      </c>
      <c r="O3647">
        <v>1</v>
      </c>
      <c r="P3647" t="b">
        <v>0</v>
      </c>
      <c r="Q3647" t="s">
        <v>8305</v>
      </c>
      <c r="R3647" s="10">
        <f t="shared" si="338"/>
        <v>0.1</v>
      </c>
      <c r="S3647">
        <f t="shared" si="339"/>
        <v>1</v>
      </c>
      <c r="T3647" t="str">
        <f t="shared" si="340"/>
        <v>theater</v>
      </c>
      <c r="U3647" t="str">
        <f t="shared" si="341"/>
        <v>musical</v>
      </c>
    </row>
    <row r="3648" spans="1:21" ht="44.25" hidden="1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tr">
        <f>Data[[#This Row],[state]]</f>
        <v>failed</v>
      </c>
      <c r="H3648" t="s">
        <v>8224</v>
      </c>
      <c r="I3648" t="s">
        <v>8246</v>
      </c>
      <c r="J3648">
        <v>1434497400</v>
      </c>
      <c r="K3648" s="11">
        <f t="shared" si="336"/>
        <v>42171.729166666672</v>
      </c>
      <c r="L3648">
        <v>1431770802</v>
      </c>
      <c r="M3648" s="11">
        <f t="shared" si="337"/>
        <v>42140.171319444446</v>
      </c>
      <c r="N3648" t="b">
        <v>0</v>
      </c>
      <c r="O3648">
        <v>8</v>
      </c>
      <c r="P3648" t="b">
        <v>0</v>
      </c>
      <c r="Q3648" t="s">
        <v>8305</v>
      </c>
      <c r="R3648" s="10">
        <f t="shared" si="338"/>
        <v>4.8099999999999996</v>
      </c>
      <c r="S3648">
        <f t="shared" si="339"/>
        <v>60.125</v>
      </c>
      <c r="T3648" t="str">
        <f t="shared" si="340"/>
        <v>theater</v>
      </c>
      <c r="U3648" t="str">
        <f t="shared" si="341"/>
        <v>musical</v>
      </c>
    </row>
    <row r="3649" spans="1:21" ht="44.25" hidden="1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tr">
        <f>Data[[#This Row],[state]]</f>
        <v>failed</v>
      </c>
      <c r="H3649" t="s">
        <v>8225</v>
      </c>
      <c r="I3649" t="s">
        <v>8247</v>
      </c>
      <c r="J3649">
        <v>1475258327</v>
      </c>
      <c r="K3649" s="11">
        <f t="shared" si="336"/>
        <v>42643.499155092592</v>
      </c>
      <c r="L3649">
        <v>1471370327</v>
      </c>
      <c r="M3649" s="11">
        <f t="shared" si="337"/>
        <v>42598.499155092592</v>
      </c>
      <c r="N3649" t="b">
        <v>0</v>
      </c>
      <c r="O3649">
        <v>2</v>
      </c>
      <c r="P3649" t="b">
        <v>0</v>
      </c>
      <c r="Q3649" t="s">
        <v>8305</v>
      </c>
      <c r="R3649" s="10">
        <f t="shared" si="338"/>
        <v>6</v>
      </c>
      <c r="S3649">
        <f t="shared" si="339"/>
        <v>15</v>
      </c>
      <c r="T3649" t="str">
        <f t="shared" si="340"/>
        <v>theater</v>
      </c>
      <c r="U3649" t="str">
        <f t="shared" si="341"/>
        <v>musical</v>
      </c>
    </row>
    <row r="3650" spans="1:21" ht="29.5" hidden="1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tr">
        <f>Data[[#This Row],[state]]</f>
        <v>successful</v>
      </c>
      <c r="H3650" t="s">
        <v>8224</v>
      </c>
      <c r="I3650" t="s">
        <v>8246</v>
      </c>
      <c r="J3650">
        <v>1412492445</v>
      </c>
      <c r="K3650" s="11">
        <f t="shared" ref="K3650:K3713" si="342">(((J3650/60)/60)/24)+DATE(1970,1,1)+(-6/24)</f>
        <v>41917.042187500003</v>
      </c>
      <c r="L3650">
        <v>1409900445</v>
      </c>
      <c r="M3650" s="11">
        <f t="shared" ref="M3650:M3713" si="343">(((L3650/60)/60)/24)+DATE(1970,1,1)+(-6/24)</f>
        <v>41887.042187500003</v>
      </c>
      <c r="N3650" t="b">
        <v>0</v>
      </c>
      <c r="O3650">
        <v>73</v>
      </c>
      <c r="P3650" t="b">
        <v>1</v>
      </c>
      <c r="Q3650" t="s">
        <v>8271</v>
      </c>
      <c r="R3650" s="10">
        <f t="shared" ref="R3650:R3713" si="344">(E3650/D3650)*100</f>
        <v>100.38249999999999</v>
      </c>
      <c r="S3650">
        <f t="shared" si="339"/>
        <v>550.04109589041093</v>
      </c>
      <c r="T3650" t="str">
        <f t="shared" si="340"/>
        <v>theater</v>
      </c>
      <c r="U3650" t="str">
        <f t="shared" si="341"/>
        <v>plays</v>
      </c>
    </row>
    <row r="3651" spans="1:21" ht="44.25" hidden="1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tr">
        <f>Data[[#This Row],[state]]</f>
        <v>successful</v>
      </c>
      <c r="H3651" t="s">
        <v>8229</v>
      </c>
      <c r="I3651" t="s">
        <v>8251</v>
      </c>
      <c r="J3651">
        <v>1402938394</v>
      </c>
      <c r="K3651" s="11">
        <f t="shared" si="342"/>
        <v>41806.462893518517</v>
      </c>
      <c r="L3651">
        <v>1400691994</v>
      </c>
      <c r="M3651" s="11">
        <f t="shared" si="343"/>
        <v>41780.462893518517</v>
      </c>
      <c r="N3651" t="b">
        <v>0</v>
      </c>
      <c r="O3651">
        <v>8</v>
      </c>
      <c r="P3651" t="b">
        <v>1</v>
      </c>
      <c r="Q3651" t="s">
        <v>8271</v>
      </c>
      <c r="R3651" s="10">
        <f t="shared" si="344"/>
        <v>104</v>
      </c>
      <c r="S3651">
        <f t="shared" ref="S3651:S3714" si="345">E3651/O3651</f>
        <v>97.5</v>
      </c>
      <c r="T3651" t="str">
        <f t="shared" ref="T3651:T3714" si="346">LEFT(Q3651,FIND("/",Q3651)-1)</f>
        <v>theater</v>
      </c>
      <c r="U3651" t="str">
        <f t="shared" ref="U3651:U3714" si="347">RIGHT(Q3651,LEN(Q3651)-FIND("/",Q3651))</f>
        <v>plays</v>
      </c>
    </row>
    <row r="3652" spans="1:21" ht="44.25" hidden="1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tr">
        <f>Data[[#This Row],[state]]</f>
        <v>successful</v>
      </c>
      <c r="H3652" t="s">
        <v>8225</v>
      </c>
      <c r="I3652" t="s">
        <v>8247</v>
      </c>
      <c r="J3652">
        <v>1454412584</v>
      </c>
      <c r="K3652" s="11">
        <f t="shared" si="342"/>
        <v>42402.228981481487</v>
      </c>
      <c r="L3652">
        <v>1452598184</v>
      </c>
      <c r="M3652" s="11">
        <f t="shared" si="343"/>
        <v>42381.228981481487</v>
      </c>
      <c r="N3652" t="b">
        <v>0</v>
      </c>
      <c r="O3652">
        <v>17</v>
      </c>
      <c r="P3652" t="b">
        <v>1</v>
      </c>
      <c r="Q3652" t="s">
        <v>8271</v>
      </c>
      <c r="R3652" s="10">
        <f t="shared" si="344"/>
        <v>100</v>
      </c>
      <c r="S3652">
        <f t="shared" si="345"/>
        <v>29.411764705882351</v>
      </c>
      <c r="T3652" t="str">
        <f t="shared" si="346"/>
        <v>theater</v>
      </c>
      <c r="U3652" t="str">
        <f t="shared" si="347"/>
        <v>plays</v>
      </c>
    </row>
    <row r="3653" spans="1:21" ht="44.25" hidden="1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tr">
        <f>Data[[#This Row],[state]]</f>
        <v>successful</v>
      </c>
      <c r="H3653" t="s">
        <v>8224</v>
      </c>
      <c r="I3653" t="s">
        <v>8246</v>
      </c>
      <c r="J3653">
        <v>1407686340</v>
      </c>
      <c r="K3653" s="11">
        <f t="shared" si="342"/>
        <v>41861.415972222225</v>
      </c>
      <c r="L3653">
        <v>1404833442</v>
      </c>
      <c r="M3653" s="11">
        <f t="shared" si="343"/>
        <v>41828.396319444444</v>
      </c>
      <c r="N3653" t="b">
        <v>0</v>
      </c>
      <c r="O3653">
        <v>9</v>
      </c>
      <c r="P3653" t="b">
        <v>1</v>
      </c>
      <c r="Q3653" t="s">
        <v>8271</v>
      </c>
      <c r="R3653" s="10">
        <f t="shared" si="344"/>
        <v>104</v>
      </c>
      <c r="S3653">
        <f t="shared" si="345"/>
        <v>57.777777777777779</v>
      </c>
      <c r="T3653" t="str">
        <f t="shared" si="346"/>
        <v>theater</v>
      </c>
      <c r="U3653" t="str">
        <f t="shared" si="347"/>
        <v>plays</v>
      </c>
    </row>
    <row r="3654" spans="1:21" ht="44.25" hidden="1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tr">
        <f>Data[[#This Row],[state]]</f>
        <v>successful</v>
      </c>
      <c r="H3654" t="s">
        <v>8229</v>
      </c>
      <c r="I3654" t="s">
        <v>8251</v>
      </c>
      <c r="J3654">
        <v>1472097540</v>
      </c>
      <c r="K3654" s="11">
        <f t="shared" si="342"/>
        <v>42606.915972222225</v>
      </c>
      <c r="L3654">
        <v>1471188502</v>
      </c>
      <c r="M3654" s="11">
        <f t="shared" si="343"/>
        <v>42596.394699074073</v>
      </c>
      <c r="N3654" t="b">
        <v>0</v>
      </c>
      <c r="O3654">
        <v>17</v>
      </c>
      <c r="P3654" t="b">
        <v>1</v>
      </c>
      <c r="Q3654" t="s">
        <v>8271</v>
      </c>
      <c r="R3654" s="10">
        <f t="shared" si="344"/>
        <v>250.66666666666669</v>
      </c>
      <c r="S3654">
        <f t="shared" si="345"/>
        <v>44.235294117647058</v>
      </c>
      <c r="T3654" t="str">
        <f t="shared" si="346"/>
        <v>theater</v>
      </c>
      <c r="U3654" t="str">
        <f t="shared" si="347"/>
        <v>plays</v>
      </c>
    </row>
    <row r="3655" spans="1:21" ht="59" hidden="1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tr">
        <f>Data[[#This Row],[state]]</f>
        <v>successful</v>
      </c>
      <c r="H3655" t="s">
        <v>8225</v>
      </c>
      <c r="I3655" t="s">
        <v>8247</v>
      </c>
      <c r="J3655">
        <v>1438764207</v>
      </c>
      <c r="K3655" s="11">
        <f t="shared" si="342"/>
        <v>42221.113506944443</v>
      </c>
      <c r="L3655">
        <v>1436172207</v>
      </c>
      <c r="M3655" s="11">
        <f t="shared" si="343"/>
        <v>42191.113506944443</v>
      </c>
      <c r="N3655" t="b">
        <v>0</v>
      </c>
      <c r="O3655">
        <v>33</v>
      </c>
      <c r="P3655" t="b">
        <v>1</v>
      </c>
      <c r="Q3655" t="s">
        <v>8271</v>
      </c>
      <c r="R3655" s="10">
        <f t="shared" si="344"/>
        <v>100.49999999999999</v>
      </c>
      <c r="S3655">
        <f t="shared" si="345"/>
        <v>60.909090909090907</v>
      </c>
      <c r="T3655" t="str">
        <f t="shared" si="346"/>
        <v>theater</v>
      </c>
      <c r="U3655" t="str">
        <f t="shared" si="347"/>
        <v>plays</v>
      </c>
    </row>
    <row r="3656" spans="1:21" ht="59" hidden="1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tr">
        <f>Data[[#This Row],[state]]</f>
        <v>successful</v>
      </c>
      <c r="H3656" t="s">
        <v>8225</v>
      </c>
      <c r="I3656" t="s">
        <v>8247</v>
      </c>
      <c r="J3656">
        <v>1459702800</v>
      </c>
      <c r="K3656" s="11">
        <f t="shared" si="342"/>
        <v>42463.458333333328</v>
      </c>
      <c r="L3656">
        <v>1457690386</v>
      </c>
      <c r="M3656" s="11">
        <f t="shared" si="343"/>
        <v>42440.166504629626</v>
      </c>
      <c r="N3656" t="b">
        <v>0</v>
      </c>
      <c r="O3656">
        <v>38</v>
      </c>
      <c r="P3656" t="b">
        <v>1</v>
      </c>
      <c r="Q3656" t="s">
        <v>8271</v>
      </c>
      <c r="R3656" s="10">
        <f t="shared" si="344"/>
        <v>174.4</v>
      </c>
      <c r="S3656">
        <f t="shared" si="345"/>
        <v>68.84210526315789</v>
      </c>
      <c r="T3656" t="str">
        <f t="shared" si="346"/>
        <v>theater</v>
      </c>
      <c r="U3656" t="str">
        <f t="shared" si="347"/>
        <v>plays</v>
      </c>
    </row>
    <row r="3657" spans="1:21" ht="59" hidden="1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tr">
        <f>Data[[#This Row],[state]]</f>
        <v>successful</v>
      </c>
      <c r="H3657" t="s">
        <v>8224</v>
      </c>
      <c r="I3657" t="s">
        <v>8246</v>
      </c>
      <c r="J3657">
        <v>1437202740</v>
      </c>
      <c r="K3657" s="11">
        <f t="shared" si="342"/>
        <v>42203.040972222225</v>
      </c>
      <c r="L3657">
        <v>1434654998</v>
      </c>
      <c r="M3657" s="11">
        <f t="shared" si="343"/>
        <v>42173.553217592591</v>
      </c>
      <c r="N3657" t="b">
        <v>0</v>
      </c>
      <c r="O3657">
        <v>79</v>
      </c>
      <c r="P3657" t="b">
        <v>1</v>
      </c>
      <c r="Q3657" t="s">
        <v>8271</v>
      </c>
      <c r="R3657" s="10">
        <f t="shared" si="344"/>
        <v>116.26</v>
      </c>
      <c r="S3657">
        <f t="shared" si="345"/>
        <v>73.582278481012665</v>
      </c>
      <c r="T3657" t="str">
        <f t="shared" si="346"/>
        <v>theater</v>
      </c>
      <c r="U3657" t="str">
        <f t="shared" si="347"/>
        <v>plays</v>
      </c>
    </row>
    <row r="3658" spans="1:21" ht="44.25" hidden="1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tr">
        <f>Data[[#This Row],[state]]</f>
        <v>successful</v>
      </c>
      <c r="H3658" t="s">
        <v>8240</v>
      </c>
      <c r="I3658" t="s">
        <v>8257</v>
      </c>
      <c r="J3658">
        <v>1485989940</v>
      </c>
      <c r="K3658" s="11">
        <f t="shared" si="342"/>
        <v>42767.707638888889</v>
      </c>
      <c r="L3658">
        <v>1483393836</v>
      </c>
      <c r="M3658" s="11">
        <f t="shared" si="343"/>
        <v>42737.660138888896</v>
      </c>
      <c r="N3658" t="b">
        <v>0</v>
      </c>
      <c r="O3658">
        <v>46</v>
      </c>
      <c r="P3658" t="b">
        <v>1</v>
      </c>
      <c r="Q3658" t="s">
        <v>8271</v>
      </c>
      <c r="R3658" s="10">
        <f t="shared" si="344"/>
        <v>105.82000000000001</v>
      </c>
      <c r="S3658">
        <f t="shared" si="345"/>
        <v>115.02173913043478</v>
      </c>
      <c r="T3658" t="str">
        <f t="shared" si="346"/>
        <v>theater</v>
      </c>
      <c r="U3658" t="str">
        <f t="shared" si="347"/>
        <v>plays</v>
      </c>
    </row>
    <row r="3659" spans="1:21" ht="59" hidden="1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tr">
        <f>Data[[#This Row],[state]]</f>
        <v>successful</v>
      </c>
      <c r="H3659" t="s">
        <v>8232</v>
      </c>
      <c r="I3659" t="s">
        <v>8253</v>
      </c>
      <c r="J3659">
        <v>1464817320</v>
      </c>
      <c r="K3659" s="11">
        <f t="shared" si="342"/>
        <v>42522.654166666667</v>
      </c>
      <c r="L3659">
        <v>1462806419</v>
      </c>
      <c r="M3659" s="11">
        <f t="shared" si="343"/>
        <v>42499.379849537043</v>
      </c>
      <c r="N3659" t="b">
        <v>0</v>
      </c>
      <c r="O3659">
        <v>20</v>
      </c>
      <c r="P3659" t="b">
        <v>1</v>
      </c>
      <c r="Q3659" t="s">
        <v>8271</v>
      </c>
      <c r="R3659" s="10">
        <f t="shared" si="344"/>
        <v>110.75</v>
      </c>
      <c r="S3659">
        <f t="shared" si="345"/>
        <v>110.75</v>
      </c>
      <c r="T3659" t="str">
        <f t="shared" si="346"/>
        <v>theater</v>
      </c>
      <c r="U3659" t="str">
        <f t="shared" si="347"/>
        <v>plays</v>
      </c>
    </row>
    <row r="3660" spans="1:21" ht="29.5" hidden="1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tr">
        <f>Data[[#This Row],[state]]</f>
        <v>successful</v>
      </c>
      <c r="H3660" t="s">
        <v>8224</v>
      </c>
      <c r="I3660" t="s">
        <v>8246</v>
      </c>
      <c r="J3660">
        <v>1404273540</v>
      </c>
      <c r="K3660" s="11">
        <f t="shared" si="342"/>
        <v>41821.915972222225</v>
      </c>
      <c r="L3660">
        <v>1400272580</v>
      </c>
      <c r="M3660" s="11">
        <f t="shared" si="343"/>
        <v>41775.608564814815</v>
      </c>
      <c r="N3660" t="b">
        <v>0</v>
      </c>
      <c r="O3660">
        <v>20</v>
      </c>
      <c r="P3660" t="b">
        <v>1</v>
      </c>
      <c r="Q3660" t="s">
        <v>8271</v>
      </c>
      <c r="R3660" s="10">
        <f t="shared" si="344"/>
        <v>100.66666666666666</v>
      </c>
      <c r="S3660">
        <f t="shared" si="345"/>
        <v>75.5</v>
      </c>
      <c r="T3660" t="str">
        <f t="shared" si="346"/>
        <v>theater</v>
      </c>
      <c r="U3660" t="str">
        <f t="shared" si="347"/>
        <v>plays</v>
      </c>
    </row>
    <row r="3661" spans="1:21" ht="44.25" hidden="1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tr">
        <f>Data[[#This Row],[state]]</f>
        <v>successful</v>
      </c>
      <c r="H3661" t="s">
        <v>8224</v>
      </c>
      <c r="I3661" t="s">
        <v>8246</v>
      </c>
      <c r="J3661">
        <v>1426775940</v>
      </c>
      <c r="K3661" s="11">
        <f t="shared" si="342"/>
        <v>42082.360416666663</v>
      </c>
      <c r="L3661">
        <v>1424414350</v>
      </c>
      <c r="M3661" s="11">
        <f t="shared" si="343"/>
        <v>42055.027199074073</v>
      </c>
      <c r="N3661" t="b">
        <v>0</v>
      </c>
      <c r="O3661">
        <v>13</v>
      </c>
      <c r="P3661" t="b">
        <v>1</v>
      </c>
      <c r="Q3661" t="s">
        <v>8271</v>
      </c>
      <c r="R3661" s="10">
        <f t="shared" si="344"/>
        <v>102.03333333333333</v>
      </c>
      <c r="S3661">
        <f t="shared" si="345"/>
        <v>235.46153846153845</v>
      </c>
      <c r="T3661" t="str">
        <f t="shared" si="346"/>
        <v>theater</v>
      </c>
      <c r="U3661" t="str">
        <f t="shared" si="347"/>
        <v>plays</v>
      </c>
    </row>
    <row r="3662" spans="1:21" ht="59" hidden="1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tr">
        <f>Data[[#This Row],[state]]</f>
        <v>successful</v>
      </c>
      <c r="H3662" t="s">
        <v>8225</v>
      </c>
      <c r="I3662" t="s">
        <v>8247</v>
      </c>
      <c r="J3662">
        <v>1419368925</v>
      </c>
      <c r="K3662" s="11">
        <f t="shared" si="342"/>
        <v>41996.631076388891</v>
      </c>
      <c r="L3662">
        <v>1417208925</v>
      </c>
      <c r="M3662" s="11">
        <f t="shared" si="343"/>
        <v>41971.631076388891</v>
      </c>
      <c r="N3662" t="b">
        <v>0</v>
      </c>
      <c r="O3662">
        <v>22</v>
      </c>
      <c r="P3662" t="b">
        <v>1</v>
      </c>
      <c r="Q3662" t="s">
        <v>8271</v>
      </c>
      <c r="R3662" s="10">
        <f t="shared" si="344"/>
        <v>100</v>
      </c>
      <c r="S3662">
        <f t="shared" si="345"/>
        <v>11.363636363636363</v>
      </c>
      <c r="T3662" t="str">
        <f t="shared" si="346"/>
        <v>theater</v>
      </c>
      <c r="U3662" t="str">
        <f t="shared" si="347"/>
        <v>plays</v>
      </c>
    </row>
    <row r="3663" spans="1:21" ht="44.25" hidden="1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tr">
        <f>Data[[#This Row],[state]]</f>
        <v>successful</v>
      </c>
      <c r="H3663" t="s">
        <v>8224</v>
      </c>
      <c r="I3663" t="s">
        <v>8246</v>
      </c>
      <c r="J3663">
        <v>1460260800</v>
      </c>
      <c r="K3663" s="11">
        <f t="shared" si="342"/>
        <v>42469.916666666672</v>
      </c>
      <c r="L3663">
        <v>1458336672</v>
      </c>
      <c r="M3663" s="11">
        <f t="shared" si="343"/>
        <v>42447.646666666667</v>
      </c>
      <c r="N3663" t="b">
        <v>0</v>
      </c>
      <c r="O3663">
        <v>36</v>
      </c>
      <c r="P3663" t="b">
        <v>1</v>
      </c>
      <c r="Q3663" t="s">
        <v>8271</v>
      </c>
      <c r="R3663" s="10">
        <f t="shared" si="344"/>
        <v>111.00000000000001</v>
      </c>
      <c r="S3663">
        <f t="shared" si="345"/>
        <v>92.5</v>
      </c>
      <c r="T3663" t="str">
        <f t="shared" si="346"/>
        <v>theater</v>
      </c>
      <c r="U3663" t="str">
        <f t="shared" si="347"/>
        <v>plays</v>
      </c>
    </row>
    <row r="3664" spans="1:21" ht="59" hidden="1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tr">
        <f>Data[[#This Row],[state]]</f>
        <v>successful</v>
      </c>
      <c r="H3664" t="s">
        <v>8229</v>
      </c>
      <c r="I3664" t="s">
        <v>8251</v>
      </c>
      <c r="J3664">
        <v>1427775414</v>
      </c>
      <c r="K3664" s="11">
        <f t="shared" si="342"/>
        <v>42093.928402777776</v>
      </c>
      <c r="L3664">
        <v>1425187014</v>
      </c>
      <c r="M3664" s="11">
        <f t="shared" si="343"/>
        <v>42063.970069444447</v>
      </c>
      <c r="N3664" t="b">
        <v>0</v>
      </c>
      <c r="O3664">
        <v>40</v>
      </c>
      <c r="P3664" t="b">
        <v>1</v>
      </c>
      <c r="Q3664" t="s">
        <v>8271</v>
      </c>
      <c r="R3664" s="10">
        <f t="shared" si="344"/>
        <v>101.42500000000001</v>
      </c>
      <c r="S3664">
        <f t="shared" si="345"/>
        <v>202.85</v>
      </c>
      <c r="T3664" t="str">
        <f t="shared" si="346"/>
        <v>theater</v>
      </c>
      <c r="U3664" t="str">
        <f t="shared" si="347"/>
        <v>plays</v>
      </c>
    </row>
    <row r="3665" spans="1:21" ht="44.25" hidden="1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tr">
        <f>Data[[#This Row],[state]]</f>
        <v>successful</v>
      </c>
      <c r="H3665" t="s">
        <v>8225</v>
      </c>
      <c r="I3665" t="s">
        <v>8247</v>
      </c>
      <c r="J3665">
        <v>1482321030</v>
      </c>
      <c r="K3665" s="11">
        <f t="shared" si="342"/>
        <v>42725.243402777778</v>
      </c>
      <c r="L3665">
        <v>1477133430</v>
      </c>
      <c r="M3665" s="11">
        <f t="shared" si="343"/>
        <v>42665.201736111107</v>
      </c>
      <c r="N3665" t="b">
        <v>0</v>
      </c>
      <c r="O3665">
        <v>9</v>
      </c>
      <c r="P3665" t="b">
        <v>1</v>
      </c>
      <c r="Q3665" t="s">
        <v>8271</v>
      </c>
      <c r="R3665" s="10">
        <f t="shared" si="344"/>
        <v>104</v>
      </c>
      <c r="S3665">
        <f t="shared" si="345"/>
        <v>26</v>
      </c>
      <c r="T3665" t="str">
        <f t="shared" si="346"/>
        <v>theater</v>
      </c>
      <c r="U3665" t="str">
        <f t="shared" si="347"/>
        <v>plays</v>
      </c>
    </row>
    <row r="3666" spans="1:21" ht="44.25" hidden="1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tr">
        <f>Data[[#This Row],[state]]</f>
        <v>successful</v>
      </c>
      <c r="H3666" t="s">
        <v>8224</v>
      </c>
      <c r="I3666" t="s">
        <v>8246</v>
      </c>
      <c r="J3666">
        <v>1466056689</v>
      </c>
      <c r="K3666" s="11">
        <f t="shared" si="342"/>
        <v>42536.998715277776</v>
      </c>
      <c r="L3666">
        <v>1464847089</v>
      </c>
      <c r="M3666" s="11">
        <f t="shared" si="343"/>
        <v>42522.998715277776</v>
      </c>
      <c r="N3666" t="b">
        <v>0</v>
      </c>
      <c r="O3666">
        <v>19</v>
      </c>
      <c r="P3666" t="b">
        <v>1</v>
      </c>
      <c r="Q3666" t="s">
        <v>8271</v>
      </c>
      <c r="R3666" s="10">
        <f t="shared" si="344"/>
        <v>109.375</v>
      </c>
      <c r="S3666">
        <f t="shared" si="345"/>
        <v>46.05263157894737</v>
      </c>
      <c r="T3666" t="str">
        <f t="shared" si="346"/>
        <v>theater</v>
      </c>
      <c r="U3666" t="str">
        <f t="shared" si="347"/>
        <v>plays</v>
      </c>
    </row>
    <row r="3667" spans="1:21" ht="44.25" hidden="1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tr">
        <f>Data[[#This Row],[state]]</f>
        <v>successful</v>
      </c>
      <c r="H3667" t="s">
        <v>8230</v>
      </c>
      <c r="I3667" t="s">
        <v>8249</v>
      </c>
      <c r="J3667">
        <v>1446062040</v>
      </c>
      <c r="K3667" s="11">
        <f t="shared" si="342"/>
        <v>42305.579166666663</v>
      </c>
      <c r="L3667">
        <v>1445109822</v>
      </c>
      <c r="M3667" s="11">
        <f t="shared" si="343"/>
        <v>42294.558124999996</v>
      </c>
      <c r="N3667" t="b">
        <v>0</v>
      </c>
      <c r="O3667">
        <v>14</v>
      </c>
      <c r="P3667" t="b">
        <v>1</v>
      </c>
      <c r="Q3667" t="s">
        <v>8271</v>
      </c>
      <c r="R3667" s="10">
        <f t="shared" si="344"/>
        <v>115.16129032258064</v>
      </c>
      <c r="S3667">
        <f t="shared" si="345"/>
        <v>51</v>
      </c>
      <c r="T3667" t="str">
        <f t="shared" si="346"/>
        <v>theater</v>
      </c>
      <c r="U3667" t="str">
        <f t="shared" si="347"/>
        <v>plays</v>
      </c>
    </row>
    <row r="3668" spans="1:21" ht="29.5" hidden="1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tr">
        <f>Data[[#This Row],[state]]</f>
        <v>successful</v>
      </c>
      <c r="H3668" t="s">
        <v>8224</v>
      </c>
      <c r="I3668" t="s">
        <v>8246</v>
      </c>
      <c r="J3668">
        <v>1406185200</v>
      </c>
      <c r="K3668" s="11">
        <f t="shared" si="342"/>
        <v>41844.041666666664</v>
      </c>
      <c r="L3668">
        <v>1404337382</v>
      </c>
      <c r="M3668" s="11">
        <f t="shared" si="343"/>
        <v>41822.65488425926</v>
      </c>
      <c r="N3668" t="b">
        <v>0</v>
      </c>
      <c r="O3668">
        <v>38</v>
      </c>
      <c r="P3668" t="b">
        <v>1</v>
      </c>
      <c r="Q3668" t="s">
        <v>8271</v>
      </c>
      <c r="R3668" s="10">
        <f t="shared" si="344"/>
        <v>100</v>
      </c>
      <c r="S3668">
        <f t="shared" si="345"/>
        <v>31.578947368421051</v>
      </c>
      <c r="T3668" t="str">
        <f t="shared" si="346"/>
        <v>theater</v>
      </c>
      <c r="U3668" t="str">
        <f t="shared" si="347"/>
        <v>plays</v>
      </c>
    </row>
    <row r="3669" spans="1:21" ht="44.25" hidden="1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tr">
        <f>Data[[#This Row],[state]]</f>
        <v>successful</v>
      </c>
      <c r="H3669" t="s">
        <v>8225</v>
      </c>
      <c r="I3669" t="s">
        <v>8247</v>
      </c>
      <c r="J3669">
        <v>1437261419</v>
      </c>
      <c r="K3669" s="11">
        <f t="shared" si="342"/>
        <v>42203.720127314817</v>
      </c>
      <c r="L3669">
        <v>1434669419</v>
      </c>
      <c r="M3669" s="11">
        <f t="shared" si="343"/>
        <v>42173.720127314817</v>
      </c>
      <c r="N3669" t="b">
        <v>0</v>
      </c>
      <c r="O3669">
        <v>58</v>
      </c>
      <c r="P3669" t="b">
        <v>1</v>
      </c>
      <c r="Q3669" t="s">
        <v>8271</v>
      </c>
      <c r="R3669" s="10">
        <f t="shared" si="344"/>
        <v>103.17033333333335</v>
      </c>
      <c r="S3669">
        <f t="shared" si="345"/>
        <v>53.363965517241382</v>
      </c>
      <c r="T3669" t="str">
        <f t="shared" si="346"/>
        <v>theater</v>
      </c>
      <c r="U3669" t="str">
        <f t="shared" si="347"/>
        <v>plays</v>
      </c>
    </row>
    <row r="3670" spans="1:21" ht="44.25" hidden="1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tr">
        <f>Data[[#This Row],[state]]</f>
        <v>successful</v>
      </c>
      <c r="H3670" t="s">
        <v>8224</v>
      </c>
      <c r="I3670" t="s">
        <v>8246</v>
      </c>
      <c r="J3670">
        <v>1437676380</v>
      </c>
      <c r="K3670" s="11">
        <f t="shared" si="342"/>
        <v>42208.522916666669</v>
      </c>
      <c r="L3670">
        <v>1435670452</v>
      </c>
      <c r="M3670" s="11">
        <f t="shared" si="343"/>
        <v>42185.306157407409</v>
      </c>
      <c r="N3670" t="b">
        <v>0</v>
      </c>
      <c r="O3670">
        <v>28</v>
      </c>
      <c r="P3670" t="b">
        <v>1</v>
      </c>
      <c r="Q3670" t="s">
        <v>8271</v>
      </c>
      <c r="R3670" s="10">
        <f t="shared" si="344"/>
        <v>103.49999999999999</v>
      </c>
      <c r="S3670">
        <f t="shared" si="345"/>
        <v>36.964285714285715</v>
      </c>
      <c r="T3670" t="str">
        <f t="shared" si="346"/>
        <v>theater</v>
      </c>
      <c r="U3670" t="str">
        <f t="shared" si="347"/>
        <v>plays</v>
      </c>
    </row>
    <row r="3671" spans="1:21" ht="44.25" hidden="1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tr">
        <f>Data[[#This Row],[state]]</f>
        <v>successful</v>
      </c>
      <c r="H3671" t="s">
        <v>8225</v>
      </c>
      <c r="I3671" t="s">
        <v>8247</v>
      </c>
      <c r="J3671">
        <v>1434039137</v>
      </c>
      <c r="K3671" s="11">
        <f t="shared" si="342"/>
        <v>42166.425196759257</v>
      </c>
      <c r="L3671">
        <v>1431447137</v>
      </c>
      <c r="M3671" s="11">
        <f t="shared" si="343"/>
        <v>42136.425196759257</v>
      </c>
      <c r="N3671" t="b">
        <v>0</v>
      </c>
      <c r="O3671">
        <v>17</v>
      </c>
      <c r="P3671" t="b">
        <v>1</v>
      </c>
      <c r="Q3671" t="s">
        <v>8271</v>
      </c>
      <c r="R3671" s="10">
        <f t="shared" si="344"/>
        <v>138.19999999999999</v>
      </c>
      <c r="S3671">
        <f t="shared" si="345"/>
        <v>81.294117647058826</v>
      </c>
      <c r="T3671" t="str">
        <f t="shared" si="346"/>
        <v>theater</v>
      </c>
      <c r="U3671" t="str">
        <f t="shared" si="347"/>
        <v>plays</v>
      </c>
    </row>
    <row r="3672" spans="1:21" ht="44.25" hidden="1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tr">
        <f>Data[[#This Row],[state]]</f>
        <v>successful</v>
      </c>
      <c r="H3672" t="s">
        <v>8225</v>
      </c>
      <c r="I3672" t="s">
        <v>8247</v>
      </c>
      <c r="J3672">
        <v>1433113200</v>
      </c>
      <c r="K3672" s="11">
        <f t="shared" si="342"/>
        <v>42155.708333333328</v>
      </c>
      <c r="L3672">
        <v>1431951611</v>
      </c>
      <c r="M3672" s="11">
        <f t="shared" si="343"/>
        <v>42142.264016203699</v>
      </c>
      <c r="N3672" t="b">
        <v>0</v>
      </c>
      <c r="O3672">
        <v>12</v>
      </c>
      <c r="P3672" t="b">
        <v>1</v>
      </c>
      <c r="Q3672" t="s">
        <v>8271</v>
      </c>
      <c r="R3672" s="10">
        <f t="shared" si="344"/>
        <v>109.54545454545455</v>
      </c>
      <c r="S3672">
        <f t="shared" si="345"/>
        <v>20.083333333333332</v>
      </c>
      <c r="T3672" t="str">
        <f t="shared" si="346"/>
        <v>theater</v>
      </c>
      <c r="U3672" t="str">
        <f t="shared" si="347"/>
        <v>plays</v>
      </c>
    </row>
    <row r="3673" spans="1:21" ht="44.25" hidden="1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tr">
        <f>Data[[#This Row],[state]]</f>
        <v>successful</v>
      </c>
      <c r="H3673" t="s">
        <v>8224</v>
      </c>
      <c r="I3673" t="s">
        <v>8246</v>
      </c>
      <c r="J3673">
        <v>1405915140</v>
      </c>
      <c r="K3673" s="11">
        <f t="shared" si="342"/>
        <v>41840.915972222225</v>
      </c>
      <c r="L3673">
        <v>1404140667</v>
      </c>
      <c r="M3673" s="11">
        <f t="shared" si="343"/>
        <v>41820.37809027778</v>
      </c>
      <c r="N3673" t="b">
        <v>0</v>
      </c>
      <c r="O3673">
        <v>40</v>
      </c>
      <c r="P3673" t="b">
        <v>1</v>
      </c>
      <c r="Q3673" t="s">
        <v>8271</v>
      </c>
      <c r="R3673" s="10">
        <f t="shared" si="344"/>
        <v>100.85714285714286</v>
      </c>
      <c r="S3673">
        <f t="shared" si="345"/>
        <v>88.25</v>
      </c>
      <c r="T3673" t="str">
        <f t="shared" si="346"/>
        <v>theater</v>
      </c>
      <c r="U3673" t="str">
        <f t="shared" si="347"/>
        <v>plays</v>
      </c>
    </row>
    <row r="3674" spans="1:21" ht="59" hidden="1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tr">
        <f>Data[[#This Row],[state]]</f>
        <v>successful</v>
      </c>
      <c r="H3674" t="s">
        <v>8225</v>
      </c>
      <c r="I3674" t="s">
        <v>8247</v>
      </c>
      <c r="J3674">
        <v>1411771384</v>
      </c>
      <c r="K3674" s="11">
        <f t="shared" si="342"/>
        <v>41908.696574074071</v>
      </c>
      <c r="L3674">
        <v>1409179384</v>
      </c>
      <c r="M3674" s="11">
        <f t="shared" si="343"/>
        <v>41878.696574074071</v>
      </c>
      <c r="N3674" t="b">
        <v>0</v>
      </c>
      <c r="O3674">
        <v>57</v>
      </c>
      <c r="P3674" t="b">
        <v>1</v>
      </c>
      <c r="Q3674" t="s">
        <v>8271</v>
      </c>
      <c r="R3674" s="10">
        <f t="shared" si="344"/>
        <v>101.53333333333335</v>
      </c>
      <c r="S3674">
        <f t="shared" si="345"/>
        <v>53.438596491228068</v>
      </c>
      <c r="T3674" t="str">
        <f t="shared" si="346"/>
        <v>theater</v>
      </c>
      <c r="U3674" t="str">
        <f t="shared" si="347"/>
        <v>plays</v>
      </c>
    </row>
    <row r="3675" spans="1:21" ht="44.25" hidden="1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tr">
        <f>Data[[#This Row],[state]]</f>
        <v>successful</v>
      </c>
      <c r="H3675" t="s">
        <v>8225</v>
      </c>
      <c r="I3675" t="s">
        <v>8247</v>
      </c>
      <c r="J3675">
        <v>1415191920</v>
      </c>
      <c r="K3675" s="11">
        <f t="shared" si="342"/>
        <v>41948.286111111112</v>
      </c>
      <c r="L3675">
        <v>1412233497</v>
      </c>
      <c r="M3675" s="11">
        <f t="shared" si="343"/>
        <v>41914.045104166667</v>
      </c>
      <c r="N3675" t="b">
        <v>0</v>
      </c>
      <c r="O3675">
        <v>114</v>
      </c>
      <c r="P3675" t="b">
        <v>1</v>
      </c>
      <c r="Q3675" t="s">
        <v>8271</v>
      </c>
      <c r="R3675" s="10">
        <f t="shared" si="344"/>
        <v>113.625</v>
      </c>
      <c r="S3675">
        <f t="shared" si="345"/>
        <v>39.868421052631582</v>
      </c>
      <c r="T3675" t="str">
        <f t="shared" si="346"/>
        <v>theater</v>
      </c>
      <c r="U3675" t="str">
        <f t="shared" si="347"/>
        <v>plays</v>
      </c>
    </row>
    <row r="3676" spans="1:21" ht="44.25" hidden="1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tr">
        <f>Data[[#This Row],[state]]</f>
        <v>successful</v>
      </c>
      <c r="H3676" t="s">
        <v>8236</v>
      </c>
      <c r="I3676" t="s">
        <v>8249</v>
      </c>
      <c r="J3676">
        <v>1472936229</v>
      </c>
      <c r="K3676" s="11">
        <f t="shared" si="342"/>
        <v>42616.623020833329</v>
      </c>
      <c r="L3676">
        <v>1467752229</v>
      </c>
      <c r="M3676" s="11">
        <f t="shared" si="343"/>
        <v>42556.623020833329</v>
      </c>
      <c r="N3676" t="b">
        <v>0</v>
      </c>
      <c r="O3676">
        <v>31</v>
      </c>
      <c r="P3676" t="b">
        <v>1</v>
      </c>
      <c r="Q3676" t="s">
        <v>8271</v>
      </c>
      <c r="R3676" s="10">
        <f t="shared" si="344"/>
        <v>100</v>
      </c>
      <c r="S3676">
        <f t="shared" si="345"/>
        <v>145.16129032258064</v>
      </c>
      <c r="T3676" t="str">
        <f t="shared" si="346"/>
        <v>theater</v>
      </c>
      <c r="U3676" t="str">
        <f t="shared" si="347"/>
        <v>plays</v>
      </c>
    </row>
    <row r="3677" spans="1:21" ht="44.25" hidden="1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tr">
        <f>Data[[#This Row],[state]]</f>
        <v>successful</v>
      </c>
      <c r="H3677" t="s">
        <v>8225</v>
      </c>
      <c r="I3677" t="s">
        <v>8247</v>
      </c>
      <c r="J3677">
        <v>1463353200</v>
      </c>
      <c r="K3677" s="11">
        <f t="shared" si="342"/>
        <v>42505.708333333328</v>
      </c>
      <c r="L3677">
        <v>1462285182</v>
      </c>
      <c r="M3677" s="11">
        <f t="shared" si="343"/>
        <v>42493.347013888888</v>
      </c>
      <c r="N3677" t="b">
        <v>0</v>
      </c>
      <c r="O3677">
        <v>3</v>
      </c>
      <c r="P3677" t="b">
        <v>1</v>
      </c>
      <c r="Q3677" t="s">
        <v>8271</v>
      </c>
      <c r="R3677" s="10">
        <f t="shared" si="344"/>
        <v>140</v>
      </c>
      <c r="S3677">
        <f t="shared" si="345"/>
        <v>23.333333333333332</v>
      </c>
      <c r="T3677" t="str">
        <f t="shared" si="346"/>
        <v>theater</v>
      </c>
      <c r="U3677" t="str">
        <f t="shared" si="347"/>
        <v>plays</v>
      </c>
    </row>
    <row r="3678" spans="1:21" ht="44.25" hidden="1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tr">
        <f>Data[[#This Row],[state]]</f>
        <v>successful</v>
      </c>
      <c r="H3678" t="s">
        <v>8224</v>
      </c>
      <c r="I3678" t="s">
        <v>8246</v>
      </c>
      <c r="J3678">
        <v>1410550484</v>
      </c>
      <c r="K3678" s="11">
        <f t="shared" si="342"/>
        <v>41894.565787037034</v>
      </c>
      <c r="L3678">
        <v>1408995284</v>
      </c>
      <c r="M3678" s="11">
        <f t="shared" si="343"/>
        <v>41876.565787037034</v>
      </c>
      <c r="N3678" t="b">
        <v>0</v>
      </c>
      <c r="O3678">
        <v>16</v>
      </c>
      <c r="P3678" t="b">
        <v>1</v>
      </c>
      <c r="Q3678" t="s">
        <v>8271</v>
      </c>
      <c r="R3678" s="10">
        <f t="shared" si="344"/>
        <v>128.75</v>
      </c>
      <c r="S3678">
        <f t="shared" si="345"/>
        <v>64.375</v>
      </c>
      <c r="T3678" t="str">
        <f t="shared" si="346"/>
        <v>theater</v>
      </c>
      <c r="U3678" t="str">
        <f t="shared" si="347"/>
        <v>plays</v>
      </c>
    </row>
    <row r="3679" spans="1:21" ht="44.25" hidden="1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tr">
        <f>Data[[#This Row],[state]]</f>
        <v>successful</v>
      </c>
      <c r="H3679" t="s">
        <v>8224</v>
      </c>
      <c r="I3679" t="s">
        <v>8246</v>
      </c>
      <c r="J3679">
        <v>1404359940</v>
      </c>
      <c r="K3679" s="11">
        <f t="shared" si="342"/>
        <v>41822.915972222225</v>
      </c>
      <c r="L3679">
        <v>1402580818</v>
      </c>
      <c r="M3679" s="11">
        <f t="shared" si="343"/>
        <v>41802.324282407404</v>
      </c>
      <c r="N3679" t="b">
        <v>0</v>
      </c>
      <c r="O3679">
        <v>199</v>
      </c>
      <c r="P3679" t="b">
        <v>1</v>
      </c>
      <c r="Q3679" t="s">
        <v>8271</v>
      </c>
      <c r="R3679" s="10">
        <f t="shared" si="344"/>
        <v>102.90416666666667</v>
      </c>
      <c r="S3679">
        <f t="shared" si="345"/>
        <v>62.052763819095475</v>
      </c>
      <c r="T3679" t="str">
        <f t="shared" si="346"/>
        <v>theater</v>
      </c>
      <c r="U3679" t="str">
        <f t="shared" si="347"/>
        <v>plays</v>
      </c>
    </row>
    <row r="3680" spans="1:21" ht="44.25" hidden="1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tr">
        <f>Data[[#This Row],[state]]</f>
        <v>successful</v>
      </c>
      <c r="H3680" t="s">
        <v>8225</v>
      </c>
      <c r="I3680" t="s">
        <v>8247</v>
      </c>
      <c r="J3680">
        <v>1433076298</v>
      </c>
      <c r="K3680" s="11">
        <f t="shared" si="342"/>
        <v>42155.281226851846</v>
      </c>
      <c r="L3680">
        <v>1430052298</v>
      </c>
      <c r="M3680" s="11">
        <f t="shared" si="343"/>
        <v>42120.281226851846</v>
      </c>
      <c r="N3680" t="b">
        <v>0</v>
      </c>
      <c r="O3680">
        <v>31</v>
      </c>
      <c r="P3680" t="b">
        <v>1</v>
      </c>
      <c r="Q3680" t="s">
        <v>8271</v>
      </c>
      <c r="R3680" s="10">
        <f t="shared" si="344"/>
        <v>102.49999999999999</v>
      </c>
      <c r="S3680">
        <f t="shared" si="345"/>
        <v>66.129032258064512</v>
      </c>
      <c r="T3680" t="str">
        <f t="shared" si="346"/>
        <v>theater</v>
      </c>
      <c r="U3680" t="str">
        <f t="shared" si="347"/>
        <v>plays</v>
      </c>
    </row>
    <row r="3681" spans="1:21" ht="44.25" hidden="1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tr">
        <f>Data[[#This Row],[state]]</f>
        <v>successful</v>
      </c>
      <c r="H3681" t="s">
        <v>8224</v>
      </c>
      <c r="I3681" t="s">
        <v>8246</v>
      </c>
      <c r="J3681">
        <v>1404190740</v>
      </c>
      <c r="K3681" s="11">
        <f t="shared" si="342"/>
        <v>41820.957638888889</v>
      </c>
      <c r="L3681">
        <v>1401214581</v>
      </c>
      <c r="M3681" s="11">
        <f t="shared" si="343"/>
        <v>41786.511354166665</v>
      </c>
      <c r="N3681" t="b">
        <v>0</v>
      </c>
      <c r="O3681">
        <v>30</v>
      </c>
      <c r="P3681" t="b">
        <v>1</v>
      </c>
      <c r="Q3681" t="s">
        <v>8271</v>
      </c>
      <c r="R3681" s="10">
        <f t="shared" si="344"/>
        <v>110.1</v>
      </c>
      <c r="S3681">
        <f t="shared" si="345"/>
        <v>73.400000000000006</v>
      </c>
      <c r="T3681" t="str">
        <f t="shared" si="346"/>
        <v>theater</v>
      </c>
      <c r="U3681" t="str">
        <f t="shared" si="347"/>
        <v>plays</v>
      </c>
    </row>
    <row r="3682" spans="1:21" ht="44.25" hidden="1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tr">
        <f>Data[[#This Row],[state]]</f>
        <v>successful</v>
      </c>
      <c r="H3682" t="s">
        <v>8224</v>
      </c>
      <c r="I3682" t="s">
        <v>8246</v>
      </c>
      <c r="J3682">
        <v>1475664834</v>
      </c>
      <c r="K3682" s="11">
        <f t="shared" si="342"/>
        <v>42648.204097222217</v>
      </c>
      <c r="L3682">
        <v>1473850434</v>
      </c>
      <c r="M3682" s="11">
        <f t="shared" si="343"/>
        <v>42627.204097222217</v>
      </c>
      <c r="N3682" t="b">
        <v>0</v>
      </c>
      <c r="O3682">
        <v>34</v>
      </c>
      <c r="P3682" t="b">
        <v>1</v>
      </c>
      <c r="Q3682" t="s">
        <v>8271</v>
      </c>
      <c r="R3682" s="10">
        <f t="shared" si="344"/>
        <v>112.76666666666667</v>
      </c>
      <c r="S3682">
        <f t="shared" si="345"/>
        <v>99.5</v>
      </c>
      <c r="T3682" t="str">
        <f t="shared" si="346"/>
        <v>theater</v>
      </c>
      <c r="U3682" t="str">
        <f t="shared" si="347"/>
        <v>plays</v>
      </c>
    </row>
    <row r="3683" spans="1:21" ht="59" hidden="1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tr">
        <f>Data[[#This Row],[state]]</f>
        <v>successful</v>
      </c>
      <c r="H3683" t="s">
        <v>8224</v>
      </c>
      <c r="I3683" t="s">
        <v>8246</v>
      </c>
      <c r="J3683">
        <v>1452872290</v>
      </c>
      <c r="K3683" s="11">
        <f t="shared" si="342"/>
        <v>42384.401504629626</v>
      </c>
      <c r="L3683">
        <v>1452008290</v>
      </c>
      <c r="M3683" s="11">
        <f t="shared" si="343"/>
        <v>42374.401504629626</v>
      </c>
      <c r="N3683" t="b">
        <v>0</v>
      </c>
      <c r="O3683">
        <v>18</v>
      </c>
      <c r="P3683" t="b">
        <v>1</v>
      </c>
      <c r="Q3683" t="s">
        <v>8271</v>
      </c>
      <c r="R3683" s="10">
        <f t="shared" si="344"/>
        <v>111.9</v>
      </c>
      <c r="S3683">
        <f t="shared" si="345"/>
        <v>62.166666666666664</v>
      </c>
      <c r="T3683" t="str">
        <f t="shared" si="346"/>
        <v>theater</v>
      </c>
      <c r="U3683" t="str">
        <f t="shared" si="347"/>
        <v>plays</v>
      </c>
    </row>
    <row r="3684" spans="1:21" ht="44.25" hidden="1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tr">
        <f>Data[[#This Row],[state]]</f>
        <v>successful</v>
      </c>
      <c r="H3684" t="s">
        <v>8224</v>
      </c>
      <c r="I3684" t="s">
        <v>8246</v>
      </c>
      <c r="J3684">
        <v>1402901940</v>
      </c>
      <c r="K3684" s="11">
        <f t="shared" si="342"/>
        <v>41806.040972222225</v>
      </c>
      <c r="L3684">
        <v>1399998418</v>
      </c>
      <c r="M3684" s="11">
        <f t="shared" si="343"/>
        <v>41772.435393518521</v>
      </c>
      <c r="N3684" t="b">
        <v>0</v>
      </c>
      <c r="O3684">
        <v>67</v>
      </c>
      <c r="P3684" t="b">
        <v>1</v>
      </c>
      <c r="Q3684" t="s">
        <v>8271</v>
      </c>
      <c r="R3684" s="10">
        <f t="shared" si="344"/>
        <v>139.19999999999999</v>
      </c>
      <c r="S3684">
        <f t="shared" si="345"/>
        <v>62.328358208955223</v>
      </c>
      <c r="T3684" t="str">
        <f t="shared" si="346"/>
        <v>theater</v>
      </c>
      <c r="U3684" t="str">
        <f t="shared" si="347"/>
        <v>plays</v>
      </c>
    </row>
    <row r="3685" spans="1:21" ht="44.25" hidden="1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tr">
        <f>Data[[#This Row],[state]]</f>
        <v>successful</v>
      </c>
      <c r="H3685" t="s">
        <v>8224</v>
      </c>
      <c r="I3685" t="s">
        <v>8246</v>
      </c>
      <c r="J3685">
        <v>1476931696</v>
      </c>
      <c r="K3685" s="11">
        <f t="shared" si="342"/>
        <v>42662.866851851853</v>
      </c>
      <c r="L3685">
        <v>1474339696</v>
      </c>
      <c r="M3685" s="11">
        <f t="shared" si="343"/>
        <v>42632.866851851853</v>
      </c>
      <c r="N3685" t="b">
        <v>0</v>
      </c>
      <c r="O3685">
        <v>66</v>
      </c>
      <c r="P3685" t="b">
        <v>1</v>
      </c>
      <c r="Q3685" t="s">
        <v>8271</v>
      </c>
      <c r="R3685" s="10">
        <f t="shared" si="344"/>
        <v>110.85714285714286</v>
      </c>
      <c r="S3685">
        <f t="shared" si="345"/>
        <v>58.787878787878789</v>
      </c>
      <c r="T3685" t="str">
        <f t="shared" si="346"/>
        <v>theater</v>
      </c>
      <c r="U3685" t="str">
        <f t="shared" si="347"/>
        <v>plays</v>
      </c>
    </row>
    <row r="3686" spans="1:21" ht="44.25" hidden="1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tr">
        <f>Data[[#This Row],[state]]</f>
        <v>successful</v>
      </c>
      <c r="H3686" t="s">
        <v>8224</v>
      </c>
      <c r="I3686" t="s">
        <v>8246</v>
      </c>
      <c r="J3686">
        <v>1441167586</v>
      </c>
      <c r="K3686" s="11">
        <f t="shared" si="342"/>
        <v>42248.930393518516</v>
      </c>
      <c r="L3686">
        <v>1438575586</v>
      </c>
      <c r="M3686" s="11">
        <f t="shared" si="343"/>
        <v>42218.930393518516</v>
      </c>
      <c r="N3686" t="b">
        <v>0</v>
      </c>
      <c r="O3686">
        <v>23</v>
      </c>
      <c r="P3686" t="b">
        <v>1</v>
      </c>
      <c r="Q3686" t="s">
        <v>8271</v>
      </c>
      <c r="R3686" s="10">
        <f t="shared" si="344"/>
        <v>139.06666666666666</v>
      </c>
      <c r="S3686">
        <f t="shared" si="345"/>
        <v>45.347826086956523</v>
      </c>
      <c r="T3686" t="str">
        <f t="shared" si="346"/>
        <v>theater</v>
      </c>
      <c r="U3686" t="str">
        <f t="shared" si="347"/>
        <v>plays</v>
      </c>
    </row>
    <row r="3687" spans="1:21" ht="44.25" hidden="1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tr">
        <f>Data[[#This Row],[state]]</f>
        <v>successful</v>
      </c>
      <c r="H3687" t="s">
        <v>8224</v>
      </c>
      <c r="I3687" t="s">
        <v>8246</v>
      </c>
      <c r="J3687">
        <v>1400533200</v>
      </c>
      <c r="K3687" s="11">
        <f t="shared" si="342"/>
        <v>41778.625</v>
      </c>
      <c r="L3687">
        <v>1398348859</v>
      </c>
      <c r="M3687" s="11">
        <f t="shared" si="343"/>
        <v>41753.343275462961</v>
      </c>
      <c r="N3687" t="b">
        <v>0</v>
      </c>
      <c r="O3687">
        <v>126</v>
      </c>
      <c r="P3687" t="b">
        <v>1</v>
      </c>
      <c r="Q3687" t="s">
        <v>8271</v>
      </c>
      <c r="R3687" s="10">
        <f t="shared" si="344"/>
        <v>105.69999999999999</v>
      </c>
      <c r="S3687">
        <f t="shared" si="345"/>
        <v>41.944444444444443</v>
      </c>
      <c r="T3687" t="str">
        <f t="shared" si="346"/>
        <v>theater</v>
      </c>
      <c r="U3687" t="str">
        <f t="shared" si="347"/>
        <v>plays</v>
      </c>
    </row>
    <row r="3688" spans="1:21" ht="44.25" hidden="1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tr">
        <f>Data[[#This Row],[state]]</f>
        <v>successful</v>
      </c>
      <c r="H3688" t="s">
        <v>8224</v>
      </c>
      <c r="I3688" t="s">
        <v>8246</v>
      </c>
      <c r="J3688">
        <v>1440820740</v>
      </c>
      <c r="K3688" s="11">
        <f t="shared" si="342"/>
        <v>42244.915972222225</v>
      </c>
      <c r="L3688">
        <v>1439567660</v>
      </c>
      <c r="M3688" s="11">
        <f t="shared" si="343"/>
        <v>42230.412731481483</v>
      </c>
      <c r="N3688" t="b">
        <v>0</v>
      </c>
      <c r="O3688">
        <v>6</v>
      </c>
      <c r="P3688" t="b">
        <v>1</v>
      </c>
      <c r="Q3688" t="s">
        <v>8271</v>
      </c>
      <c r="R3688" s="10">
        <f t="shared" si="344"/>
        <v>101.42857142857142</v>
      </c>
      <c r="S3688">
        <f t="shared" si="345"/>
        <v>59.166666666666664</v>
      </c>
      <c r="T3688" t="str">
        <f t="shared" si="346"/>
        <v>theater</v>
      </c>
      <c r="U3688" t="str">
        <f t="shared" si="347"/>
        <v>plays</v>
      </c>
    </row>
    <row r="3689" spans="1:21" ht="44.25" hidden="1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tr">
        <f>Data[[#This Row],[state]]</f>
        <v>successful</v>
      </c>
      <c r="H3689" t="s">
        <v>8224</v>
      </c>
      <c r="I3689" t="s">
        <v>8246</v>
      </c>
      <c r="J3689">
        <v>1403846055</v>
      </c>
      <c r="K3689" s="11">
        <f t="shared" si="342"/>
        <v>41816.968229166669</v>
      </c>
      <c r="L3689">
        <v>1401254055</v>
      </c>
      <c r="M3689" s="11">
        <f t="shared" si="343"/>
        <v>41786.968229166669</v>
      </c>
      <c r="N3689" t="b">
        <v>0</v>
      </c>
      <c r="O3689">
        <v>25</v>
      </c>
      <c r="P3689" t="b">
        <v>1</v>
      </c>
      <c r="Q3689" t="s">
        <v>8271</v>
      </c>
      <c r="R3689" s="10">
        <f t="shared" si="344"/>
        <v>100.245</v>
      </c>
      <c r="S3689">
        <f t="shared" si="345"/>
        <v>200.49</v>
      </c>
      <c r="T3689" t="str">
        <f t="shared" si="346"/>
        <v>theater</v>
      </c>
      <c r="U3689" t="str">
        <f t="shared" si="347"/>
        <v>plays</v>
      </c>
    </row>
    <row r="3690" spans="1:21" ht="44.25" hidden="1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tr">
        <f>Data[[#This Row],[state]]</f>
        <v>successful</v>
      </c>
      <c r="H3690" t="s">
        <v>8225</v>
      </c>
      <c r="I3690" t="s">
        <v>8247</v>
      </c>
      <c r="J3690">
        <v>1407524004</v>
      </c>
      <c r="K3690" s="11">
        <f t="shared" si="342"/>
        <v>41859.537083333329</v>
      </c>
      <c r="L3690">
        <v>1404932004</v>
      </c>
      <c r="M3690" s="11">
        <f t="shared" si="343"/>
        <v>41829.537083333329</v>
      </c>
      <c r="N3690" t="b">
        <v>0</v>
      </c>
      <c r="O3690">
        <v>39</v>
      </c>
      <c r="P3690" t="b">
        <v>1</v>
      </c>
      <c r="Q3690" t="s">
        <v>8271</v>
      </c>
      <c r="R3690" s="10">
        <f t="shared" si="344"/>
        <v>109.16666666666666</v>
      </c>
      <c r="S3690">
        <f t="shared" si="345"/>
        <v>83.974358974358978</v>
      </c>
      <c r="T3690" t="str">
        <f t="shared" si="346"/>
        <v>theater</v>
      </c>
      <c r="U3690" t="str">
        <f t="shared" si="347"/>
        <v>plays</v>
      </c>
    </row>
    <row r="3691" spans="1:21" ht="44.25" hidden="1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tr">
        <f>Data[[#This Row],[state]]</f>
        <v>successful</v>
      </c>
      <c r="H3691" t="s">
        <v>8224</v>
      </c>
      <c r="I3691" t="s">
        <v>8246</v>
      </c>
      <c r="J3691">
        <v>1434925500</v>
      </c>
      <c r="K3691" s="11">
        <f t="shared" si="342"/>
        <v>42176.684027777781</v>
      </c>
      <c r="L3691">
        <v>1432410639</v>
      </c>
      <c r="M3691" s="11">
        <f t="shared" si="343"/>
        <v>42147.576840277776</v>
      </c>
      <c r="N3691" t="b">
        <v>0</v>
      </c>
      <c r="O3691">
        <v>62</v>
      </c>
      <c r="P3691" t="b">
        <v>1</v>
      </c>
      <c r="Q3691" t="s">
        <v>8271</v>
      </c>
      <c r="R3691" s="10">
        <f t="shared" si="344"/>
        <v>118.33333333333333</v>
      </c>
      <c r="S3691">
        <f t="shared" si="345"/>
        <v>57.258064516129032</v>
      </c>
      <c r="T3691" t="str">
        <f t="shared" si="346"/>
        <v>theater</v>
      </c>
      <c r="U3691" t="str">
        <f t="shared" si="347"/>
        <v>plays</v>
      </c>
    </row>
    <row r="3692" spans="1:21" ht="44.25" hidden="1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tr">
        <f>Data[[#This Row],[state]]</f>
        <v>successful</v>
      </c>
      <c r="H3692" t="s">
        <v>8224</v>
      </c>
      <c r="I3692" t="s">
        <v>8246</v>
      </c>
      <c r="J3692">
        <v>1417101683</v>
      </c>
      <c r="K3692" s="11">
        <f t="shared" si="342"/>
        <v>41970.389849537038</v>
      </c>
      <c r="L3692">
        <v>1414506083</v>
      </c>
      <c r="M3692" s="11">
        <f t="shared" si="343"/>
        <v>41940.348182870373</v>
      </c>
      <c r="N3692" t="b">
        <v>0</v>
      </c>
      <c r="O3692">
        <v>31</v>
      </c>
      <c r="P3692" t="b">
        <v>1</v>
      </c>
      <c r="Q3692" t="s">
        <v>8271</v>
      </c>
      <c r="R3692" s="10">
        <f t="shared" si="344"/>
        <v>120</v>
      </c>
      <c r="S3692">
        <f t="shared" si="345"/>
        <v>58.064516129032256</v>
      </c>
      <c r="T3692" t="str">
        <f t="shared" si="346"/>
        <v>theater</v>
      </c>
      <c r="U3692" t="str">
        <f t="shared" si="347"/>
        <v>plays</v>
      </c>
    </row>
    <row r="3693" spans="1:21" ht="29.5" hidden="1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tr">
        <f>Data[[#This Row],[state]]</f>
        <v>successful</v>
      </c>
      <c r="H3693" t="s">
        <v>8224</v>
      </c>
      <c r="I3693" t="s">
        <v>8246</v>
      </c>
      <c r="J3693">
        <v>1425272340</v>
      </c>
      <c r="K3693" s="11">
        <f t="shared" si="342"/>
        <v>42064.957638888889</v>
      </c>
      <c r="L3693">
        <v>1421426929</v>
      </c>
      <c r="M3693" s="11">
        <f t="shared" si="343"/>
        <v>42020.450567129628</v>
      </c>
      <c r="N3693" t="b">
        <v>0</v>
      </c>
      <c r="O3693">
        <v>274</v>
      </c>
      <c r="P3693" t="b">
        <v>1</v>
      </c>
      <c r="Q3693" t="s">
        <v>8271</v>
      </c>
      <c r="R3693" s="10">
        <f t="shared" si="344"/>
        <v>127.96000000000001</v>
      </c>
      <c r="S3693">
        <f t="shared" si="345"/>
        <v>186.80291970802921</v>
      </c>
      <c r="T3693" t="str">
        <f t="shared" si="346"/>
        <v>theater</v>
      </c>
      <c r="U3693" t="str">
        <f t="shared" si="347"/>
        <v>plays</v>
      </c>
    </row>
    <row r="3694" spans="1:21" ht="29.5" hidden="1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tr">
        <f>Data[[#This Row],[state]]</f>
        <v>successful</v>
      </c>
      <c r="H3694" t="s">
        <v>8224</v>
      </c>
      <c r="I3694" t="s">
        <v>8246</v>
      </c>
      <c r="J3694">
        <v>1411084800</v>
      </c>
      <c r="K3694" s="11">
        <f t="shared" si="342"/>
        <v>41900.75</v>
      </c>
      <c r="L3694">
        <v>1410304179</v>
      </c>
      <c r="M3694" s="11">
        <f t="shared" si="343"/>
        <v>41891.71503472222</v>
      </c>
      <c r="N3694" t="b">
        <v>0</v>
      </c>
      <c r="O3694">
        <v>17</v>
      </c>
      <c r="P3694" t="b">
        <v>1</v>
      </c>
      <c r="Q3694" t="s">
        <v>8271</v>
      </c>
      <c r="R3694" s="10">
        <f t="shared" si="344"/>
        <v>126</v>
      </c>
      <c r="S3694">
        <f t="shared" si="345"/>
        <v>74.117647058823536</v>
      </c>
      <c r="T3694" t="str">
        <f t="shared" si="346"/>
        <v>theater</v>
      </c>
      <c r="U3694" t="str">
        <f t="shared" si="347"/>
        <v>plays</v>
      </c>
    </row>
    <row r="3695" spans="1:21" ht="44.25" hidden="1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tr">
        <f>Data[[#This Row],[state]]</f>
        <v>successful</v>
      </c>
      <c r="H3695" t="s">
        <v>8225</v>
      </c>
      <c r="I3695" t="s">
        <v>8247</v>
      </c>
      <c r="J3695">
        <v>1448922600</v>
      </c>
      <c r="K3695" s="11">
        <f t="shared" si="342"/>
        <v>42338.6875</v>
      </c>
      <c r="L3695">
        <v>1446352529</v>
      </c>
      <c r="M3695" s="11">
        <f t="shared" si="343"/>
        <v>42308.941307870366</v>
      </c>
      <c r="N3695" t="b">
        <v>0</v>
      </c>
      <c r="O3695">
        <v>14</v>
      </c>
      <c r="P3695" t="b">
        <v>1</v>
      </c>
      <c r="Q3695" t="s">
        <v>8271</v>
      </c>
      <c r="R3695" s="10">
        <f t="shared" si="344"/>
        <v>129.12912912912913</v>
      </c>
      <c r="S3695">
        <f t="shared" si="345"/>
        <v>30.714285714285715</v>
      </c>
      <c r="T3695" t="str">
        <f t="shared" si="346"/>
        <v>theater</v>
      </c>
      <c r="U3695" t="str">
        <f t="shared" si="347"/>
        <v>plays</v>
      </c>
    </row>
    <row r="3696" spans="1:21" ht="59" hidden="1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tr">
        <f>Data[[#This Row],[state]]</f>
        <v>successful</v>
      </c>
      <c r="H3696" t="s">
        <v>8224</v>
      </c>
      <c r="I3696" t="s">
        <v>8246</v>
      </c>
      <c r="J3696">
        <v>1465178400</v>
      </c>
      <c r="K3696" s="11">
        <f t="shared" si="342"/>
        <v>42526.833333333328</v>
      </c>
      <c r="L3696">
        <v>1461985967</v>
      </c>
      <c r="M3696" s="11">
        <f t="shared" si="343"/>
        <v>42489.883877314816</v>
      </c>
      <c r="N3696" t="b">
        <v>0</v>
      </c>
      <c r="O3696">
        <v>60</v>
      </c>
      <c r="P3696" t="b">
        <v>1</v>
      </c>
      <c r="Q3696" t="s">
        <v>8271</v>
      </c>
      <c r="R3696" s="10">
        <f t="shared" si="344"/>
        <v>107.42857142857143</v>
      </c>
      <c r="S3696">
        <f t="shared" si="345"/>
        <v>62.666666666666664</v>
      </c>
      <c r="T3696" t="str">
        <f t="shared" si="346"/>
        <v>theater</v>
      </c>
      <c r="U3696" t="str">
        <f t="shared" si="347"/>
        <v>plays</v>
      </c>
    </row>
    <row r="3697" spans="1:21" ht="59" hidden="1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tr">
        <f>Data[[#This Row],[state]]</f>
        <v>successful</v>
      </c>
      <c r="H3697" t="s">
        <v>8224</v>
      </c>
      <c r="I3697" t="s">
        <v>8246</v>
      </c>
      <c r="J3697">
        <v>1421009610</v>
      </c>
      <c r="K3697" s="11">
        <f t="shared" si="342"/>
        <v>42015.620486111111</v>
      </c>
      <c r="L3697">
        <v>1419281610</v>
      </c>
      <c r="M3697" s="11">
        <f t="shared" si="343"/>
        <v>41995.620486111111</v>
      </c>
      <c r="N3697" t="b">
        <v>0</v>
      </c>
      <c r="O3697">
        <v>33</v>
      </c>
      <c r="P3697" t="b">
        <v>1</v>
      </c>
      <c r="Q3697" t="s">
        <v>8271</v>
      </c>
      <c r="R3697" s="10">
        <f t="shared" si="344"/>
        <v>100.125</v>
      </c>
      <c r="S3697">
        <f t="shared" si="345"/>
        <v>121.36363636363636</v>
      </c>
      <c r="T3697" t="str">
        <f t="shared" si="346"/>
        <v>theater</v>
      </c>
      <c r="U3697" t="str">
        <f t="shared" si="347"/>
        <v>plays</v>
      </c>
    </row>
    <row r="3698" spans="1:21" ht="44.25" hidden="1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tr">
        <f>Data[[#This Row],[state]]</f>
        <v>successful</v>
      </c>
      <c r="H3698" t="s">
        <v>8225</v>
      </c>
      <c r="I3698" t="s">
        <v>8247</v>
      </c>
      <c r="J3698">
        <v>1423838916</v>
      </c>
      <c r="K3698" s="11">
        <f t="shared" si="342"/>
        <v>42048.367083333331</v>
      </c>
      <c r="L3698">
        <v>1418654916</v>
      </c>
      <c r="M3698" s="11">
        <f t="shared" si="343"/>
        <v>41988.367083333331</v>
      </c>
      <c r="N3698" t="b">
        <v>0</v>
      </c>
      <c r="O3698">
        <v>78</v>
      </c>
      <c r="P3698" t="b">
        <v>1</v>
      </c>
      <c r="Q3698" t="s">
        <v>8271</v>
      </c>
      <c r="R3698" s="10">
        <f t="shared" si="344"/>
        <v>155</v>
      </c>
      <c r="S3698">
        <f t="shared" si="345"/>
        <v>39.743589743589745</v>
      </c>
      <c r="T3698" t="str">
        <f t="shared" si="346"/>
        <v>theater</v>
      </c>
      <c r="U3698" t="str">
        <f t="shared" si="347"/>
        <v>plays</v>
      </c>
    </row>
    <row r="3699" spans="1:21" ht="44.25" hidden="1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tr">
        <f>Data[[#This Row],[state]]</f>
        <v>successful</v>
      </c>
      <c r="H3699" t="s">
        <v>8225</v>
      </c>
      <c r="I3699" t="s">
        <v>8247</v>
      </c>
      <c r="J3699">
        <v>1462878648</v>
      </c>
      <c r="K3699" s="11">
        <f t="shared" si="342"/>
        <v>42500.215833333335</v>
      </c>
      <c r="L3699">
        <v>1461064248</v>
      </c>
      <c r="M3699" s="11">
        <f t="shared" si="343"/>
        <v>42479.215833333335</v>
      </c>
      <c r="N3699" t="b">
        <v>0</v>
      </c>
      <c r="O3699">
        <v>30</v>
      </c>
      <c r="P3699" t="b">
        <v>1</v>
      </c>
      <c r="Q3699" t="s">
        <v>8271</v>
      </c>
      <c r="R3699" s="10">
        <f t="shared" si="344"/>
        <v>108</v>
      </c>
      <c r="S3699">
        <f t="shared" si="345"/>
        <v>72</v>
      </c>
      <c r="T3699" t="str">
        <f t="shared" si="346"/>
        <v>theater</v>
      </c>
      <c r="U3699" t="str">
        <f t="shared" si="347"/>
        <v>plays</v>
      </c>
    </row>
    <row r="3700" spans="1:21" ht="44.25" hidden="1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tr">
        <f>Data[[#This Row],[state]]</f>
        <v>successful</v>
      </c>
      <c r="H3700" t="s">
        <v>8224</v>
      </c>
      <c r="I3700" t="s">
        <v>8246</v>
      </c>
      <c r="J3700">
        <v>1456946487</v>
      </c>
      <c r="K3700" s="11">
        <f t="shared" si="342"/>
        <v>42431.556562500002</v>
      </c>
      <c r="L3700">
        <v>1454354487</v>
      </c>
      <c r="M3700" s="11">
        <f t="shared" si="343"/>
        <v>42401.556562500002</v>
      </c>
      <c r="N3700" t="b">
        <v>0</v>
      </c>
      <c r="O3700">
        <v>136</v>
      </c>
      <c r="P3700" t="b">
        <v>1</v>
      </c>
      <c r="Q3700" t="s">
        <v>8271</v>
      </c>
      <c r="R3700" s="10">
        <f t="shared" si="344"/>
        <v>110.52</v>
      </c>
      <c r="S3700">
        <f t="shared" si="345"/>
        <v>40.632352941176471</v>
      </c>
      <c r="T3700" t="str">
        <f t="shared" si="346"/>
        <v>theater</v>
      </c>
      <c r="U3700" t="str">
        <f t="shared" si="347"/>
        <v>plays</v>
      </c>
    </row>
    <row r="3701" spans="1:21" ht="59" hidden="1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tr">
        <f>Data[[#This Row],[state]]</f>
        <v>successful</v>
      </c>
      <c r="H3701" t="s">
        <v>8224</v>
      </c>
      <c r="I3701" t="s">
        <v>8246</v>
      </c>
      <c r="J3701">
        <v>1413383216</v>
      </c>
      <c r="K3701" s="11">
        <f t="shared" si="342"/>
        <v>41927.352037037039</v>
      </c>
      <c r="L3701">
        <v>1410791216</v>
      </c>
      <c r="M3701" s="11">
        <f t="shared" si="343"/>
        <v>41897.352037037039</v>
      </c>
      <c r="N3701" t="b">
        <v>0</v>
      </c>
      <c r="O3701">
        <v>40</v>
      </c>
      <c r="P3701" t="b">
        <v>1</v>
      </c>
      <c r="Q3701" t="s">
        <v>8271</v>
      </c>
      <c r="R3701" s="10">
        <f t="shared" si="344"/>
        <v>100.8</v>
      </c>
      <c r="S3701">
        <f t="shared" si="345"/>
        <v>63</v>
      </c>
      <c r="T3701" t="str">
        <f t="shared" si="346"/>
        <v>theater</v>
      </c>
      <c r="U3701" t="str">
        <f t="shared" si="347"/>
        <v>plays</v>
      </c>
    </row>
    <row r="3702" spans="1:21" ht="29.5" hidden="1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tr">
        <f>Data[[#This Row],[state]]</f>
        <v>successful</v>
      </c>
      <c r="H3702" t="s">
        <v>8224</v>
      </c>
      <c r="I3702" t="s">
        <v>8246</v>
      </c>
      <c r="J3702">
        <v>1412092800</v>
      </c>
      <c r="K3702" s="11">
        <f t="shared" si="342"/>
        <v>41912.416666666664</v>
      </c>
      <c r="L3702">
        <v>1409493800</v>
      </c>
      <c r="M3702" s="11">
        <f t="shared" si="343"/>
        <v>41882.335648148146</v>
      </c>
      <c r="N3702" t="b">
        <v>0</v>
      </c>
      <c r="O3702">
        <v>18</v>
      </c>
      <c r="P3702" t="b">
        <v>1</v>
      </c>
      <c r="Q3702" t="s">
        <v>8271</v>
      </c>
      <c r="R3702" s="10">
        <f t="shared" si="344"/>
        <v>121.2</v>
      </c>
      <c r="S3702">
        <f t="shared" si="345"/>
        <v>33.666666666666664</v>
      </c>
      <c r="T3702" t="str">
        <f t="shared" si="346"/>
        <v>theater</v>
      </c>
      <c r="U3702" t="str">
        <f t="shared" si="347"/>
        <v>plays</v>
      </c>
    </row>
    <row r="3703" spans="1:21" ht="44.25" hidden="1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tr">
        <f>Data[[#This Row],[state]]</f>
        <v>successful</v>
      </c>
      <c r="H3703" t="s">
        <v>8225</v>
      </c>
      <c r="I3703" t="s">
        <v>8247</v>
      </c>
      <c r="J3703">
        <v>1433422793</v>
      </c>
      <c r="K3703" s="11">
        <f t="shared" si="342"/>
        <v>42159.291585648149</v>
      </c>
      <c r="L3703">
        <v>1430830793</v>
      </c>
      <c r="M3703" s="11">
        <f t="shared" si="343"/>
        <v>42129.291585648149</v>
      </c>
      <c r="N3703" t="b">
        <v>0</v>
      </c>
      <c r="O3703">
        <v>39</v>
      </c>
      <c r="P3703" t="b">
        <v>1</v>
      </c>
      <c r="Q3703" t="s">
        <v>8271</v>
      </c>
      <c r="R3703" s="10">
        <f t="shared" si="344"/>
        <v>100.33333333333334</v>
      </c>
      <c r="S3703">
        <f t="shared" si="345"/>
        <v>38.589743589743591</v>
      </c>
      <c r="T3703" t="str">
        <f t="shared" si="346"/>
        <v>theater</v>
      </c>
      <c r="U3703" t="str">
        <f t="shared" si="347"/>
        <v>plays</v>
      </c>
    </row>
    <row r="3704" spans="1:21" ht="59" hidden="1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tr">
        <f>Data[[#This Row],[state]]</f>
        <v>successful</v>
      </c>
      <c r="H3704" t="s">
        <v>8225</v>
      </c>
      <c r="I3704" t="s">
        <v>8247</v>
      </c>
      <c r="J3704">
        <v>1468191540</v>
      </c>
      <c r="K3704" s="11">
        <f t="shared" si="342"/>
        <v>42561.707638888889</v>
      </c>
      <c r="L3704">
        <v>1464958484</v>
      </c>
      <c r="M3704" s="11">
        <f t="shared" si="343"/>
        <v>42524.28800925926</v>
      </c>
      <c r="N3704" t="b">
        <v>0</v>
      </c>
      <c r="O3704">
        <v>21</v>
      </c>
      <c r="P3704" t="b">
        <v>1</v>
      </c>
      <c r="Q3704" t="s">
        <v>8271</v>
      </c>
      <c r="R3704" s="10">
        <f t="shared" si="344"/>
        <v>109.16666666666666</v>
      </c>
      <c r="S3704">
        <f t="shared" si="345"/>
        <v>155.95238095238096</v>
      </c>
      <c r="T3704" t="str">
        <f t="shared" si="346"/>
        <v>theater</v>
      </c>
      <c r="U3704" t="str">
        <f t="shared" si="347"/>
        <v>plays</v>
      </c>
    </row>
    <row r="3705" spans="1:21" ht="44.25" hidden="1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tr">
        <f>Data[[#This Row],[state]]</f>
        <v>successful</v>
      </c>
      <c r="H3705" t="s">
        <v>8224</v>
      </c>
      <c r="I3705" t="s">
        <v>8246</v>
      </c>
      <c r="J3705">
        <v>1471071540</v>
      </c>
      <c r="K3705" s="11">
        <f t="shared" si="342"/>
        <v>42595.040972222225</v>
      </c>
      <c r="L3705">
        <v>1467720388</v>
      </c>
      <c r="M3705" s="11">
        <f t="shared" si="343"/>
        <v>42556.254490740743</v>
      </c>
      <c r="N3705" t="b">
        <v>0</v>
      </c>
      <c r="O3705">
        <v>30</v>
      </c>
      <c r="P3705" t="b">
        <v>1</v>
      </c>
      <c r="Q3705" t="s">
        <v>8271</v>
      </c>
      <c r="R3705" s="10">
        <f t="shared" si="344"/>
        <v>123.42857142857142</v>
      </c>
      <c r="S3705">
        <f t="shared" si="345"/>
        <v>43.2</v>
      </c>
      <c r="T3705" t="str">
        <f t="shared" si="346"/>
        <v>theater</v>
      </c>
      <c r="U3705" t="str">
        <f t="shared" si="347"/>
        <v>plays</v>
      </c>
    </row>
    <row r="3706" spans="1:21" ht="44.25" hidden="1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tr">
        <f>Data[[#This Row],[state]]</f>
        <v>successful</v>
      </c>
      <c r="H3706" t="s">
        <v>8225</v>
      </c>
      <c r="I3706" t="s">
        <v>8247</v>
      </c>
      <c r="J3706">
        <v>1464712394</v>
      </c>
      <c r="K3706" s="11">
        <f t="shared" si="342"/>
        <v>42521.439745370371</v>
      </c>
      <c r="L3706">
        <v>1459528394</v>
      </c>
      <c r="M3706" s="11">
        <f t="shared" si="343"/>
        <v>42461.439745370371</v>
      </c>
      <c r="N3706" t="b">
        <v>0</v>
      </c>
      <c r="O3706">
        <v>27</v>
      </c>
      <c r="P3706" t="b">
        <v>1</v>
      </c>
      <c r="Q3706" t="s">
        <v>8271</v>
      </c>
      <c r="R3706" s="10">
        <f t="shared" si="344"/>
        <v>136.33666666666667</v>
      </c>
      <c r="S3706">
        <f t="shared" si="345"/>
        <v>15.148518518518518</v>
      </c>
      <c r="T3706" t="str">
        <f t="shared" si="346"/>
        <v>theater</v>
      </c>
      <c r="U3706" t="str">
        <f t="shared" si="347"/>
        <v>plays</v>
      </c>
    </row>
    <row r="3707" spans="1:21" ht="44.25" hidden="1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tr">
        <f>Data[[#This Row],[state]]</f>
        <v>successful</v>
      </c>
      <c r="H3707" t="s">
        <v>8224</v>
      </c>
      <c r="I3707" t="s">
        <v>8246</v>
      </c>
      <c r="J3707">
        <v>1403546400</v>
      </c>
      <c r="K3707" s="11">
        <f t="shared" si="342"/>
        <v>41813.5</v>
      </c>
      <c r="L3707">
        <v>1401714114</v>
      </c>
      <c r="M3707" s="11">
        <f t="shared" si="343"/>
        <v>41792.292986111112</v>
      </c>
      <c r="N3707" t="b">
        <v>0</v>
      </c>
      <c r="O3707">
        <v>35</v>
      </c>
      <c r="P3707" t="b">
        <v>1</v>
      </c>
      <c r="Q3707" t="s">
        <v>8271</v>
      </c>
      <c r="R3707" s="10">
        <f t="shared" si="344"/>
        <v>103.46657233816768</v>
      </c>
      <c r="S3707">
        <f t="shared" si="345"/>
        <v>83.571428571428569</v>
      </c>
      <c r="T3707" t="str">
        <f t="shared" si="346"/>
        <v>theater</v>
      </c>
      <c r="U3707" t="str">
        <f t="shared" si="347"/>
        <v>plays</v>
      </c>
    </row>
    <row r="3708" spans="1:21" ht="44.25" hidden="1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tr">
        <f>Data[[#This Row],[state]]</f>
        <v>successful</v>
      </c>
      <c r="H3708" t="s">
        <v>8224</v>
      </c>
      <c r="I3708" t="s">
        <v>8246</v>
      </c>
      <c r="J3708">
        <v>1410558949</v>
      </c>
      <c r="K3708" s="11">
        <f t="shared" si="342"/>
        <v>41894.663761574076</v>
      </c>
      <c r="L3708">
        <v>1409262949</v>
      </c>
      <c r="M3708" s="11">
        <f t="shared" si="343"/>
        <v>41879.663761574076</v>
      </c>
      <c r="N3708" t="b">
        <v>0</v>
      </c>
      <c r="O3708">
        <v>13</v>
      </c>
      <c r="P3708" t="b">
        <v>1</v>
      </c>
      <c r="Q3708" t="s">
        <v>8271</v>
      </c>
      <c r="R3708" s="10">
        <f t="shared" si="344"/>
        <v>121.33333333333334</v>
      </c>
      <c r="S3708">
        <f t="shared" si="345"/>
        <v>140</v>
      </c>
      <c r="T3708" t="str">
        <f t="shared" si="346"/>
        <v>theater</v>
      </c>
      <c r="U3708" t="str">
        <f t="shared" si="347"/>
        <v>plays</v>
      </c>
    </row>
    <row r="3709" spans="1:21" ht="44.25" hidden="1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tr">
        <f>Data[[#This Row],[state]]</f>
        <v>successful</v>
      </c>
      <c r="H3709" t="s">
        <v>8224</v>
      </c>
      <c r="I3709" t="s">
        <v>8246</v>
      </c>
      <c r="J3709">
        <v>1469165160</v>
      </c>
      <c r="K3709" s="11">
        <f t="shared" si="342"/>
        <v>42572.976388888885</v>
      </c>
      <c r="L3709">
        <v>1467335378</v>
      </c>
      <c r="M3709" s="11">
        <f t="shared" si="343"/>
        <v>42551.798356481479</v>
      </c>
      <c r="N3709" t="b">
        <v>0</v>
      </c>
      <c r="O3709">
        <v>23</v>
      </c>
      <c r="P3709" t="b">
        <v>1</v>
      </c>
      <c r="Q3709" t="s">
        <v>8271</v>
      </c>
      <c r="R3709" s="10">
        <f t="shared" si="344"/>
        <v>186</v>
      </c>
      <c r="S3709">
        <f t="shared" si="345"/>
        <v>80.869565217391298</v>
      </c>
      <c r="T3709" t="str">
        <f t="shared" si="346"/>
        <v>theater</v>
      </c>
      <c r="U3709" t="str">
        <f t="shared" si="347"/>
        <v>plays</v>
      </c>
    </row>
    <row r="3710" spans="1:21" ht="59" hidden="1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tr">
        <f>Data[[#This Row],[state]]</f>
        <v>successful</v>
      </c>
      <c r="H3710" t="s">
        <v>8224</v>
      </c>
      <c r="I3710" t="s">
        <v>8246</v>
      </c>
      <c r="J3710">
        <v>1404444286</v>
      </c>
      <c r="K3710" s="11">
        <f t="shared" si="342"/>
        <v>41823.892199074071</v>
      </c>
      <c r="L3710">
        <v>1403234686</v>
      </c>
      <c r="M3710" s="11">
        <f t="shared" si="343"/>
        <v>41809.892199074071</v>
      </c>
      <c r="N3710" t="b">
        <v>0</v>
      </c>
      <c r="O3710">
        <v>39</v>
      </c>
      <c r="P3710" t="b">
        <v>1</v>
      </c>
      <c r="Q3710" t="s">
        <v>8271</v>
      </c>
      <c r="R3710" s="10">
        <f t="shared" si="344"/>
        <v>300</v>
      </c>
      <c r="S3710">
        <f t="shared" si="345"/>
        <v>53.846153846153847</v>
      </c>
      <c r="T3710" t="str">
        <f t="shared" si="346"/>
        <v>theater</v>
      </c>
      <c r="U3710" t="str">
        <f t="shared" si="347"/>
        <v>plays</v>
      </c>
    </row>
    <row r="3711" spans="1:21" ht="44.25" hidden="1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tr">
        <f>Data[[#This Row],[state]]</f>
        <v>successful</v>
      </c>
      <c r="H3711" t="s">
        <v>8225</v>
      </c>
      <c r="I3711" t="s">
        <v>8247</v>
      </c>
      <c r="J3711">
        <v>1403715546</v>
      </c>
      <c r="K3711" s="11">
        <f t="shared" si="342"/>
        <v>41815.457708333335</v>
      </c>
      <c r="L3711">
        <v>1401123546</v>
      </c>
      <c r="M3711" s="11">
        <f t="shared" si="343"/>
        <v>41785.457708333335</v>
      </c>
      <c r="N3711" t="b">
        <v>0</v>
      </c>
      <c r="O3711">
        <v>35</v>
      </c>
      <c r="P3711" t="b">
        <v>1</v>
      </c>
      <c r="Q3711" t="s">
        <v>8271</v>
      </c>
      <c r="R3711" s="10">
        <f t="shared" si="344"/>
        <v>108.25</v>
      </c>
      <c r="S3711">
        <f t="shared" si="345"/>
        <v>30.928571428571427</v>
      </c>
      <c r="T3711" t="str">
        <f t="shared" si="346"/>
        <v>theater</v>
      </c>
      <c r="U3711" t="str">
        <f t="shared" si="347"/>
        <v>plays</v>
      </c>
    </row>
    <row r="3712" spans="1:21" ht="29.5" hidden="1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tr">
        <f>Data[[#This Row],[state]]</f>
        <v>successful</v>
      </c>
      <c r="H3712" t="s">
        <v>8224</v>
      </c>
      <c r="I3712" t="s">
        <v>8246</v>
      </c>
      <c r="J3712">
        <v>1428068988</v>
      </c>
      <c r="K3712" s="11">
        <f t="shared" si="342"/>
        <v>42097.326249999998</v>
      </c>
      <c r="L3712">
        <v>1425908988</v>
      </c>
      <c r="M3712" s="11">
        <f t="shared" si="343"/>
        <v>42072.326249999998</v>
      </c>
      <c r="N3712" t="b">
        <v>0</v>
      </c>
      <c r="O3712">
        <v>27</v>
      </c>
      <c r="P3712" t="b">
        <v>1</v>
      </c>
      <c r="Q3712" t="s">
        <v>8271</v>
      </c>
      <c r="R3712" s="10">
        <f t="shared" si="344"/>
        <v>141.15384615384616</v>
      </c>
      <c r="S3712">
        <f t="shared" si="345"/>
        <v>67.962962962962962</v>
      </c>
      <c r="T3712" t="str">
        <f t="shared" si="346"/>
        <v>theater</v>
      </c>
      <c r="U3712" t="str">
        <f t="shared" si="347"/>
        <v>plays</v>
      </c>
    </row>
    <row r="3713" spans="1:21" ht="29.5" hidden="1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tr">
        <f>Data[[#This Row],[state]]</f>
        <v>successful</v>
      </c>
      <c r="H3713" t="s">
        <v>8224</v>
      </c>
      <c r="I3713" t="s">
        <v>8246</v>
      </c>
      <c r="J3713">
        <v>1402848000</v>
      </c>
      <c r="K3713" s="11">
        <f t="shared" si="342"/>
        <v>41805.416666666664</v>
      </c>
      <c r="L3713">
        <v>1400606573</v>
      </c>
      <c r="M3713" s="11">
        <f t="shared" si="343"/>
        <v>41779.474224537036</v>
      </c>
      <c r="N3713" t="b">
        <v>0</v>
      </c>
      <c r="O3713">
        <v>21</v>
      </c>
      <c r="P3713" t="b">
        <v>1</v>
      </c>
      <c r="Q3713" t="s">
        <v>8271</v>
      </c>
      <c r="R3713" s="10">
        <f t="shared" si="344"/>
        <v>113.99999999999999</v>
      </c>
      <c r="S3713">
        <f t="shared" si="345"/>
        <v>27.142857142857142</v>
      </c>
      <c r="T3713" t="str">
        <f t="shared" si="346"/>
        <v>theater</v>
      </c>
      <c r="U3713" t="str">
        <f t="shared" si="347"/>
        <v>plays</v>
      </c>
    </row>
    <row r="3714" spans="1:21" ht="59" hidden="1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tr">
        <f>Data[[#This Row],[state]]</f>
        <v>successful</v>
      </c>
      <c r="H3714" t="s">
        <v>8224</v>
      </c>
      <c r="I3714" t="s">
        <v>8246</v>
      </c>
      <c r="J3714">
        <v>1433055540</v>
      </c>
      <c r="K3714" s="11">
        <f t="shared" ref="K3714:K3777" si="348">(((J3714/60)/60)/24)+DATE(1970,1,1)+(-6/24)</f>
        <v>42155.040972222225</v>
      </c>
      <c r="L3714">
        <v>1431230867</v>
      </c>
      <c r="M3714" s="11">
        <f t="shared" ref="M3714:M3777" si="349">(((L3714/60)/60)/24)+DATE(1970,1,1)+(-6/24)</f>
        <v>42133.922071759262</v>
      </c>
      <c r="N3714" t="b">
        <v>0</v>
      </c>
      <c r="O3714">
        <v>104</v>
      </c>
      <c r="P3714" t="b">
        <v>1</v>
      </c>
      <c r="Q3714" t="s">
        <v>8271</v>
      </c>
      <c r="R3714" s="10">
        <f t="shared" ref="R3714:R3777" si="350">(E3714/D3714)*100</f>
        <v>153.73333333333335</v>
      </c>
      <c r="S3714">
        <f t="shared" si="345"/>
        <v>110.86538461538461</v>
      </c>
      <c r="T3714" t="str">
        <f t="shared" si="346"/>
        <v>theater</v>
      </c>
      <c r="U3714" t="str">
        <f t="shared" si="347"/>
        <v>plays</v>
      </c>
    </row>
    <row r="3715" spans="1:21" ht="44.25" hidden="1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tr">
        <f>Data[[#This Row],[state]]</f>
        <v>successful</v>
      </c>
      <c r="H3715" t="s">
        <v>8224</v>
      </c>
      <c r="I3715" t="s">
        <v>8246</v>
      </c>
      <c r="J3715">
        <v>1465062166</v>
      </c>
      <c r="K3715" s="11">
        <f t="shared" si="348"/>
        <v>42525.488032407404</v>
      </c>
      <c r="L3715">
        <v>1463334166</v>
      </c>
      <c r="M3715" s="11">
        <f t="shared" si="349"/>
        <v>42505.488032407404</v>
      </c>
      <c r="N3715" t="b">
        <v>0</v>
      </c>
      <c r="O3715">
        <v>19</v>
      </c>
      <c r="P3715" t="b">
        <v>1</v>
      </c>
      <c r="Q3715" t="s">
        <v>8271</v>
      </c>
      <c r="R3715" s="10">
        <f t="shared" si="350"/>
        <v>101.49999999999999</v>
      </c>
      <c r="S3715">
        <f t="shared" ref="S3715:S3778" si="351">E3715/O3715</f>
        <v>106.84210526315789</v>
      </c>
      <c r="T3715" t="str">
        <f t="shared" ref="T3715:T3778" si="352">LEFT(Q3715,FIND("/",Q3715)-1)</f>
        <v>theater</v>
      </c>
      <c r="U3715" t="str">
        <f t="shared" ref="U3715:U3778" si="353">RIGHT(Q3715,LEN(Q3715)-FIND("/",Q3715))</f>
        <v>plays</v>
      </c>
    </row>
    <row r="3716" spans="1:21" ht="44.25" hidden="1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tr">
        <f>Data[[#This Row],[state]]</f>
        <v>successful</v>
      </c>
      <c r="H3716" t="s">
        <v>8224</v>
      </c>
      <c r="I3716" t="s">
        <v>8246</v>
      </c>
      <c r="J3716">
        <v>1432612740</v>
      </c>
      <c r="K3716" s="11">
        <f t="shared" si="348"/>
        <v>42149.915972222225</v>
      </c>
      <c r="L3716">
        <v>1429881667</v>
      </c>
      <c r="M3716" s="11">
        <f t="shared" si="349"/>
        <v>42118.306331018524</v>
      </c>
      <c r="N3716" t="b">
        <v>0</v>
      </c>
      <c r="O3716">
        <v>97</v>
      </c>
      <c r="P3716" t="b">
        <v>1</v>
      </c>
      <c r="Q3716" t="s">
        <v>8271</v>
      </c>
      <c r="R3716" s="10">
        <f t="shared" si="350"/>
        <v>102.35000000000001</v>
      </c>
      <c r="S3716">
        <f t="shared" si="351"/>
        <v>105.51546391752578</v>
      </c>
      <c r="T3716" t="str">
        <f t="shared" si="352"/>
        <v>theater</v>
      </c>
      <c r="U3716" t="str">
        <f t="shared" si="353"/>
        <v>plays</v>
      </c>
    </row>
    <row r="3717" spans="1:21" ht="44.25" hidden="1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tr">
        <f>Data[[#This Row],[state]]</f>
        <v>successful</v>
      </c>
      <c r="H3717" t="s">
        <v>8225</v>
      </c>
      <c r="I3717" t="s">
        <v>8247</v>
      </c>
      <c r="J3717">
        <v>1427806320</v>
      </c>
      <c r="K3717" s="11">
        <f t="shared" si="348"/>
        <v>42094.286111111112</v>
      </c>
      <c r="L3717">
        <v>1422834819</v>
      </c>
      <c r="M3717" s="11">
        <f t="shared" si="349"/>
        <v>42036.745590277773</v>
      </c>
      <c r="N3717" t="b">
        <v>0</v>
      </c>
      <c r="O3717">
        <v>27</v>
      </c>
      <c r="P3717" t="b">
        <v>1</v>
      </c>
      <c r="Q3717" t="s">
        <v>8271</v>
      </c>
      <c r="R3717" s="10">
        <f t="shared" si="350"/>
        <v>102.57142857142858</v>
      </c>
      <c r="S3717">
        <f t="shared" si="351"/>
        <v>132.96296296296296</v>
      </c>
      <c r="T3717" t="str">
        <f t="shared" si="352"/>
        <v>theater</v>
      </c>
      <c r="U3717" t="str">
        <f t="shared" si="353"/>
        <v>plays</v>
      </c>
    </row>
    <row r="3718" spans="1:21" ht="44.25" hidden="1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tr">
        <f>Data[[#This Row],[state]]</f>
        <v>successful</v>
      </c>
      <c r="H3718" t="s">
        <v>8224</v>
      </c>
      <c r="I3718" t="s">
        <v>8246</v>
      </c>
      <c r="J3718">
        <v>1453411109</v>
      </c>
      <c r="K3718" s="11">
        <f t="shared" si="348"/>
        <v>42390.637835648144</v>
      </c>
      <c r="L3718">
        <v>1450819109</v>
      </c>
      <c r="M3718" s="11">
        <f t="shared" si="349"/>
        <v>42360.637835648144</v>
      </c>
      <c r="N3718" t="b">
        <v>0</v>
      </c>
      <c r="O3718">
        <v>24</v>
      </c>
      <c r="P3718" t="b">
        <v>1</v>
      </c>
      <c r="Q3718" t="s">
        <v>8271</v>
      </c>
      <c r="R3718" s="10">
        <f t="shared" si="350"/>
        <v>155.75</v>
      </c>
      <c r="S3718">
        <f t="shared" si="351"/>
        <v>51.916666666666664</v>
      </c>
      <c r="T3718" t="str">
        <f t="shared" si="352"/>
        <v>theater</v>
      </c>
      <c r="U3718" t="str">
        <f t="shared" si="353"/>
        <v>plays</v>
      </c>
    </row>
    <row r="3719" spans="1:21" ht="44.25" hidden="1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tr">
        <f>Data[[#This Row],[state]]</f>
        <v>successful</v>
      </c>
      <c r="H3719" t="s">
        <v>8225</v>
      </c>
      <c r="I3719" t="s">
        <v>8247</v>
      </c>
      <c r="J3719">
        <v>1431204449</v>
      </c>
      <c r="K3719" s="11">
        <f t="shared" si="348"/>
        <v>42133.616307870368</v>
      </c>
      <c r="L3719">
        <v>1428526049</v>
      </c>
      <c r="M3719" s="11">
        <f t="shared" si="349"/>
        <v>42102.616307870368</v>
      </c>
      <c r="N3719" t="b">
        <v>0</v>
      </c>
      <c r="O3719">
        <v>13</v>
      </c>
      <c r="P3719" t="b">
        <v>1</v>
      </c>
      <c r="Q3719" t="s">
        <v>8271</v>
      </c>
      <c r="R3719" s="10">
        <f t="shared" si="350"/>
        <v>100.75</v>
      </c>
      <c r="S3719">
        <f t="shared" si="351"/>
        <v>310</v>
      </c>
      <c r="T3719" t="str">
        <f t="shared" si="352"/>
        <v>theater</v>
      </c>
      <c r="U3719" t="str">
        <f t="shared" si="353"/>
        <v>plays</v>
      </c>
    </row>
    <row r="3720" spans="1:21" ht="44.25" hidden="1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tr">
        <f>Data[[#This Row],[state]]</f>
        <v>successful</v>
      </c>
      <c r="H3720" t="s">
        <v>8225</v>
      </c>
      <c r="I3720" t="s">
        <v>8247</v>
      </c>
      <c r="J3720">
        <v>1425057075</v>
      </c>
      <c r="K3720" s="11">
        <f t="shared" si="348"/>
        <v>42062.466145833328</v>
      </c>
      <c r="L3720">
        <v>1422465075</v>
      </c>
      <c r="M3720" s="11">
        <f t="shared" si="349"/>
        <v>42032.466145833328</v>
      </c>
      <c r="N3720" t="b">
        <v>0</v>
      </c>
      <c r="O3720">
        <v>46</v>
      </c>
      <c r="P3720" t="b">
        <v>1</v>
      </c>
      <c r="Q3720" t="s">
        <v>8271</v>
      </c>
      <c r="R3720" s="10">
        <f t="shared" si="350"/>
        <v>239.4</v>
      </c>
      <c r="S3720">
        <f t="shared" si="351"/>
        <v>26.021739130434781</v>
      </c>
      <c r="T3720" t="str">
        <f t="shared" si="352"/>
        <v>theater</v>
      </c>
      <c r="U3720" t="str">
        <f t="shared" si="353"/>
        <v>plays</v>
      </c>
    </row>
    <row r="3721" spans="1:21" ht="29.5" hidden="1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tr">
        <f>Data[[#This Row],[state]]</f>
        <v>successful</v>
      </c>
      <c r="H3721" t="s">
        <v>8225</v>
      </c>
      <c r="I3721" t="s">
        <v>8247</v>
      </c>
      <c r="J3721">
        <v>1434994266</v>
      </c>
      <c r="K3721" s="11">
        <f t="shared" si="348"/>
        <v>42177.479930555557</v>
      </c>
      <c r="L3721">
        <v>1432402266</v>
      </c>
      <c r="M3721" s="11">
        <f t="shared" si="349"/>
        <v>42147.479930555557</v>
      </c>
      <c r="N3721" t="b">
        <v>0</v>
      </c>
      <c r="O3721">
        <v>4</v>
      </c>
      <c r="P3721" t="b">
        <v>1</v>
      </c>
      <c r="Q3721" t="s">
        <v>8271</v>
      </c>
      <c r="R3721" s="10">
        <f t="shared" si="350"/>
        <v>210</v>
      </c>
      <c r="S3721">
        <f t="shared" si="351"/>
        <v>105</v>
      </c>
      <c r="T3721" t="str">
        <f t="shared" si="352"/>
        <v>theater</v>
      </c>
      <c r="U3721" t="str">
        <f t="shared" si="353"/>
        <v>plays</v>
      </c>
    </row>
    <row r="3722" spans="1:21" ht="29.5" hidden="1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tr">
        <f>Data[[#This Row],[state]]</f>
        <v>successful</v>
      </c>
      <c r="H3722" t="s">
        <v>8224</v>
      </c>
      <c r="I3722" t="s">
        <v>8246</v>
      </c>
      <c r="J3722">
        <v>1435881006</v>
      </c>
      <c r="K3722" s="11">
        <f t="shared" si="348"/>
        <v>42187.743125000001</v>
      </c>
      <c r="L3722">
        <v>1433980206</v>
      </c>
      <c r="M3722" s="11">
        <f t="shared" si="349"/>
        <v>42165.743125000001</v>
      </c>
      <c r="N3722" t="b">
        <v>0</v>
      </c>
      <c r="O3722">
        <v>40</v>
      </c>
      <c r="P3722" t="b">
        <v>1</v>
      </c>
      <c r="Q3722" t="s">
        <v>8271</v>
      </c>
      <c r="R3722" s="10">
        <f t="shared" si="350"/>
        <v>104.51515151515152</v>
      </c>
      <c r="S3722">
        <f t="shared" si="351"/>
        <v>86.224999999999994</v>
      </c>
      <c r="T3722" t="str">
        <f t="shared" si="352"/>
        <v>theater</v>
      </c>
      <c r="U3722" t="str">
        <f t="shared" si="353"/>
        <v>plays</v>
      </c>
    </row>
    <row r="3723" spans="1:21" ht="59" hidden="1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tr">
        <f>Data[[#This Row],[state]]</f>
        <v>successful</v>
      </c>
      <c r="H3723" t="s">
        <v>8224</v>
      </c>
      <c r="I3723" t="s">
        <v>8246</v>
      </c>
      <c r="J3723">
        <v>1415230084</v>
      </c>
      <c r="K3723" s="11">
        <f t="shared" si="348"/>
        <v>41948.727824074071</v>
      </c>
      <c r="L3723">
        <v>1413412084</v>
      </c>
      <c r="M3723" s="11">
        <f t="shared" si="349"/>
        <v>41927.686157407406</v>
      </c>
      <c r="N3723" t="b">
        <v>0</v>
      </c>
      <c r="O3723">
        <v>44</v>
      </c>
      <c r="P3723" t="b">
        <v>1</v>
      </c>
      <c r="Q3723" t="s">
        <v>8271</v>
      </c>
      <c r="R3723" s="10">
        <f t="shared" si="350"/>
        <v>100.8</v>
      </c>
      <c r="S3723">
        <f t="shared" si="351"/>
        <v>114.54545454545455</v>
      </c>
      <c r="T3723" t="str">
        <f t="shared" si="352"/>
        <v>theater</v>
      </c>
      <c r="U3723" t="str">
        <f t="shared" si="353"/>
        <v>plays</v>
      </c>
    </row>
    <row r="3724" spans="1:21" ht="59" hidden="1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tr">
        <f>Data[[#This Row],[state]]</f>
        <v>successful</v>
      </c>
      <c r="H3724" t="s">
        <v>8229</v>
      </c>
      <c r="I3724" t="s">
        <v>8251</v>
      </c>
      <c r="J3724">
        <v>1455231540</v>
      </c>
      <c r="K3724" s="11">
        <f t="shared" si="348"/>
        <v>42411.707638888889</v>
      </c>
      <c r="L3724">
        <v>1452614847</v>
      </c>
      <c r="M3724" s="11">
        <f t="shared" si="349"/>
        <v>42381.421840277777</v>
      </c>
      <c r="N3724" t="b">
        <v>0</v>
      </c>
      <c r="O3724">
        <v>35</v>
      </c>
      <c r="P3724" t="b">
        <v>1</v>
      </c>
      <c r="Q3724" t="s">
        <v>8271</v>
      </c>
      <c r="R3724" s="10">
        <f t="shared" si="350"/>
        <v>111.20000000000002</v>
      </c>
      <c r="S3724">
        <f t="shared" si="351"/>
        <v>47.657142857142858</v>
      </c>
      <c r="T3724" t="str">
        <f t="shared" si="352"/>
        <v>theater</v>
      </c>
      <c r="U3724" t="str">
        <f t="shared" si="353"/>
        <v>plays</v>
      </c>
    </row>
    <row r="3725" spans="1:21" ht="29.5" hidden="1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tr">
        <f>Data[[#This Row],[state]]</f>
        <v>successful</v>
      </c>
      <c r="H3725" t="s">
        <v>8225</v>
      </c>
      <c r="I3725" t="s">
        <v>8247</v>
      </c>
      <c r="J3725">
        <v>1417374262</v>
      </c>
      <c r="K3725" s="11">
        <f t="shared" si="348"/>
        <v>41973.544699074075</v>
      </c>
      <c r="L3725">
        <v>1414778662</v>
      </c>
      <c r="M3725" s="11">
        <f t="shared" si="349"/>
        <v>41943.503032407411</v>
      </c>
      <c r="N3725" t="b">
        <v>0</v>
      </c>
      <c r="O3725">
        <v>63</v>
      </c>
      <c r="P3725" t="b">
        <v>1</v>
      </c>
      <c r="Q3725" t="s">
        <v>8271</v>
      </c>
      <c r="R3725" s="10">
        <f t="shared" si="350"/>
        <v>102.04444444444445</v>
      </c>
      <c r="S3725">
        <f t="shared" si="351"/>
        <v>72.888888888888886</v>
      </c>
      <c r="T3725" t="str">
        <f t="shared" si="352"/>
        <v>theater</v>
      </c>
      <c r="U3725" t="str">
        <f t="shared" si="353"/>
        <v>plays</v>
      </c>
    </row>
    <row r="3726" spans="1:21" ht="44.25" hidden="1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tr">
        <f>Data[[#This Row],[state]]</f>
        <v>successful</v>
      </c>
      <c r="H3726" t="s">
        <v>8225</v>
      </c>
      <c r="I3726" t="s">
        <v>8247</v>
      </c>
      <c r="J3726">
        <v>1462402800</v>
      </c>
      <c r="K3726" s="11">
        <f t="shared" si="348"/>
        <v>42494.708333333328</v>
      </c>
      <c r="L3726">
        <v>1459856860</v>
      </c>
      <c r="M3726" s="11">
        <f t="shared" si="349"/>
        <v>42465.241435185191</v>
      </c>
      <c r="N3726" t="b">
        <v>0</v>
      </c>
      <c r="O3726">
        <v>89</v>
      </c>
      <c r="P3726" t="b">
        <v>1</v>
      </c>
      <c r="Q3726" t="s">
        <v>8271</v>
      </c>
      <c r="R3726" s="10">
        <f t="shared" si="350"/>
        <v>102.54767441860466</v>
      </c>
      <c r="S3726">
        <f t="shared" si="351"/>
        <v>49.545505617977533</v>
      </c>
      <c r="T3726" t="str">
        <f t="shared" si="352"/>
        <v>theater</v>
      </c>
      <c r="U3726" t="str">
        <f t="shared" si="353"/>
        <v>plays</v>
      </c>
    </row>
    <row r="3727" spans="1:21" ht="44.25" hidden="1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tr">
        <f>Data[[#This Row],[state]]</f>
        <v>successful</v>
      </c>
      <c r="H3727" t="s">
        <v>8225</v>
      </c>
      <c r="I3727" t="s">
        <v>8247</v>
      </c>
      <c r="J3727">
        <v>1455831000</v>
      </c>
      <c r="K3727" s="11">
        <f t="shared" si="348"/>
        <v>42418.645833333328</v>
      </c>
      <c r="L3727">
        <v>1454366467</v>
      </c>
      <c r="M3727" s="11">
        <f t="shared" si="349"/>
        <v>42401.695219907408</v>
      </c>
      <c r="N3727" t="b">
        <v>0</v>
      </c>
      <c r="O3727">
        <v>15</v>
      </c>
      <c r="P3727" t="b">
        <v>1</v>
      </c>
      <c r="Q3727" t="s">
        <v>8271</v>
      </c>
      <c r="R3727" s="10">
        <f t="shared" si="350"/>
        <v>127</v>
      </c>
      <c r="S3727">
        <f t="shared" si="351"/>
        <v>25.4</v>
      </c>
      <c r="T3727" t="str">
        <f t="shared" si="352"/>
        <v>theater</v>
      </c>
      <c r="U3727" t="str">
        <f t="shared" si="353"/>
        <v>plays</v>
      </c>
    </row>
    <row r="3728" spans="1:21" ht="44.25" hidden="1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tr">
        <f>Data[[#This Row],[state]]</f>
        <v>successful</v>
      </c>
      <c r="H3728" t="s">
        <v>8224</v>
      </c>
      <c r="I3728" t="s">
        <v>8246</v>
      </c>
      <c r="J3728">
        <v>1461963600</v>
      </c>
      <c r="K3728" s="11">
        <f t="shared" si="348"/>
        <v>42489.625</v>
      </c>
      <c r="L3728">
        <v>1459567371</v>
      </c>
      <c r="M3728" s="11">
        <f t="shared" si="349"/>
        <v>42461.890868055561</v>
      </c>
      <c r="N3728" t="b">
        <v>0</v>
      </c>
      <c r="O3728">
        <v>46</v>
      </c>
      <c r="P3728" t="b">
        <v>1</v>
      </c>
      <c r="Q3728" t="s">
        <v>8271</v>
      </c>
      <c r="R3728" s="10">
        <f t="shared" si="350"/>
        <v>338.70588235294122</v>
      </c>
      <c r="S3728">
        <f t="shared" si="351"/>
        <v>62.586956521739133</v>
      </c>
      <c r="T3728" t="str">
        <f t="shared" si="352"/>
        <v>theater</v>
      </c>
      <c r="U3728" t="str">
        <f t="shared" si="353"/>
        <v>plays</v>
      </c>
    </row>
    <row r="3729" spans="1:21" ht="44.25" hidden="1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tr">
        <f>Data[[#This Row],[state]]</f>
        <v>successful</v>
      </c>
      <c r="H3729" t="s">
        <v>8224</v>
      </c>
      <c r="I3729" t="s">
        <v>8246</v>
      </c>
      <c r="J3729">
        <v>1476939300</v>
      </c>
      <c r="K3729" s="11">
        <f t="shared" si="348"/>
        <v>42662.954861111109</v>
      </c>
      <c r="L3729">
        <v>1474273294</v>
      </c>
      <c r="M3729" s="11">
        <f t="shared" si="349"/>
        <v>42632.098310185189</v>
      </c>
      <c r="N3729" t="b">
        <v>0</v>
      </c>
      <c r="O3729">
        <v>33</v>
      </c>
      <c r="P3729" t="b">
        <v>1</v>
      </c>
      <c r="Q3729" t="s">
        <v>8271</v>
      </c>
      <c r="R3729" s="10">
        <f t="shared" si="350"/>
        <v>100.75</v>
      </c>
      <c r="S3729">
        <f t="shared" si="351"/>
        <v>61.060606060606062</v>
      </c>
      <c r="T3729" t="str">
        <f t="shared" si="352"/>
        <v>theater</v>
      </c>
      <c r="U3729" t="str">
        <f t="shared" si="353"/>
        <v>plays</v>
      </c>
    </row>
    <row r="3730" spans="1:21" ht="44.25" hidden="1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tr">
        <f>Data[[#This Row],[state]]</f>
        <v>failed</v>
      </c>
      <c r="H3730" t="s">
        <v>8224</v>
      </c>
      <c r="I3730" t="s">
        <v>8246</v>
      </c>
      <c r="J3730">
        <v>1439957176</v>
      </c>
      <c r="K3730" s="11">
        <f t="shared" si="348"/>
        <v>42234.921018518522</v>
      </c>
      <c r="L3730">
        <v>1437365176</v>
      </c>
      <c r="M3730" s="11">
        <f t="shared" si="349"/>
        <v>42204.921018518522</v>
      </c>
      <c r="N3730" t="b">
        <v>0</v>
      </c>
      <c r="O3730">
        <v>31</v>
      </c>
      <c r="P3730" t="b">
        <v>0</v>
      </c>
      <c r="Q3730" t="s">
        <v>8271</v>
      </c>
      <c r="R3730" s="10">
        <f t="shared" si="350"/>
        <v>9.31</v>
      </c>
      <c r="S3730">
        <f t="shared" si="351"/>
        <v>60.064516129032256</v>
      </c>
      <c r="T3730" t="str">
        <f t="shared" si="352"/>
        <v>theater</v>
      </c>
      <c r="U3730" t="str">
        <f t="shared" si="353"/>
        <v>plays</v>
      </c>
    </row>
    <row r="3731" spans="1:21" ht="59" hidden="1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tr">
        <f>Data[[#This Row],[state]]</f>
        <v>failed</v>
      </c>
      <c r="H3731" t="s">
        <v>8224</v>
      </c>
      <c r="I3731" t="s">
        <v>8246</v>
      </c>
      <c r="J3731">
        <v>1427082912</v>
      </c>
      <c r="K3731" s="11">
        <f t="shared" si="348"/>
        <v>42085.91333333333</v>
      </c>
      <c r="L3731">
        <v>1423198512</v>
      </c>
      <c r="M3731" s="11">
        <f t="shared" si="349"/>
        <v>42040.955000000002</v>
      </c>
      <c r="N3731" t="b">
        <v>0</v>
      </c>
      <c r="O3731">
        <v>5</v>
      </c>
      <c r="P3731" t="b">
        <v>0</v>
      </c>
      <c r="Q3731" t="s">
        <v>8271</v>
      </c>
      <c r="R3731" s="10">
        <f t="shared" si="350"/>
        <v>7.24</v>
      </c>
      <c r="S3731">
        <f t="shared" si="351"/>
        <v>72.400000000000006</v>
      </c>
      <c r="T3731" t="str">
        <f t="shared" si="352"/>
        <v>theater</v>
      </c>
      <c r="U3731" t="str">
        <f t="shared" si="353"/>
        <v>plays</v>
      </c>
    </row>
    <row r="3732" spans="1:21" ht="44.25" hidden="1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tr">
        <f>Data[[#This Row],[state]]</f>
        <v>failed</v>
      </c>
      <c r="H3732" t="s">
        <v>8224</v>
      </c>
      <c r="I3732" t="s">
        <v>8246</v>
      </c>
      <c r="J3732">
        <v>1439828159</v>
      </c>
      <c r="K3732" s="11">
        <f t="shared" si="348"/>
        <v>42233.427766203706</v>
      </c>
      <c r="L3732">
        <v>1437236159</v>
      </c>
      <c r="M3732" s="11">
        <f t="shared" si="349"/>
        <v>42203.427766203706</v>
      </c>
      <c r="N3732" t="b">
        <v>0</v>
      </c>
      <c r="O3732">
        <v>1</v>
      </c>
      <c r="P3732" t="b">
        <v>0</v>
      </c>
      <c r="Q3732" t="s">
        <v>8271</v>
      </c>
      <c r="R3732" s="10">
        <f t="shared" si="350"/>
        <v>10</v>
      </c>
      <c r="S3732">
        <f t="shared" si="351"/>
        <v>100</v>
      </c>
      <c r="T3732" t="str">
        <f t="shared" si="352"/>
        <v>theater</v>
      </c>
      <c r="U3732" t="str">
        <f t="shared" si="353"/>
        <v>plays</v>
      </c>
    </row>
    <row r="3733" spans="1:21" ht="44.25" hidden="1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tr">
        <f>Data[[#This Row],[state]]</f>
        <v>failed</v>
      </c>
      <c r="H3733" t="s">
        <v>8224</v>
      </c>
      <c r="I3733" t="s">
        <v>8246</v>
      </c>
      <c r="J3733">
        <v>1420860180</v>
      </c>
      <c r="K3733" s="11">
        <f t="shared" si="348"/>
        <v>42013.890972222223</v>
      </c>
      <c r="L3733">
        <v>1418234646</v>
      </c>
      <c r="M3733" s="11">
        <f t="shared" si="349"/>
        <v>41983.502847222218</v>
      </c>
      <c r="N3733" t="b">
        <v>0</v>
      </c>
      <c r="O3733">
        <v>12</v>
      </c>
      <c r="P3733" t="b">
        <v>0</v>
      </c>
      <c r="Q3733" t="s">
        <v>8271</v>
      </c>
      <c r="R3733" s="10">
        <f t="shared" si="350"/>
        <v>11.272727272727273</v>
      </c>
      <c r="S3733">
        <f t="shared" si="351"/>
        <v>51.666666666666664</v>
      </c>
      <c r="T3733" t="str">
        <f t="shared" si="352"/>
        <v>theater</v>
      </c>
      <c r="U3733" t="str">
        <f t="shared" si="353"/>
        <v>plays</v>
      </c>
    </row>
    <row r="3734" spans="1:21" ht="44.25" hidden="1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tr">
        <f>Data[[#This Row],[state]]</f>
        <v>failed</v>
      </c>
      <c r="H3734" t="s">
        <v>8233</v>
      </c>
      <c r="I3734" t="s">
        <v>8249</v>
      </c>
      <c r="J3734">
        <v>1422100800</v>
      </c>
      <c r="K3734" s="11">
        <f t="shared" si="348"/>
        <v>42028.25</v>
      </c>
      <c r="L3734">
        <v>1416932133</v>
      </c>
      <c r="M3734" s="11">
        <f t="shared" si="349"/>
        <v>41968.427465277782</v>
      </c>
      <c r="N3734" t="b">
        <v>0</v>
      </c>
      <c r="O3734">
        <v>4</v>
      </c>
      <c r="P3734" t="b">
        <v>0</v>
      </c>
      <c r="Q3734" t="s">
        <v>8271</v>
      </c>
      <c r="R3734" s="10">
        <f t="shared" si="350"/>
        <v>15.411764705882353</v>
      </c>
      <c r="S3734">
        <f t="shared" si="351"/>
        <v>32.75</v>
      </c>
      <c r="T3734" t="str">
        <f t="shared" si="352"/>
        <v>theater</v>
      </c>
      <c r="U3734" t="str">
        <f t="shared" si="353"/>
        <v>plays</v>
      </c>
    </row>
    <row r="3735" spans="1:21" ht="44.25" hidden="1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tr">
        <f>Data[[#This Row],[state]]</f>
        <v>failed</v>
      </c>
      <c r="H3735" t="s">
        <v>8224</v>
      </c>
      <c r="I3735" t="s">
        <v>8246</v>
      </c>
      <c r="J3735">
        <v>1429396200</v>
      </c>
      <c r="K3735" s="11">
        <f t="shared" si="348"/>
        <v>42112.6875</v>
      </c>
      <c r="L3735">
        <v>1428539708</v>
      </c>
      <c r="M3735" s="11">
        <f t="shared" si="349"/>
        <v>42102.774398148147</v>
      </c>
      <c r="N3735" t="b">
        <v>0</v>
      </c>
      <c r="O3735">
        <v>0</v>
      </c>
      <c r="P3735" t="b">
        <v>0</v>
      </c>
      <c r="Q3735" t="s">
        <v>8271</v>
      </c>
      <c r="R3735" s="10">
        <f t="shared" si="350"/>
        <v>0</v>
      </c>
      <c r="S3735" t="e">
        <f t="shared" si="351"/>
        <v>#DIV/0!</v>
      </c>
      <c r="T3735" t="str">
        <f t="shared" si="352"/>
        <v>theater</v>
      </c>
      <c r="U3735" t="str">
        <f t="shared" si="353"/>
        <v>plays</v>
      </c>
    </row>
    <row r="3736" spans="1:21" ht="59" hidden="1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tr">
        <f>Data[[#This Row],[state]]</f>
        <v>failed</v>
      </c>
      <c r="H3736" t="s">
        <v>8224</v>
      </c>
      <c r="I3736" t="s">
        <v>8246</v>
      </c>
      <c r="J3736">
        <v>1432589896</v>
      </c>
      <c r="K3736" s="11">
        <f t="shared" si="348"/>
        <v>42149.651574074072</v>
      </c>
      <c r="L3736">
        <v>1427405896</v>
      </c>
      <c r="M3736" s="11">
        <f t="shared" si="349"/>
        <v>42089.651574074072</v>
      </c>
      <c r="N3736" t="b">
        <v>0</v>
      </c>
      <c r="O3736">
        <v>7</v>
      </c>
      <c r="P3736" t="b">
        <v>0</v>
      </c>
      <c r="Q3736" t="s">
        <v>8271</v>
      </c>
      <c r="R3736" s="10">
        <f t="shared" si="350"/>
        <v>28.466666666666669</v>
      </c>
      <c r="S3736">
        <f t="shared" si="351"/>
        <v>61</v>
      </c>
      <c r="T3736" t="str">
        <f t="shared" si="352"/>
        <v>theater</v>
      </c>
      <c r="U3736" t="str">
        <f t="shared" si="353"/>
        <v>plays</v>
      </c>
    </row>
    <row r="3737" spans="1:21" ht="29.5" hidden="1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tr">
        <f>Data[[#This Row],[state]]</f>
        <v>failed</v>
      </c>
      <c r="H3737" t="s">
        <v>8225</v>
      </c>
      <c r="I3737" t="s">
        <v>8247</v>
      </c>
      <c r="J3737">
        <v>1432831089</v>
      </c>
      <c r="K3737" s="11">
        <f t="shared" si="348"/>
        <v>42152.443159722221</v>
      </c>
      <c r="L3737">
        <v>1430239089</v>
      </c>
      <c r="M3737" s="11">
        <f t="shared" si="349"/>
        <v>42122.443159722221</v>
      </c>
      <c r="N3737" t="b">
        <v>0</v>
      </c>
      <c r="O3737">
        <v>2</v>
      </c>
      <c r="P3737" t="b">
        <v>0</v>
      </c>
      <c r="Q3737" t="s">
        <v>8271</v>
      </c>
      <c r="R3737" s="10">
        <f t="shared" si="350"/>
        <v>13.333333333333334</v>
      </c>
      <c r="S3737">
        <f t="shared" si="351"/>
        <v>10</v>
      </c>
      <c r="T3737" t="str">
        <f t="shared" si="352"/>
        <v>theater</v>
      </c>
      <c r="U3737" t="str">
        <f t="shared" si="353"/>
        <v>plays</v>
      </c>
    </row>
    <row r="3738" spans="1:21" ht="44.25" hidden="1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tr">
        <f>Data[[#This Row],[state]]</f>
        <v>failed</v>
      </c>
      <c r="H3738" t="s">
        <v>8225</v>
      </c>
      <c r="I3738" t="s">
        <v>8247</v>
      </c>
      <c r="J3738">
        <v>1427133600</v>
      </c>
      <c r="K3738" s="11">
        <f t="shared" si="348"/>
        <v>42086.5</v>
      </c>
      <c r="L3738">
        <v>1423847093</v>
      </c>
      <c r="M3738" s="11">
        <f t="shared" si="349"/>
        <v>42048.461724537032</v>
      </c>
      <c r="N3738" t="b">
        <v>0</v>
      </c>
      <c r="O3738">
        <v>1</v>
      </c>
      <c r="P3738" t="b">
        <v>0</v>
      </c>
      <c r="Q3738" t="s">
        <v>8271</v>
      </c>
      <c r="R3738" s="10">
        <f t="shared" si="350"/>
        <v>0.66666666666666674</v>
      </c>
      <c r="S3738">
        <f t="shared" si="351"/>
        <v>10</v>
      </c>
      <c r="T3738" t="str">
        <f t="shared" si="352"/>
        <v>theater</v>
      </c>
      <c r="U3738" t="str">
        <f t="shared" si="353"/>
        <v>plays</v>
      </c>
    </row>
    <row r="3739" spans="1:21" ht="44.25" hidden="1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tr">
        <f>Data[[#This Row],[state]]</f>
        <v>failed</v>
      </c>
      <c r="H3739" t="s">
        <v>8224</v>
      </c>
      <c r="I3739" t="s">
        <v>8246</v>
      </c>
      <c r="J3739">
        <v>1447311540</v>
      </c>
      <c r="K3739" s="11">
        <f t="shared" si="348"/>
        <v>42320.040972222225</v>
      </c>
      <c r="L3739">
        <v>1445358903</v>
      </c>
      <c r="M3739" s="11">
        <f t="shared" si="349"/>
        <v>42297.441006944442</v>
      </c>
      <c r="N3739" t="b">
        <v>0</v>
      </c>
      <c r="O3739">
        <v>4</v>
      </c>
      <c r="P3739" t="b">
        <v>0</v>
      </c>
      <c r="Q3739" t="s">
        <v>8271</v>
      </c>
      <c r="R3739" s="10">
        <f t="shared" si="350"/>
        <v>21.428571428571427</v>
      </c>
      <c r="S3739">
        <f t="shared" si="351"/>
        <v>37.5</v>
      </c>
      <c r="T3739" t="str">
        <f t="shared" si="352"/>
        <v>theater</v>
      </c>
      <c r="U3739" t="str">
        <f t="shared" si="353"/>
        <v>plays</v>
      </c>
    </row>
    <row r="3740" spans="1:21" ht="44.25" hidden="1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tr">
        <f>Data[[#This Row],[state]]</f>
        <v>failed</v>
      </c>
      <c r="H3740" t="s">
        <v>8225</v>
      </c>
      <c r="I3740" t="s">
        <v>8247</v>
      </c>
      <c r="J3740">
        <v>1405461600</v>
      </c>
      <c r="K3740" s="11">
        <f t="shared" si="348"/>
        <v>41835.666666666664</v>
      </c>
      <c r="L3740">
        <v>1403562705</v>
      </c>
      <c r="M3740" s="11">
        <f t="shared" si="349"/>
        <v>41813.688715277778</v>
      </c>
      <c r="N3740" t="b">
        <v>0</v>
      </c>
      <c r="O3740">
        <v>6</v>
      </c>
      <c r="P3740" t="b">
        <v>0</v>
      </c>
      <c r="Q3740" t="s">
        <v>8271</v>
      </c>
      <c r="R3740" s="10">
        <f t="shared" si="350"/>
        <v>18</v>
      </c>
      <c r="S3740">
        <f t="shared" si="351"/>
        <v>45</v>
      </c>
      <c r="T3740" t="str">
        <f t="shared" si="352"/>
        <v>theater</v>
      </c>
      <c r="U3740" t="str">
        <f t="shared" si="353"/>
        <v>plays</v>
      </c>
    </row>
    <row r="3741" spans="1:21" ht="44.25" hidden="1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tr">
        <f>Data[[#This Row],[state]]</f>
        <v>failed</v>
      </c>
      <c r="H3741" t="s">
        <v>8225</v>
      </c>
      <c r="I3741" t="s">
        <v>8247</v>
      </c>
      <c r="J3741">
        <v>1468752468</v>
      </c>
      <c r="K3741" s="11">
        <f t="shared" si="348"/>
        <v>42568.199861111112</v>
      </c>
      <c r="L3741">
        <v>1467024468</v>
      </c>
      <c r="M3741" s="11">
        <f t="shared" si="349"/>
        <v>42548.199861111112</v>
      </c>
      <c r="N3741" t="b">
        <v>0</v>
      </c>
      <c r="O3741">
        <v>8</v>
      </c>
      <c r="P3741" t="b">
        <v>0</v>
      </c>
      <c r="Q3741" t="s">
        <v>8271</v>
      </c>
      <c r="R3741" s="10">
        <f t="shared" si="350"/>
        <v>20.125</v>
      </c>
      <c r="S3741">
        <f t="shared" si="351"/>
        <v>100.625</v>
      </c>
      <c r="T3741" t="str">
        <f t="shared" si="352"/>
        <v>theater</v>
      </c>
      <c r="U3741" t="str">
        <f t="shared" si="353"/>
        <v>plays</v>
      </c>
    </row>
    <row r="3742" spans="1:21" ht="44.25" hidden="1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tr">
        <f>Data[[#This Row],[state]]</f>
        <v>failed</v>
      </c>
      <c r="H3742" t="s">
        <v>8224</v>
      </c>
      <c r="I3742" t="s">
        <v>8246</v>
      </c>
      <c r="J3742">
        <v>1407808438</v>
      </c>
      <c r="K3742" s="11">
        <f t="shared" si="348"/>
        <v>41862.829143518517</v>
      </c>
      <c r="L3742">
        <v>1405217355</v>
      </c>
      <c r="M3742" s="11">
        <f t="shared" si="349"/>
        <v>41832.839756944442</v>
      </c>
      <c r="N3742" t="b">
        <v>0</v>
      </c>
      <c r="O3742">
        <v>14</v>
      </c>
      <c r="P3742" t="b">
        <v>0</v>
      </c>
      <c r="Q3742" t="s">
        <v>8271</v>
      </c>
      <c r="R3742" s="10">
        <f t="shared" si="350"/>
        <v>17.899999999999999</v>
      </c>
      <c r="S3742">
        <f t="shared" si="351"/>
        <v>25.571428571428573</v>
      </c>
      <c r="T3742" t="str">
        <f t="shared" si="352"/>
        <v>theater</v>
      </c>
      <c r="U3742" t="str">
        <f t="shared" si="353"/>
        <v>plays</v>
      </c>
    </row>
    <row r="3743" spans="1:21" ht="44.25" hidden="1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tr">
        <f>Data[[#This Row],[state]]</f>
        <v>failed</v>
      </c>
      <c r="H3743" t="s">
        <v>8224</v>
      </c>
      <c r="I3743" t="s">
        <v>8246</v>
      </c>
      <c r="J3743">
        <v>1450389950</v>
      </c>
      <c r="K3743" s="11">
        <f t="shared" si="348"/>
        <v>42355.670717592591</v>
      </c>
      <c r="L3743">
        <v>1447797950</v>
      </c>
      <c r="M3743" s="11">
        <f t="shared" si="349"/>
        <v>42325.670717592591</v>
      </c>
      <c r="N3743" t="b">
        <v>0</v>
      </c>
      <c r="O3743">
        <v>0</v>
      </c>
      <c r="P3743" t="b">
        <v>0</v>
      </c>
      <c r="Q3743" t="s">
        <v>8271</v>
      </c>
      <c r="R3743" s="10">
        <f t="shared" si="350"/>
        <v>0</v>
      </c>
      <c r="S3743" t="e">
        <f t="shared" si="351"/>
        <v>#DIV/0!</v>
      </c>
      <c r="T3743" t="str">
        <f t="shared" si="352"/>
        <v>theater</v>
      </c>
      <c r="U3743" t="str">
        <f t="shared" si="353"/>
        <v>plays</v>
      </c>
    </row>
    <row r="3744" spans="1:21" ht="44.25" hidden="1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tr">
        <f>Data[[#This Row],[state]]</f>
        <v>failed</v>
      </c>
      <c r="H3744" t="s">
        <v>8224</v>
      </c>
      <c r="I3744" t="s">
        <v>8246</v>
      </c>
      <c r="J3744">
        <v>1409980144</v>
      </c>
      <c r="K3744" s="11">
        <f t="shared" si="348"/>
        <v>41887.964629629627</v>
      </c>
      <c r="L3744">
        <v>1407388144</v>
      </c>
      <c r="M3744" s="11">
        <f t="shared" si="349"/>
        <v>41857.964629629627</v>
      </c>
      <c r="N3744" t="b">
        <v>0</v>
      </c>
      <c r="O3744">
        <v>4</v>
      </c>
      <c r="P3744" t="b">
        <v>0</v>
      </c>
      <c r="Q3744" t="s">
        <v>8271</v>
      </c>
      <c r="R3744" s="10">
        <f t="shared" si="350"/>
        <v>2</v>
      </c>
      <c r="S3744">
        <f t="shared" si="351"/>
        <v>25</v>
      </c>
      <c r="T3744" t="str">
        <f t="shared" si="352"/>
        <v>theater</v>
      </c>
      <c r="U3744" t="str">
        <f t="shared" si="353"/>
        <v>plays</v>
      </c>
    </row>
    <row r="3745" spans="1:21" ht="29.5" hidden="1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tr">
        <f>Data[[#This Row],[state]]</f>
        <v>failed</v>
      </c>
      <c r="H3745" t="s">
        <v>8224</v>
      </c>
      <c r="I3745" t="s">
        <v>8246</v>
      </c>
      <c r="J3745">
        <v>1404406964</v>
      </c>
      <c r="K3745" s="11">
        <f t="shared" si="348"/>
        <v>41823.460231481484</v>
      </c>
      <c r="L3745">
        <v>1401814964</v>
      </c>
      <c r="M3745" s="11">
        <f t="shared" si="349"/>
        <v>41793.460231481484</v>
      </c>
      <c r="N3745" t="b">
        <v>0</v>
      </c>
      <c r="O3745">
        <v>0</v>
      </c>
      <c r="P3745" t="b">
        <v>0</v>
      </c>
      <c r="Q3745" t="s">
        <v>8271</v>
      </c>
      <c r="R3745" s="10">
        <f t="shared" si="350"/>
        <v>0</v>
      </c>
      <c r="S3745" t="e">
        <f t="shared" si="351"/>
        <v>#DIV/0!</v>
      </c>
      <c r="T3745" t="str">
        <f t="shared" si="352"/>
        <v>theater</v>
      </c>
      <c r="U3745" t="str">
        <f t="shared" si="353"/>
        <v>plays</v>
      </c>
    </row>
    <row r="3746" spans="1:21" ht="59" hidden="1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tr">
        <f>Data[[#This Row],[state]]</f>
        <v>failed</v>
      </c>
      <c r="H3746" t="s">
        <v>8224</v>
      </c>
      <c r="I3746" t="s">
        <v>8246</v>
      </c>
      <c r="J3746">
        <v>1404532740</v>
      </c>
      <c r="K3746" s="11">
        <f t="shared" si="348"/>
        <v>41824.915972222225</v>
      </c>
      <c r="L3746">
        <v>1401823952</v>
      </c>
      <c r="M3746" s="11">
        <f t="shared" si="349"/>
        <v>41793.564259259263</v>
      </c>
      <c r="N3746" t="b">
        <v>0</v>
      </c>
      <c r="O3746">
        <v>0</v>
      </c>
      <c r="P3746" t="b">
        <v>0</v>
      </c>
      <c r="Q3746" t="s">
        <v>8271</v>
      </c>
      <c r="R3746" s="10">
        <f t="shared" si="350"/>
        <v>0</v>
      </c>
      <c r="S3746" t="e">
        <f t="shared" si="351"/>
        <v>#DIV/0!</v>
      </c>
      <c r="T3746" t="str">
        <f t="shared" si="352"/>
        <v>theater</v>
      </c>
      <c r="U3746" t="str">
        <f t="shared" si="353"/>
        <v>plays</v>
      </c>
    </row>
    <row r="3747" spans="1:21" ht="44.25" hidden="1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tr">
        <f>Data[[#This Row],[state]]</f>
        <v>failed</v>
      </c>
      <c r="H3747" t="s">
        <v>8224</v>
      </c>
      <c r="I3747" t="s">
        <v>8246</v>
      </c>
      <c r="J3747">
        <v>1407689102</v>
      </c>
      <c r="K3747" s="11">
        <f t="shared" si="348"/>
        <v>41861.447939814818</v>
      </c>
      <c r="L3747">
        <v>1405097102</v>
      </c>
      <c r="M3747" s="11">
        <f t="shared" si="349"/>
        <v>41831.447939814818</v>
      </c>
      <c r="N3747" t="b">
        <v>0</v>
      </c>
      <c r="O3747">
        <v>1</v>
      </c>
      <c r="P3747" t="b">
        <v>0</v>
      </c>
      <c r="Q3747" t="s">
        <v>8271</v>
      </c>
      <c r="R3747" s="10">
        <f t="shared" si="350"/>
        <v>10</v>
      </c>
      <c r="S3747">
        <f t="shared" si="351"/>
        <v>10</v>
      </c>
      <c r="T3747" t="str">
        <f t="shared" si="352"/>
        <v>theater</v>
      </c>
      <c r="U3747" t="str">
        <f t="shared" si="353"/>
        <v>plays</v>
      </c>
    </row>
    <row r="3748" spans="1:21" ht="29.5" hidden="1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tr">
        <f>Data[[#This Row],[state]]</f>
        <v>failed</v>
      </c>
      <c r="H3748" t="s">
        <v>8224</v>
      </c>
      <c r="I3748" t="s">
        <v>8246</v>
      </c>
      <c r="J3748">
        <v>1475918439</v>
      </c>
      <c r="K3748" s="11">
        <f t="shared" si="348"/>
        <v>42651.139340277776</v>
      </c>
      <c r="L3748">
        <v>1473326439</v>
      </c>
      <c r="M3748" s="11">
        <f t="shared" si="349"/>
        <v>42621.139340277776</v>
      </c>
      <c r="N3748" t="b">
        <v>0</v>
      </c>
      <c r="O3748">
        <v>1</v>
      </c>
      <c r="P3748" t="b">
        <v>0</v>
      </c>
      <c r="Q3748" t="s">
        <v>8271</v>
      </c>
      <c r="R3748" s="10">
        <f t="shared" si="350"/>
        <v>2.3764705882352941</v>
      </c>
      <c r="S3748">
        <f t="shared" si="351"/>
        <v>202</v>
      </c>
      <c r="T3748" t="str">
        <f t="shared" si="352"/>
        <v>theater</v>
      </c>
      <c r="U3748" t="str">
        <f t="shared" si="353"/>
        <v>plays</v>
      </c>
    </row>
    <row r="3749" spans="1:21" ht="29.5" hidden="1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tr">
        <f>Data[[#This Row],[state]]</f>
        <v>failed</v>
      </c>
      <c r="H3749" t="s">
        <v>8225</v>
      </c>
      <c r="I3749" t="s">
        <v>8247</v>
      </c>
      <c r="J3749">
        <v>1436137140</v>
      </c>
      <c r="K3749" s="11">
        <f t="shared" si="348"/>
        <v>42190.707638888889</v>
      </c>
      <c r="L3749">
        <v>1433833896</v>
      </c>
      <c r="M3749" s="11">
        <f t="shared" si="349"/>
        <v>42164.049722222218</v>
      </c>
      <c r="N3749" t="b">
        <v>0</v>
      </c>
      <c r="O3749">
        <v>1</v>
      </c>
      <c r="P3749" t="b">
        <v>0</v>
      </c>
      <c r="Q3749" t="s">
        <v>8271</v>
      </c>
      <c r="R3749" s="10">
        <f t="shared" si="350"/>
        <v>1</v>
      </c>
      <c r="S3749">
        <f t="shared" si="351"/>
        <v>25</v>
      </c>
      <c r="T3749" t="str">
        <f t="shared" si="352"/>
        <v>theater</v>
      </c>
      <c r="U3749" t="str">
        <f t="shared" si="353"/>
        <v>plays</v>
      </c>
    </row>
    <row r="3750" spans="1:21" ht="44.25" hidden="1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tr">
        <f>Data[[#This Row],[state]]</f>
        <v>successful</v>
      </c>
      <c r="H3750" t="s">
        <v>8224</v>
      </c>
      <c r="I3750" t="s">
        <v>8246</v>
      </c>
      <c r="J3750">
        <v>1455602340</v>
      </c>
      <c r="K3750" s="11">
        <f t="shared" si="348"/>
        <v>42415.999305555553</v>
      </c>
      <c r="L3750">
        <v>1453827436</v>
      </c>
      <c r="M3750" s="11">
        <f t="shared" si="349"/>
        <v>42395.456435185188</v>
      </c>
      <c r="N3750" t="b">
        <v>0</v>
      </c>
      <c r="O3750">
        <v>52</v>
      </c>
      <c r="P3750" t="b">
        <v>1</v>
      </c>
      <c r="Q3750" t="s">
        <v>8305</v>
      </c>
      <c r="R3750" s="10">
        <f t="shared" si="350"/>
        <v>103.52</v>
      </c>
      <c r="S3750">
        <f t="shared" si="351"/>
        <v>99.538461538461533</v>
      </c>
      <c r="T3750" t="str">
        <f t="shared" si="352"/>
        <v>theater</v>
      </c>
      <c r="U3750" t="str">
        <f t="shared" si="353"/>
        <v>musical</v>
      </c>
    </row>
    <row r="3751" spans="1:21" ht="44.25" hidden="1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tr">
        <f>Data[[#This Row],[state]]</f>
        <v>successful</v>
      </c>
      <c r="H3751" t="s">
        <v>8224</v>
      </c>
      <c r="I3751" t="s">
        <v>8246</v>
      </c>
      <c r="J3751">
        <v>1461902340</v>
      </c>
      <c r="K3751" s="11">
        <f t="shared" si="348"/>
        <v>42488.915972222225</v>
      </c>
      <c r="L3751">
        <v>1459220588</v>
      </c>
      <c r="M3751" s="11">
        <f t="shared" si="349"/>
        <v>42457.877175925925</v>
      </c>
      <c r="N3751" t="b">
        <v>0</v>
      </c>
      <c r="O3751">
        <v>7</v>
      </c>
      <c r="P3751" t="b">
        <v>1</v>
      </c>
      <c r="Q3751" t="s">
        <v>8305</v>
      </c>
      <c r="R3751" s="10">
        <f t="shared" si="350"/>
        <v>105</v>
      </c>
      <c r="S3751">
        <f t="shared" si="351"/>
        <v>75</v>
      </c>
      <c r="T3751" t="str">
        <f t="shared" si="352"/>
        <v>theater</v>
      </c>
      <c r="U3751" t="str">
        <f t="shared" si="353"/>
        <v>musical</v>
      </c>
    </row>
    <row r="3752" spans="1:21" ht="88.5" hidden="1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tr">
        <f>Data[[#This Row],[state]]</f>
        <v>successful</v>
      </c>
      <c r="H3752" t="s">
        <v>8224</v>
      </c>
      <c r="I3752" t="s">
        <v>8246</v>
      </c>
      <c r="J3752">
        <v>1423555140</v>
      </c>
      <c r="K3752" s="11">
        <f t="shared" si="348"/>
        <v>42045.082638888889</v>
      </c>
      <c r="L3752">
        <v>1421105608</v>
      </c>
      <c r="M3752" s="11">
        <f t="shared" si="349"/>
        <v>42016.731574074074</v>
      </c>
      <c r="N3752" t="b">
        <v>0</v>
      </c>
      <c r="O3752">
        <v>28</v>
      </c>
      <c r="P3752" t="b">
        <v>1</v>
      </c>
      <c r="Q3752" t="s">
        <v>8305</v>
      </c>
      <c r="R3752" s="10">
        <f t="shared" si="350"/>
        <v>100.44999999999999</v>
      </c>
      <c r="S3752">
        <f t="shared" si="351"/>
        <v>215.25</v>
      </c>
      <c r="T3752" t="str">
        <f t="shared" si="352"/>
        <v>theater</v>
      </c>
      <c r="U3752" t="str">
        <f t="shared" si="353"/>
        <v>musical</v>
      </c>
    </row>
    <row r="3753" spans="1:21" ht="44.25" hidden="1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tr">
        <f>Data[[#This Row],[state]]</f>
        <v>successful</v>
      </c>
      <c r="H3753" t="s">
        <v>8224</v>
      </c>
      <c r="I3753" t="s">
        <v>8246</v>
      </c>
      <c r="J3753">
        <v>1459641073</v>
      </c>
      <c r="K3753" s="11">
        <f t="shared" si="348"/>
        <v>42462.743900462956</v>
      </c>
      <c r="L3753">
        <v>1454460673</v>
      </c>
      <c r="M3753" s="11">
        <f t="shared" si="349"/>
        <v>42402.785567129627</v>
      </c>
      <c r="N3753" t="b">
        <v>0</v>
      </c>
      <c r="O3753">
        <v>11</v>
      </c>
      <c r="P3753" t="b">
        <v>1</v>
      </c>
      <c r="Q3753" t="s">
        <v>8305</v>
      </c>
      <c r="R3753" s="10">
        <f t="shared" si="350"/>
        <v>132.6</v>
      </c>
      <c r="S3753">
        <f t="shared" si="351"/>
        <v>120.54545454545455</v>
      </c>
      <c r="T3753" t="str">
        <f t="shared" si="352"/>
        <v>theater</v>
      </c>
      <c r="U3753" t="str">
        <f t="shared" si="353"/>
        <v>musical</v>
      </c>
    </row>
    <row r="3754" spans="1:21" ht="59" hidden="1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tr">
        <f>Data[[#This Row],[state]]</f>
        <v>successful</v>
      </c>
      <c r="H3754" t="s">
        <v>8225</v>
      </c>
      <c r="I3754" t="s">
        <v>8247</v>
      </c>
      <c r="J3754">
        <v>1476651600</v>
      </c>
      <c r="K3754" s="11">
        <f t="shared" si="348"/>
        <v>42659.625</v>
      </c>
      <c r="L3754">
        <v>1473189335</v>
      </c>
      <c r="M3754" s="11">
        <f t="shared" si="349"/>
        <v>42619.552488425921</v>
      </c>
      <c r="N3754" t="b">
        <v>0</v>
      </c>
      <c r="O3754">
        <v>15</v>
      </c>
      <c r="P3754" t="b">
        <v>1</v>
      </c>
      <c r="Q3754" t="s">
        <v>8305</v>
      </c>
      <c r="R3754" s="10">
        <f t="shared" si="350"/>
        <v>112.99999999999999</v>
      </c>
      <c r="S3754">
        <f t="shared" si="351"/>
        <v>37.666666666666664</v>
      </c>
      <c r="T3754" t="str">
        <f t="shared" si="352"/>
        <v>theater</v>
      </c>
      <c r="U3754" t="str">
        <f t="shared" si="353"/>
        <v>musical</v>
      </c>
    </row>
    <row r="3755" spans="1:21" ht="44.25" hidden="1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tr">
        <f>Data[[#This Row],[state]]</f>
        <v>successful</v>
      </c>
      <c r="H3755" t="s">
        <v>8224</v>
      </c>
      <c r="I3755" t="s">
        <v>8246</v>
      </c>
      <c r="J3755">
        <v>1433289600</v>
      </c>
      <c r="K3755" s="11">
        <f t="shared" si="348"/>
        <v>42157.75</v>
      </c>
      <c r="L3755">
        <v>1430768800</v>
      </c>
      <c r="M3755" s="11">
        <f t="shared" si="349"/>
        <v>42128.574074074073</v>
      </c>
      <c r="N3755" t="b">
        <v>0</v>
      </c>
      <c r="O3755">
        <v>30</v>
      </c>
      <c r="P3755" t="b">
        <v>1</v>
      </c>
      <c r="Q3755" t="s">
        <v>8305</v>
      </c>
      <c r="R3755" s="10">
        <f t="shared" si="350"/>
        <v>103.34</v>
      </c>
      <c r="S3755">
        <f t="shared" si="351"/>
        <v>172.23333333333332</v>
      </c>
      <c r="T3755" t="str">
        <f t="shared" si="352"/>
        <v>theater</v>
      </c>
      <c r="U3755" t="str">
        <f t="shared" si="353"/>
        <v>musical</v>
      </c>
    </row>
    <row r="3756" spans="1:21" ht="44.25" hidden="1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tr">
        <f>Data[[#This Row],[state]]</f>
        <v>successful</v>
      </c>
      <c r="H3756" t="s">
        <v>8224</v>
      </c>
      <c r="I3756" t="s">
        <v>8246</v>
      </c>
      <c r="J3756">
        <v>1406350740</v>
      </c>
      <c r="K3756" s="11">
        <f t="shared" si="348"/>
        <v>41845.957638888889</v>
      </c>
      <c r="L3756">
        <v>1403125737</v>
      </c>
      <c r="M3756" s="11">
        <f t="shared" si="349"/>
        <v>41808.631215277775</v>
      </c>
      <c r="N3756" t="b">
        <v>0</v>
      </c>
      <c r="O3756">
        <v>27</v>
      </c>
      <c r="P3756" t="b">
        <v>1</v>
      </c>
      <c r="Q3756" t="s">
        <v>8305</v>
      </c>
      <c r="R3756" s="10">
        <f t="shared" si="350"/>
        <v>120</v>
      </c>
      <c r="S3756">
        <f t="shared" si="351"/>
        <v>111.11111111111111</v>
      </c>
      <c r="T3756" t="str">
        <f t="shared" si="352"/>
        <v>theater</v>
      </c>
      <c r="U3756" t="str">
        <f t="shared" si="353"/>
        <v>musical</v>
      </c>
    </row>
    <row r="3757" spans="1:21" ht="44.25" hidden="1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tr">
        <f>Data[[#This Row],[state]]</f>
        <v>successful</v>
      </c>
      <c r="H3757" t="s">
        <v>8225</v>
      </c>
      <c r="I3757" t="s">
        <v>8247</v>
      </c>
      <c r="J3757">
        <v>1460753307</v>
      </c>
      <c r="K3757" s="11">
        <f t="shared" si="348"/>
        <v>42475.616979166662</v>
      </c>
      <c r="L3757">
        <v>1458161307</v>
      </c>
      <c r="M3757" s="11">
        <f t="shared" si="349"/>
        <v>42445.616979166662</v>
      </c>
      <c r="N3757" t="b">
        <v>0</v>
      </c>
      <c r="O3757">
        <v>28</v>
      </c>
      <c r="P3757" t="b">
        <v>1</v>
      </c>
      <c r="Q3757" t="s">
        <v>8305</v>
      </c>
      <c r="R3757" s="10">
        <f t="shared" si="350"/>
        <v>129.63636363636363</v>
      </c>
      <c r="S3757">
        <f t="shared" si="351"/>
        <v>25.464285714285715</v>
      </c>
      <c r="T3757" t="str">
        <f t="shared" si="352"/>
        <v>theater</v>
      </c>
      <c r="U3757" t="str">
        <f t="shared" si="353"/>
        <v>musical</v>
      </c>
    </row>
    <row r="3758" spans="1:21" ht="44.25" hidden="1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tr">
        <f>Data[[#This Row],[state]]</f>
        <v>successful</v>
      </c>
      <c r="H3758" t="s">
        <v>8224</v>
      </c>
      <c r="I3758" t="s">
        <v>8246</v>
      </c>
      <c r="J3758">
        <v>1402515198</v>
      </c>
      <c r="K3758" s="11">
        <f t="shared" si="348"/>
        <v>41801.564791666664</v>
      </c>
      <c r="L3758">
        <v>1399923198</v>
      </c>
      <c r="M3758" s="11">
        <f t="shared" si="349"/>
        <v>41771.564791666664</v>
      </c>
      <c r="N3758" t="b">
        <v>0</v>
      </c>
      <c r="O3758">
        <v>17</v>
      </c>
      <c r="P3758" t="b">
        <v>1</v>
      </c>
      <c r="Q3758" t="s">
        <v>8305</v>
      </c>
      <c r="R3758" s="10">
        <f t="shared" si="350"/>
        <v>101.11111111111111</v>
      </c>
      <c r="S3758">
        <f t="shared" si="351"/>
        <v>267.64705882352939</v>
      </c>
      <c r="T3758" t="str">
        <f t="shared" si="352"/>
        <v>theater</v>
      </c>
      <c r="U3758" t="str">
        <f t="shared" si="353"/>
        <v>musical</v>
      </c>
    </row>
    <row r="3759" spans="1:21" ht="44.25" hidden="1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tr">
        <f>Data[[#This Row],[state]]</f>
        <v>successful</v>
      </c>
      <c r="H3759" t="s">
        <v>8224</v>
      </c>
      <c r="I3759" t="s">
        <v>8246</v>
      </c>
      <c r="J3759">
        <v>1417465515</v>
      </c>
      <c r="K3759" s="11">
        <f t="shared" si="348"/>
        <v>41974.600868055553</v>
      </c>
      <c r="L3759">
        <v>1415737515</v>
      </c>
      <c r="M3759" s="11">
        <f t="shared" si="349"/>
        <v>41954.600868055553</v>
      </c>
      <c r="N3759" t="b">
        <v>0</v>
      </c>
      <c r="O3759">
        <v>50</v>
      </c>
      <c r="P3759" t="b">
        <v>1</v>
      </c>
      <c r="Q3759" t="s">
        <v>8305</v>
      </c>
      <c r="R3759" s="10">
        <f t="shared" si="350"/>
        <v>108.51428571428572</v>
      </c>
      <c r="S3759">
        <f t="shared" si="351"/>
        <v>75.959999999999994</v>
      </c>
      <c r="T3759" t="str">
        <f t="shared" si="352"/>
        <v>theater</v>
      </c>
      <c r="U3759" t="str">
        <f t="shared" si="353"/>
        <v>musical</v>
      </c>
    </row>
    <row r="3760" spans="1:21" ht="29.5" hidden="1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tr">
        <f>Data[[#This Row],[state]]</f>
        <v>successful</v>
      </c>
      <c r="H3760" t="s">
        <v>8224</v>
      </c>
      <c r="I3760" t="s">
        <v>8246</v>
      </c>
      <c r="J3760">
        <v>1400475600</v>
      </c>
      <c r="K3760" s="11">
        <f t="shared" si="348"/>
        <v>41777.958333333336</v>
      </c>
      <c r="L3760">
        <v>1397819938</v>
      </c>
      <c r="M3760" s="11">
        <f t="shared" si="349"/>
        <v>41747.221504629626</v>
      </c>
      <c r="N3760" t="b">
        <v>0</v>
      </c>
      <c r="O3760">
        <v>26</v>
      </c>
      <c r="P3760" t="b">
        <v>1</v>
      </c>
      <c r="Q3760" t="s">
        <v>8305</v>
      </c>
      <c r="R3760" s="10">
        <f t="shared" si="350"/>
        <v>102.33333333333334</v>
      </c>
      <c r="S3760">
        <f t="shared" si="351"/>
        <v>59.03846153846154</v>
      </c>
      <c r="T3760" t="str">
        <f t="shared" si="352"/>
        <v>theater</v>
      </c>
      <c r="U3760" t="str">
        <f t="shared" si="353"/>
        <v>musical</v>
      </c>
    </row>
    <row r="3761" spans="1:21" ht="29.5" hidden="1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tr">
        <f>Data[[#This Row],[state]]</f>
        <v>successful</v>
      </c>
      <c r="H3761" t="s">
        <v>8224</v>
      </c>
      <c r="I3761" t="s">
        <v>8246</v>
      </c>
      <c r="J3761">
        <v>1440556553</v>
      </c>
      <c r="K3761" s="11">
        <f t="shared" si="348"/>
        <v>42241.858252314814</v>
      </c>
      <c r="L3761">
        <v>1435372553</v>
      </c>
      <c r="M3761" s="11">
        <f t="shared" si="349"/>
        <v>42181.858252314814</v>
      </c>
      <c r="N3761" t="b">
        <v>0</v>
      </c>
      <c r="O3761">
        <v>88</v>
      </c>
      <c r="P3761" t="b">
        <v>1</v>
      </c>
      <c r="Q3761" t="s">
        <v>8305</v>
      </c>
      <c r="R3761" s="10">
        <f t="shared" si="350"/>
        <v>110.24425000000002</v>
      </c>
      <c r="S3761">
        <f t="shared" si="351"/>
        <v>50.111022727272733</v>
      </c>
      <c r="T3761" t="str">
        <f t="shared" si="352"/>
        <v>theater</v>
      </c>
      <c r="U3761" t="str">
        <f t="shared" si="353"/>
        <v>musical</v>
      </c>
    </row>
    <row r="3762" spans="1:21" ht="44.25" hidden="1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tr">
        <f>Data[[#This Row],[state]]</f>
        <v>successful</v>
      </c>
      <c r="H3762" t="s">
        <v>8224</v>
      </c>
      <c r="I3762" t="s">
        <v>8246</v>
      </c>
      <c r="J3762">
        <v>1399293386</v>
      </c>
      <c r="K3762" s="11">
        <f t="shared" si="348"/>
        <v>41764.275300925925</v>
      </c>
      <c r="L3762">
        <v>1397133386</v>
      </c>
      <c r="M3762" s="11">
        <f t="shared" si="349"/>
        <v>41739.275300925925</v>
      </c>
      <c r="N3762" t="b">
        <v>0</v>
      </c>
      <c r="O3762">
        <v>91</v>
      </c>
      <c r="P3762" t="b">
        <v>1</v>
      </c>
      <c r="Q3762" t="s">
        <v>8305</v>
      </c>
      <c r="R3762" s="10">
        <f t="shared" si="350"/>
        <v>101.0154</v>
      </c>
      <c r="S3762">
        <f t="shared" si="351"/>
        <v>55.502967032967035</v>
      </c>
      <c r="T3762" t="str">
        <f t="shared" si="352"/>
        <v>theater</v>
      </c>
      <c r="U3762" t="str">
        <f t="shared" si="353"/>
        <v>musical</v>
      </c>
    </row>
    <row r="3763" spans="1:21" ht="59" hidden="1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tr">
        <f>Data[[#This Row],[state]]</f>
        <v>successful</v>
      </c>
      <c r="H3763" t="s">
        <v>8225</v>
      </c>
      <c r="I3763" t="s">
        <v>8247</v>
      </c>
      <c r="J3763">
        <v>1439247600</v>
      </c>
      <c r="K3763" s="11">
        <f t="shared" si="348"/>
        <v>42226.708333333328</v>
      </c>
      <c r="L3763">
        <v>1434625937</v>
      </c>
      <c r="M3763" s="11">
        <f t="shared" si="349"/>
        <v>42173.216863425929</v>
      </c>
      <c r="N3763" t="b">
        <v>0</v>
      </c>
      <c r="O3763">
        <v>3</v>
      </c>
      <c r="P3763" t="b">
        <v>1</v>
      </c>
      <c r="Q3763" t="s">
        <v>8305</v>
      </c>
      <c r="R3763" s="10">
        <f t="shared" si="350"/>
        <v>100</v>
      </c>
      <c r="S3763">
        <f t="shared" si="351"/>
        <v>166.66666666666666</v>
      </c>
      <c r="T3763" t="str">
        <f t="shared" si="352"/>
        <v>theater</v>
      </c>
      <c r="U3763" t="str">
        <f t="shared" si="353"/>
        <v>musical</v>
      </c>
    </row>
    <row r="3764" spans="1:21" ht="44.25" hidden="1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tr">
        <f>Data[[#This Row],[state]]</f>
        <v>successful</v>
      </c>
      <c r="H3764" t="s">
        <v>8225</v>
      </c>
      <c r="I3764" t="s">
        <v>8247</v>
      </c>
      <c r="J3764">
        <v>1438543889</v>
      </c>
      <c r="K3764" s="11">
        <f t="shared" si="348"/>
        <v>42218.563530092593</v>
      </c>
      <c r="L3764">
        <v>1436383889</v>
      </c>
      <c r="M3764" s="11">
        <f t="shared" si="349"/>
        <v>42193.563530092593</v>
      </c>
      <c r="N3764" t="b">
        <v>0</v>
      </c>
      <c r="O3764">
        <v>28</v>
      </c>
      <c r="P3764" t="b">
        <v>1</v>
      </c>
      <c r="Q3764" t="s">
        <v>8305</v>
      </c>
      <c r="R3764" s="10">
        <f t="shared" si="350"/>
        <v>106.24</v>
      </c>
      <c r="S3764">
        <f t="shared" si="351"/>
        <v>47.428571428571431</v>
      </c>
      <c r="T3764" t="str">
        <f t="shared" si="352"/>
        <v>theater</v>
      </c>
      <c r="U3764" t="str">
        <f t="shared" si="353"/>
        <v>musical</v>
      </c>
    </row>
    <row r="3765" spans="1:21" ht="29.5" hidden="1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tr">
        <f>Data[[#This Row],[state]]</f>
        <v>successful</v>
      </c>
      <c r="H3765" t="s">
        <v>8224</v>
      </c>
      <c r="I3765" t="s">
        <v>8246</v>
      </c>
      <c r="J3765">
        <v>1427907626</v>
      </c>
      <c r="K3765" s="11">
        <f t="shared" si="348"/>
        <v>42095.458634259259</v>
      </c>
      <c r="L3765">
        <v>1425319226</v>
      </c>
      <c r="M3765" s="11">
        <f t="shared" si="349"/>
        <v>42065.500300925924</v>
      </c>
      <c r="N3765" t="b">
        <v>0</v>
      </c>
      <c r="O3765">
        <v>77</v>
      </c>
      <c r="P3765" t="b">
        <v>1</v>
      </c>
      <c r="Q3765" t="s">
        <v>8305</v>
      </c>
      <c r="R3765" s="10">
        <f t="shared" si="350"/>
        <v>100</v>
      </c>
      <c r="S3765">
        <f t="shared" si="351"/>
        <v>64.935064935064929</v>
      </c>
      <c r="T3765" t="str">
        <f t="shared" si="352"/>
        <v>theater</v>
      </c>
      <c r="U3765" t="str">
        <f t="shared" si="353"/>
        <v>musical</v>
      </c>
    </row>
    <row r="3766" spans="1:21" ht="44.25" hidden="1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tr">
        <f>Data[[#This Row],[state]]</f>
        <v>successful</v>
      </c>
      <c r="H3766" t="s">
        <v>8224</v>
      </c>
      <c r="I3766" t="s">
        <v>8246</v>
      </c>
      <c r="J3766">
        <v>1464482160</v>
      </c>
      <c r="K3766" s="11">
        <f t="shared" si="348"/>
        <v>42518.774999999994</v>
      </c>
      <c r="L3766">
        <v>1462824832</v>
      </c>
      <c r="M3766" s="11">
        <f t="shared" si="349"/>
        <v>42499.592962962968</v>
      </c>
      <c r="N3766" t="b">
        <v>0</v>
      </c>
      <c r="O3766">
        <v>27</v>
      </c>
      <c r="P3766" t="b">
        <v>1</v>
      </c>
      <c r="Q3766" t="s">
        <v>8305</v>
      </c>
      <c r="R3766" s="10">
        <f t="shared" si="350"/>
        <v>100</v>
      </c>
      <c r="S3766">
        <f t="shared" si="351"/>
        <v>55.555555555555557</v>
      </c>
      <c r="T3766" t="str">
        <f t="shared" si="352"/>
        <v>theater</v>
      </c>
      <c r="U3766" t="str">
        <f t="shared" si="353"/>
        <v>musical</v>
      </c>
    </row>
    <row r="3767" spans="1:21" ht="44.25" hidden="1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tr">
        <f>Data[[#This Row],[state]]</f>
        <v>successful</v>
      </c>
      <c r="H3767" t="s">
        <v>8224</v>
      </c>
      <c r="I3767" t="s">
        <v>8246</v>
      </c>
      <c r="J3767">
        <v>1406745482</v>
      </c>
      <c r="K3767" s="11">
        <f t="shared" si="348"/>
        <v>41850.526412037041</v>
      </c>
      <c r="L3767">
        <v>1404153482</v>
      </c>
      <c r="M3767" s="11">
        <f t="shared" si="349"/>
        <v>41820.526412037041</v>
      </c>
      <c r="N3767" t="b">
        <v>0</v>
      </c>
      <c r="O3767">
        <v>107</v>
      </c>
      <c r="P3767" t="b">
        <v>1</v>
      </c>
      <c r="Q3767" t="s">
        <v>8305</v>
      </c>
      <c r="R3767" s="10">
        <f t="shared" si="350"/>
        <v>113.45714285714286</v>
      </c>
      <c r="S3767">
        <f t="shared" si="351"/>
        <v>74.224299065420567</v>
      </c>
      <c r="T3767" t="str">
        <f t="shared" si="352"/>
        <v>theater</v>
      </c>
      <c r="U3767" t="str">
        <f t="shared" si="353"/>
        <v>musical</v>
      </c>
    </row>
    <row r="3768" spans="1:21" ht="44.25" hidden="1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tr">
        <f>Data[[#This Row],[state]]</f>
        <v>successful</v>
      </c>
      <c r="H3768" t="s">
        <v>8224</v>
      </c>
      <c r="I3768" t="s">
        <v>8246</v>
      </c>
      <c r="J3768">
        <v>1404360045</v>
      </c>
      <c r="K3768" s="11">
        <f t="shared" si="348"/>
        <v>41822.917187500003</v>
      </c>
      <c r="L3768">
        <v>1401336045</v>
      </c>
      <c r="M3768" s="11">
        <f t="shared" si="349"/>
        <v>41787.917187500003</v>
      </c>
      <c r="N3768" t="b">
        <v>0</v>
      </c>
      <c r="O3768">
        <v>96</v>
      </c>
      <c r="P3768" t="b">
        <v>1</v>
      </c>
      <c r="Q3768" t="s">
        <v>8305</v>
      </c>
      <c r="R3768" s="10">
        <f t="shared" si="350"/>
        <v>102.65010000000001</v>
      </c>
      <c r="S3768">
        <f t="shared" si="351"/>
        <v>106.9271875</v>
      </c>
      <c r="T3768" t="str">
        <f t="shared" si="352"/>
        <v>theater</v>
      </c>
      <c r="U3768" t="str">
        <f t="shared" si="353"/>
        <v>musical</v>
      </c>
    </row>
    <row r="3769" spans="1:21" ht="44.25" hidden="1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tr">
        <f>Data[[#This Row],[state]]</f>
        <v>successful</v>
      </c>
      <c r="H3769" t="s">
        <v>8224</v>
      </c>
      <c r="I3769" t="s">
        <v>8246</v>
      </c>
      <c r="J3769">
        <v>1425185940</v>
      </c>
      <c r="K3769" s="11">
        <f t="shared" si="348"/>
        <v>42063.957638888889</v>
      </c>
      <c r="L3769">
        <v>1423960097</v>
      </c>
      <c r="M3769" s="11">
        <f t="shared" si="349"/>
        <v>42049.769641203704</v>
      </c>
      <c r="N3769" t="b">
        <v>0</v>
      </c>
      <c r="O3769">
        <v>56</v>
      </c>
      <c r="P3769" t="b">
        <v>1</v>
      </c>
      <c r="Q3769" t="s">
        <v>8305</v>
      </c>
      <c r="R3769" s="10">
        <f t="shared" si="350"/>
        <v>116.75</v>
      </c>
      <c r="S3769">
        <f t="shared" si="351"/>
        <v>41.696428571428569</v>
      </c>
      <c r="T3769" t="str">
        <f t="shared" si="352"/>
        <v>theater</v>
      </c>
      <c r="U3769" t="str">
        <f t="shared" si="353"/>
        <v>musical</v>
      </c>
    </row>
    <row r="3770" spans="1:21" ht="44.25" hidden="1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tr">
        <f>Data[[#This Row],[state]]</f>
        <v>successful</v>
      </c>
      <c r="H3770" t="s">
        <v>8224</v>
      </c>
      <c r="I3770" t="s">
        <v>8246</v>
      </c>
      <c r="J3770">
        <v>1402594090</v>
      </c>
      <c r="K3770" s="11">
        <f t="shared" si="348"/>
        <v>41802.477893518517</v>
      </c>
      <c r="L3770">
        <v>1400002090</v>
      </c>
      <c r="M3770" s="11">
        <f t="shared" si="349"/>
        <v>41772.477893518517</v>
      </c>
      <c r="N3770" t="b">
        <v>0</v>
      </c>
      <c r="O3770">
        <v>58</v>
      </c>
      <c r="P3770" t="b">
        <v>1</v>
      </c>
      <c r="Q3770" t="s">
        <v>8305</v>
      </c>
      <c r="R3770" s="10">
        <f t="shared" si="350"/>
        <v>107.65274999999998</v>
      </c>
      <c r="S3770">
        <f t="shared" si="351"/>
        <v>74.243275862068955</v>
      </c>
      <c r="T3770" t="str">
        <f t="shared" si="352"/>
        <v>theater</v>
      </c>
      <c r="U3770" t="str">
        <f t="shared" si="353"/>
        <v>musical</v>
      </c>
    </row>
    <row r="3771" spans="1:21" ht="44.25" hidden="1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tr">
        <f>Data[[#This Row],[state]]</f>
        <v>successful</v>
      </c>
      <c r="H3771" t="s">
        <v>8224</v>
      </c>
      <c r="I3771" t="s">
        <v>8246</v>
      </c>
      <c r="J3771">
        <v>1460730079</v>
      </c>
      <c r="K3771" s="11">
        <f t="shared" si="348"/>
        <v>42475.348136574074</v>
      </c>
      <c r="L3771">
        <v>1458138079</v>
      </c>
      <c r="M3771" s="11">
        <f t="shared" si="349"/>
        <v>42445.348136574074</v>
      </c>
      <c r="N3771" t="b">
        <v>0</v>
      </c>
      <c r="O3771">
        <v>15</v>
      </c>
      <c r="P3771" t="b">
        <v>1</v>
      </c>
      <c r="Q3771" t="s">
        <v>8305</v>
      </c>
      <c r="R3771" s="10">
        <f t="shared" si="350"/>
        <v>100</v>
      </c>
      <c r="S3771">
        <f t="shared" si="351"/>
        <v>73.333333333333329</v>
      </c>
      <c r="T3771" t="str">
        <f t="shared" si="352"/>
        <v>theater</v>
      </c>
      <c r="U3771" t="str">
        <f t="shared" si="353"/>
        <v>musical</v>
      </c>
    </row>
    <row r="3772" spans="1:21" ht="44.25" hidden="1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tr">
        <f>Data[[#This Row],[state]]</f>
        <v>successful</v>
      </c>
      <c r="H3772" t="s">
        <v>8225</v>
      </c>
      <c r="I3772" t="s">
        <v>8247</v>
      </c>
      <c r="J3772">
        <v>1434234010</v>
      </c>
      <c r="K3772" s="11">
        <f t="shared" si="348"/>
        <v>42168.680671296301</v>
      </c>
      <c r="L3772">
        <v>1431642010</v>
      </c>
      <c r="M3772" s="11">
        <f t="shared" si="349"/>
        <v>42138.680671296301</v>
      </c>
      <c r="N3772" t="b">
        <v>0</v>
      </c>
      <c r="O3772">
        <v>20</v>
      </c>
      <c r="P3772" t="b">
        <v>1</v>
      </c>
      <c r="Q3772" t="s">
        <v>8305</v>
      </c>
      <c r="R3772" s="10">
        <f t="shared" si="350"/>
        <v>100</v>
      </c>
      <c r="S3772">
        <f t="shared" si="351"/>
        <v>100</v>
      </c>
      <c r="T3772" t="str">
        <f t="shared" si="352"/>
        <v>theater</v>
      </c>
      <c r="U3772" t="str">
        <f t="shared" si="353"/>
        <v>musical</v>
      </c>
    </row>
    <row r="3773" spans="1:21" ht="29.5" hidden="1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tr">
        <f>Data[[#This Row],[state]]</f>
        <v>successful</v>
      </c>
      <c r="H3773" t="s">
        <v>8224</v>
      </c>
      <c r="I3773" t="s">
        <v>8246</v>
      </c>
      <c r="J3773">
        <v>1463529600</v>
      </c>
      <c r="K3773" s="11">
        <f t="shared" si="348"/>
        <v>42507.75</v>
      </c>
      <c r="L3773">
        <v>1462307652</v>
      </c>
      <c r="M3773" s="11">
        <f t="shared" si="349"/>
        <v>42493.607083333336</v>
      </c>
      <c r="N3773" t="b">
        <v>0</v>
      </c>
      <c r="O3773">
        <v>38</v>
      </c>
      <c r="P3773" t="b">
        <v>1</v>
      </c>
      <c r="Q3773" t="s">
        <v>8305</v>
      </c>
      <c r="R3773" s="10">
        <f t="shared" si="350"/>
        <v>146</v>
      </c>
      <c r="S3773">
        <f t="shared" si="351"/>
        <v>38.421052631578945</v>
      </c>
      <c r="T3773" t="str">
        <f t="shared" si="352"/>
        <v>theater</v>
      </c>
      <c r="U3773" t="str">
        <f t="shared" si="353"/>
        <v>musical</v>
      </c>
    </row>
    <row r="3774" spans="1:21" ht="44.25" hidden="1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tr">
        <f>Data[[#This Row],[state]]</f>
        <v>successful</v>
      </c>
      <c r="H3774" t="s">
        <v>8224</v>
      </c>
      <c r="I3774" t="s">
        <v>8246</v>
      </c>
      <c r="J3774">
        <v>1480399200</v>
      </c>
      <c r="K3774" s="11">
        <f t="shared" si="348"/>
        <v>42703</v>
      </c>
      <c r="L3774">
        <v>1478616506</v>
      </c>
      <c r="M3774" s="11">
        <f t="shared" si="349"/>
        <v>42682.366967592592</v>
      </c>
      <c r="N3774" t="b">
        <v>0</v>
      </c>
      <c r="O3774">
        <v>33</v>
      </c>
      <c r="P3774" t="b">
        <v>1</v>
      </c>
      <c r="Q3774" t="s">
        <v>8305</v>
      </c>
      <c r="R3774" s="10">
        <f t="shared" si="350"/>
        <v>110.2</v>
      </c>
      <c r="S3774">
        <f t="shared" si="351"/>
        <v>166.96969696969697</v>
      </c>
      <c r="T3774" t="str">
        <f t="shared" si="352"/>
        <v>theater</v>
      </c>
      <c r="U3774" t="str">
        <f t="shared" si="353"/>
        <v>musical</v>
      </c>
    </row>
    <row r="3775" spans="1:21" ht="29.5" hidden="1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tr">
        <f>Data[[#This Row],[state]]</f>
        <v>successful</v>
      </c>
      <c r="H3775" t="s">
        <v>8224</v>
      </c>
      <c r="I3775" t="s">
        <v>8246</v>
      </c>
      <c r="J3775">
        <v>1479175680</v>
      </c>
      <c r="K3775" s="11">
        <f t="shared" si="348"/>
        <v>42688.838888888888</v>
      </c>
      <c r="L3775">
        <v>1476317247</v>
      </c>
      <c r="M3775" s="11">
        <f t="shared" si="349"/>
        <v>42655.755173611105</v>
      </c>
      <c r="N3775" t="b">
        <v>0</v>
      </c>
      <c r="O3775">
        <v>57</v>
      </c>
      <c r="P3775" t="b">
        <v>1</v>
      </c>
      <c r="Q3775" t="s">
        <v>8305</v>
      </c>
      <c r="R3775" s="10">
        <f t="shared" si="350"/>
        <v>108.2</v>
      </c>
      <c r="S3775">
        <f t="shared" si="351"/>
        <v>94.912280701754383</v>
      </c>
      <c r="T3775" t="str">
        <f t="shared" si="352"/>
        <v>theater</v>
      </c>
      <c r="U3775" t="str">
        <f t="shared" si="353"/>
        <v>musical</v>
      </c>
    </row>
    <row r="3776" spans="1:21" ht="59" hidden="1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tr">
        <f>Data[[#This Row],[state]]</f>
        <v>successful</v>
      </c>
      <c r="H3776" t="s">
        <v>8229</v>
      </c>
      <c r="I3776" t="s">
        <v>8251</v>
      </c>
      <c r="J3776">
        <v>1428606055</v>
      </c>
      <c r="K3776" s="11">
        <f t="shared" si="348"/>
        <v>42103.542303240742</v>
      </c>
      <c r="L3776">
        <v>1427223655</v>
      </c>
      <c r="M3776" s="11">
        <f t="shared" si="349"/>
        <v>42087.542303240742</v>
      </c>
      <c r="N3776" t="b">
        <v>0</v>
      </c>
      <c r="O3776">
        <v>25</v>
      </c>
      <c r="P3776" t="b">
        <v>1</v>
      </c>
      <c r="Q3776" t="s">
        <v>8305</v>
      </c>
      <c r="R3776" s="10">
        <f t="shared" si="350"/>
        <v>100</v>
      </c>
      <c r="S3776">
        <f t="shared" si="351"/>
        <v>100</v>
      </c>
      <c r="T3776" t="str">
        <f t="shared" si="352"/>
        <v>theater</v>
      </c>
      <c r="U3776" t="str">
        <f t="shared" si="353"/>
        <v>musical</v>
      </c>
    </row>
    <row r="3777" spans="1:21" ht="44.25" hidden="1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tr">
        <f>Data[[#This Row],[state]]</f>
        <v>successful</v>
      </c>
      <c r="H3777" t="s">
        <v>8224</v>
      </c>
      <c r="I3777" t="s">
        <v>8246</v>
      </c>
      <c r="J3777">
        <v>1428552000</v>
      </c>
      <c r="K3777" s="11">
        <f t="shared" si="348"/>
        <v>42102.916666666672</v>
      </c>
      <c r="L3777">
        <v>1426199843</v>
      </c>
      <c r="M3777" s="11">
        <f t="shared" si="349"/>
        <v>42075.692627314813</v>
      </c>
      <c r="N3777" t="b">
        <v>0</v>
      </c>
      <c r="O3777">
        <v>14</v>
      </c>
      <c r="P3777" t="b">
        <v>1</v>
      </c>
      <c r="Q3777" t="s">
        <v>8305</v>
      </c>
      <c r="R3777" s="10">
        <f t="shared" si="350"/>
        <v>100.25</v>
      </c>
      <c r="S3777">
        <f t="shared" si="351"/>
        <v>143.21428571428572</v>
      </c>
      <c r="T3777" t="str">
        <f t="shared" si="352"/>
        <v>theater</v>
      </c>
      <c r="U3777" t="str">
        <f t="shared" si="353"/>
        <v>musical</v>
      </c>
    </row>
    <row r="3778" spans="1:21" ht="59" hidden="1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tr">
        <f>Data[[#This Row],[state]]</f>
        <v>successful</v>
      </c>
      <c r="H3778" t="s">
        <v>8224</v>
      </c>
      <c r="I3778" t="s">
        <v>8246</v>
      </c>
      <c r="J3778">
        <v>1406854800</v>
      </c>
      <c r="K3778" s="11">
        <f t="shared" ref="K3778:K3841" si="354">(((J3778/60)/60)/24)+DATE(1970,1,1)+(-6/24)</f>
        <v>41851.791666666664</v>
      </c>
      <c r="L3778">
        <v>1403599778</v>
      </c>
      <c r="M3778" s="11">
        <f t="shared" ref="M3778:M3841" si="355">(((L3778/60)/60)/24)+DATE(1970,1,1)+(-6/24)</f>
        <v>41814.117800925924</v>
      </c>
      <c r="N3778" t="b">
        <v>0</v>
      </c>
      <c r="O3778">
        <v>94</v>
      </c>
      <c r="P3778" t="b">
        <v>1</v>
      </c>
      <c r="Q3778" t="s">
        <v>8305</v>
      </c>
      <c r="R3778" s="10">
        <f t="shared" ref="R3778:R3841" si="356">(E3778/D3778)*100</f>
        <v>106.71250000000001</v>
      </c>
      <c r="S3778">
        <f t="shared" si="351"/>
        <v>90.819148936170208</v>
      </c>
      <c r="T3778" t="str">
        <f t="shared" si="352"/>
        <v>theater</v>
      </c>
      <c r="U3778" t="str">
        <f t="shared" si="353"/>
        <v>musical</v>
      </c>
    </row>
    <row r="3779" spans="1:21" ht="44.25" hidden="1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tr">
        <f>Data[[#This Row],[state]]</f>
        <v>successful</v>
      </c>
      <c r="H3779" t="s">
        <v>8224</v>
      </c>
      <c r="I3779" t="s">
        <v>8246</v>
      </c>
      <c r="J3779">
        <v>1411790400</v>
      </c>
      <c r="K3779" s="11">
        <f t="shared" si="354"/>
        <v>41908.916666666664</v>
      </c>
      <c r="L3779">
        <v>1409884821</v>
      </c>
      <c r="M3779" s="11">
        <f t="shared" si="355"/>
        <v>41886.861354166671</v>
      </c>
      <c r="N3779" t="b">
        <v>0</v>
      </c>
      <c r="O3779">
        <v>59</v>
      </c>
      <c r="P3779" t="b">
        <v>1</v>
      </c>
      <c r="Q3779" t="s">
        <v>8305</v>
      </c>
      <c r="R3779" s="10">
        <f t="shared" si="356"/>
        <v>143.19999999999999</v>
      </c>
      <c r="S3779">
        <f t="shared" ref="S3779:S3842" si="357">E3779/O3779</f>
        <v>48.542372881355931</v>
      </c>
      <c r="T3779" t="str">
        <f t="shared" ref="T3779:T3842" si="358">LEFT(Q3779,FIND("/",Q3779)-1)</f>
        <v>theater</v>
      </c>
      <c r="U3779" t="str">
        <f t="shared" ref="U3779:U3842" si="359">RIGHT(Q3779,LEN(Q3779)-FIND("/",Q3779))</f>
        <v>musical</v>
      </c>
    </row>
    <row r="3780" spans="1:21" ht="29.5" hidden="1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tr">
        <f>Data[[#This Row],[state]]</f>
        <v>successful</v>
      </c>
      <c r="H3780" t="s">
        <v>8224</v>
      </c>
      <c r="I3780" t="s">
        <v>8246</v>
      </c>
      <c r="J3780">
        <v>1423942780</v>
      </c>
      <c r="K3780" s="11">
        <f t="shared" si="354"/>
        <v>42049.569212962961</v>
      </c>
      <c r="L3780">
        <v>1418758780</v>
      </c>
      <c r="M3780" s="11">
        <f t="shared" si="355"/>
        <v>41989.569212962961</v>
      </c>
      <c r="N3780" t="b">
        <v>0</v>
      </c>
      <c r="O3780">
        <v>36</v>
      </c>
      <c r="P3780" t="b">
        <v>1</v>
      </c>
      <c r="Q3780" t="s">
        <v>8305</v>
      </c>
      <c r="R3780" s="10">
        <f t="shared" si="356"/>
        <v>105.04166666666667</v>
      </c>
      <c r="S3780">
        <f t="shared" si="357"/>
        <v>70.027777777777771</v>
      </c>
      <c r="T3780" t="str">
        <f t="shared" si="358"/>
        <v>theater</v>
      </c>
      <c r="U3780" t="str">
        <f t="shared" si="359"/>
        <v>musical</v>
      </c>
    </row>
    <row r="3781" spans="1:21" ht="29.5" hidden="1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tr">
        <f>Data[[#This Row],[state]]</f>
        <v>successful</v>
      </c>
      <c r="H3781" t="s">
        <v>8224</v>
      </c>
      <c r="I3781" t="s">
        <v>8246</v>
      </c>
      <c r="J3781">
        <v>1459010340</v>
      </c>
      <c r="K3781" s="11">
        <f t="shared" si="354"/>
        <v>42455.443750000006</v>
      </c>
      <c r="L3781">
        <v>1456421940</v>
      </c>
      <c r="M3781" s="11">
        <f t="shared" si="355"/>
        <v>42425.485416666663</v>
      </c>
      <c r="N3781" t="b">
        <v>0</v>
      </c>
      <c r="O3781">
        <v>115</v>
      </c>
      <c r="P3781" t="b">
        <v>1</v>
      </c>
      <c r="Q3781" t="s">
        <v>8305</v>
      </c>
      <c r="R3781" s="10">
        <f t="shared" si="356"/>
        <v>103.98</v>
      </c>
      <c r="S3781">
        <f t="shared" si="357"/>
        <v>135.62608695652173</v>
      </c>
      <c r="T3781" t="str">
        <f t="shared" si="358"/>
        <v>theater</v>
      </c>
      <c r="U3781" t="str">
        <f t="shared" si="359"/>
        <v>musical</v>
      </c>
    </row>
    <row r="3782" spans="1:21" ht="44.25" hidden="1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tr">
        <f>Data[[#This Row],[state]]</f>
        <v>successful</v>
      </c>
      <c r="H3782" t="s">
        <v>8224</v>
      </c>
      <c r="I3782" t="s">
        <v>8246</v>
      </c>
      <c r="J3782">
        <v>1436817960</v>
      </c>
      <c r="K3782" s="11">
        <f t="shared" si="354"/>
        <v>42198.587499999994</v>
      </c>
      <c r="L3782">
        <v>1433999785</v>
      </c>
      <c r="M3782" s="11">
        <f t="shared" si="355"/>
        <v>42165.969733796301</v>
      </c>
      <c r="N3782" t="b">
        <v>0</v>
      </c>
      <c r="O3782">
        <v>30</v>
      </c>
      <c r="P3782" t="b">
        <v>1</v>
      </c>
      <c r="Q3782" t="s">
        <v>8305</v>
      </c>
      <c r="R3782" s="10">
        <f t="shared" si="356"/>
        <v>120</v>
      </c>
      <c r="S3782">
        <f t="shared" si="357"/>
        <v>100</v>
      </c>
      <c r="T3782" t="str">
        <f t="shared" si="358"/>
        <v>theater</v>
      </c>
      <c r="U3782" t="str">
        <f t="shared" si="359"/>
        <v>musical</v>
      </c>
    </row>
    <row r="3783" spans="1:21" ht="59" hidden="1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tr">
        <f>Data[[#This Row],[state]]</f>
        <v>successful</v>
      </c>
      <c r="H3783" t="s">
        <v>8224</v>
      </c>
      <c r="I3783" t="s">
        <v>8246</v>
      </c>
      <c r="J3783">
        <v>1410210685</v>
      </c>
      <c r="K3783" s="11">
        <f t="shared" si="354"/>
        <v>41890.632928240739</v>
      </c>
      <c r="L3783">
        <v>1408050685</v>
      </c>
      <c r="M3783" s="11">
        <f t="shared" si="355"/>
        <v>41865.632928240739</v>
      </c>
      <c r="N3783" t="b">
        <v>0</v>
      </c>
      <c r="O3783">
        <v>52</v>
      </c>
      <c r="P3783" t="b">
        <v>1</v>
      </c>
      <c r="Q3783" t="s">
        <v>8305</v>
      </c>
      <c r="R3783" s="10">
        <f t="shared" si="356"/>
        <v>109.66666666666667</v>
      </c>
      <c r="S3783">
        <f t="shared" si="357"/>
        <v>94.90384615384616</v>
      </c>
      <c r="T3783" t="str">
        <f t="shared" si="358"/>
        <v>theater</v>
      </c>
      <c r="U3783" t="str">
        <f t="shared" si="359"/>
        <v>musical</v>
      </c>
    </row>
    <row r="3784" spans="1:21" ht="44.25" hidden="1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tr">
        <f>Data[[#This Row],[state]]</f>
        <v>successful</v>
      </c>
      <c r="H3784" t="s">
        <v>8225</v>
      </c>
      <c r="I3784" t="s">
        <v>8247</v>
      </c>
      <c r="J3784">
        <v>1469401200</v>
      </c>
      <c r="K3784" s="11">
        <f t="shared" si="354"/>
        <v>42575.708333333328</v>
      </c>
      <c r="L3784">
        <v>1466887297</v>
      </c>
      <c r="M3784" s="11">
        <f t="shared" si="355"/>
        <v>42546.612233796302</v>
      </c>
      <c r="N3784" t="b">
        <v>0</v>
      </c>
      <c r="O3784">
        <v>27</v>
      </c>
      <c r="P3784" t="b">
        <v>1</v>
      </c>
      <c r="Q3784" t="s">
        <v>8305</v>
      </c>
      <c r="R3784" s="10">
        <f t="shared" si="356"/>
        <v>101.75</v>
      </c>
      <c r="S3784">
        <f t="shared" si="357"/>
        <v>75.370370370370367</v>
      </c>
      <c r="T3784" t="str">
        <f t="shared" si="358"/>
        <v>theater</v>
      </c>
      <c r="U3784" t="str">
        <f t="shared" si="359"/>
        <v>musical</v>
      </c>
    </row>
    <row r="3785" spans="1:21" ht="44.25" hidden="1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tr">
        <f>Data[[#This Row],[state]]</f>
        <v>successful</v>
      </c>
      <c r="H3785" t="s">
        <v>8224</v>
      </c>
      <c r="I3785" t="s">
        <v>8246</v>
      </c>
      <c r="J3785">
        <v>1458057600</v>
      </c>
      <c r="K3785" s="11">
        <f t="shared" si="354"/>
        <v>42444.416666666672</v>
      </c>
      <c r="L3785">
        <v>1455938520</v>
      </c>
      <c r="M3785" s="11">
        <f t="shared" si="355"/>
        <v>42419.890277777777</v>
      </c>
      <c r="N3785" t="b">
        <v>0</v>
      </c>
      <c r="O3785">
        <v>24</v>
      </c>
      <c r="P3785" t="b">
        <v>1</v>
      </c>
      <c r="Q3785" t="s">
        <v>8305</v>
      </c>
      <c r="R3785" s="10">
        <f t="shared" si="356"/>
        <v>128.91666666666666</v>
      </c>
      <c r="S3785">
        <f t="shared" si="357"/>
        <v>64.458333333333329</v>
      </c>
      <c r="T3785" t="str">
        <f t="shared" si="358"/>
        <v>theater</v>
      </c>
      <c r="U3785" t="str">
        <f t="shared" si="359"/>
        <v>musical</v>
      </c>
    </row>
    <row r="3786" spans="1:21" ht="44.25" hidden="1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tr">
        <f>Data[[#This Row],[state]]</f>
        <v>successful</v>
      </c>
      <c r="H3786" t="s">
        <v>8229</v>
      </c>
      <c r="I3786" t="s">
        <v>8251</v>
      </c>
      <c r="J3786">
        <v>1468193532</v>
      </c>
      <c r="K3786" s="11">
        <f t="shared" si="354"/>
        <v>42561.730694444443</v>
      </c>
      <c r="L3786">
        <v>1465601532</v>
      </c>
      <c r="M3786" s="11">
        <f t="shared" si="355"/>
        <v>42531.730694444443</v>
      </c>
      <c r="N3786" t="b">
        <v>0</v>
      </c>
      <c r="O3786">
        <v>10</v>
      </c>
      <c r="P3786" t="b">
        <v>1</v>
      </c>
      <c r="Q3786" t="s">
        <v>8305</v>
      </c>
      <c r="R3786" s="10">
        <f t="shared" si="356"/>
        <v>114.99999999999999</v>
      </c>
      <c r="S3786">
        <f t="shared" si="357"/>
        <v>115</v>
      </c>
      <c r="T3786" t="str">
        <f t="shared" si="358"/>
        <v>theater</v>
      </c>
      <c r="U3786" t="str">
        <f t="shared" si="359"/>
        <v>musical</v>
      </c>
    </row>
    <row r="3787" spans="1:21" ht="44.25" hidden="1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tr">
        <f>Data[[#This Row],[state]]</f>
        <v>successful</v>
      </c>
      <c r="H3787" t="s">
        <v>8225</v>
      </c>
      <c r="I3787" t="s">
        <v>8247</v>
      </c>
      <c r="J3787">
        <v>1470132180</v>
      </c>
      <c r="K3787" s="11">
        <f t="shared" si="354"/>
        <v>42584.168749999997</v>
      </c>
      <c r="L3787">
        <v>1467040769</v>
      </c>
      <c r="M3787" s="11">
        <f t="shared" si="355"/>
        <v>42548.38853009259</v>
      </c>
      <c r="N3787" t="b">
        <v>0</v>
      </c>
      <c r="O3787">
        <v>30</v>
      </c>
      <c r="P3787" t="b">
        <v>1</v>
      </c>
      <c r="Q3787" t="s">
        <v>8305</v>
      </c>
      <c r="R3787" s="10">
        <f t="shared" si="356"/>
        <v>150.75</v>
      </c>
      <c r="S3787">
        <f t="shared" si="357"/>
        <v>100.5</v>
      </c>
      <c r="T3787" t="str">
        <f t="shared" si="358"/>
        <v>theater</v>
      </c>
      <c r="U3787" t="str">
        <f t="shared" si="359"/>
        <v>musical</v>
      </c>
    </row>
    <row r="3788" spans="1:21" ht="44.25" hidden="1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tr">
        <f>Data[[#This Row],[state]]</f>
        <v>successful</v>
      </c>
      <c r="H3788" t="s">
        <v>8224</v>
      </c>
      <c r="I3788" t="s">
        <v>8246</v>
      </c>
      <c r="J3788">
        <v>1464310475</v>
      </c>
      <c r="K3788" s="11">
        <f t="shared" si="354"/>
        <v>42516.787905092591</v>
      </c>
      <c r="L3788">
        <v>1461718475</v>
      </c>
      <c r="M3788" s="11">
        <f t="shared" si="355"/>
        <v>42486.787905092591</v>
      </c>
      <c r="N3788" t="b">
        <v>0</v>
      </c>
      <c r="O3788">
        <v>71</v>
      </c>
      <c r="P3788" t="b">
        <v>1</v>
      </c>
      <c r="Q3788" t="s">
        <v>8305</v>
      </c>
      <c r="R3788" s="10">
        <f t="shared" si="356"/>
        <v>110.96666666666665</v>
      </c>
      <c r="S3788">
        <f t="shared" si="357"/>
        <v>93.774647887323937</v>
      </c>
      <c r="T3788" t="str">
        <f t="shared" si="358"/>
        <v>theater</v>
      </c>
      <c r="U3788" t="str">
        <f t="shared" si="359"/>
        <v>musical</v>
      </c>
    </row>
    <row r="3789" spans="1:21" ht="44.25" hidden="1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tr">
        <f>Data[[#This Row],[state]]</f>
        <v>successful</v>
      </c>
      <c r="H3789" t="s">
        <v>8224</v>
      </c>
      <c r="I3789" t="s">
        <v>8246</v>
      </c>
      <c r="J3789">
        <v>1436587140</v>
      </c>
      <c r="K3789" s="11">
        <f t="shared" si="354"/>
        <v>42195.915972222225</v>
      </c>
      <c r="L3789">
        <v>1434113406</v>
      </c>
      <c r="M3789" s="11">
        <f t="shared" si="355"/>
        <v>42167.284791666665</v>
      </c>
      <c r="N3789" t="b">
        <v>0</v>
      </c>
      <c r="O3789">
        <v>10</v>
      </c>
      <c r="P3789" t="b">
        <v>1</v>
      </c>
      <c r="Q3789" t="s">
        <v>8305</v>
      </c>
      <c r="R3789" s="10">
        <f t="shared" si="356"/>
        <v>100.28571428571429</v>
      </c>
      <c r="S3789">
        <f t="shared" si="357"/>
        <v>35.1</v>
      </c>
      <c r="T3789" t="str">
        <f t="shared" si="358"/>
        <v>theater</v>
      </c>
      <c r="U3789" t="str">
        <f t="shared" si="359"/>
        <v>musical</v>
      </c>
    </row>
    <row r="3790" spans="1:21" ht="73.75" hidden="1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tr">
        <f>Data[[#This Row],[state]]</f>
        <v>failed</v>
      </c>
      <c r="H3790" t="s">
        <v>8224</v>
      </c>
      <c r="I3790" t="s">
        <v>8246</v>
      </c>
      <c r="J3790">
        <v>1450887480</v>
      </c>
      <c r="K3790" s="11">
        <f t="shared" si="354"/>
        <v>42361.429166666669</v>
      </c>
      <c r="L3790">
        <v>1448469719</v>
      </c>
      <c r="M3790" s="11">
        <f t="shared" si="355"/>
        <v>42333.445821759262</v>
      </c>
      <c r="N3790" t="b">
        <v>0</v>
      </c>
      <c r="O3790">
        <v>1</v>
      </c>
      <c r="P3790" t="b">
        <v>0</v>
      </c>
      <c r="Q3790" t="s">
        <v>8305</v>
      </c>
      <c r="R3790" s="10">
        <f t="shared" si="356"/>
        <v>0.66666666666666674</v>
      </c>
      <c r="S3790">
        <f t="shared" si="357"/>
        <v>500</v>
      </c>
      <c r="T3790" t="str">
        <f t="shared" si="358"/>
        <v>theater</v>
      </c>
      <c r="U3790" t="str">
        <f t="shared" si="359"/>
        <v>musical</v>
      </c>
    </row>
    <row r="3791" spans="1:21" ht="44.25" hidden="1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tr">
        <f>Data[[#This Row],[state]]</f>
        <v>failed</v>
      </c>
      <c r="H3791" t="s">
        <v>8225</v>
      </c>
      <c r="I3791" t="s">
        <v>8247</v>
      </c>
      <c r="J3791">
        <v>1434395418</v>
      </c>
      <c r="K3791" s="11">
        <f t="shared" si="354"/>
        <v>42170.548819444448</v>
      </c>
      <c r="L3791">
        <v>1431630618</v>
      </c>
      <c r="M3791" s="11">
        <f t="shared" si="355"/>
        <v>42138.548819444448</v>
      </c>
      <c r="N3791" t="b">
        <v>0</v>
      </c>
      <c r="O3791">
        <v>4</v>
      </c>
      <c r="P3791" t="b">
        <v>0</v>
      </c>
      <c r="Q3791" t="s">
        <v>8305</v>
      </c>
      <c r="R3791" s="10">
        <f t="shared" si="356"/>
        <v>3.267605633802817</v>
      </c>
      <c r="S3791">
        <f t="shared" si="357"/>
        <v>29</v>
      </c>
      <c r="T3791" t="str">
        <f t="shared" si="358"/>
        <v>theater</v>
      </c>
      <c r="U3791" t="str">
        <f t="shared" si="359"/>
        <v>musical</v>
      </c>
    </row>
    <row r="3792" spans="1:21" ht="44.25" hidden="1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tr">
        <f>Data[[#This Row],[state]]</f>
        <v>failed</v>
      </c>
      <c r="H3792" t="s">
        <v>8224</v>
      </c>
      <c r="I3792" t="s">
        <v>8246</v>
      </c>
      <c r="J3792">
        <v>1479834023</v>
      </c>
      <c r="K3792" s="11">
        <f t="shared" si="354"/>
        <v>42696.458599537036</v>
      </c>
      <c r="L3792">
        <v>1477238423</v>
      </c>
      <c r="M3792" s="11">
        <f t="shared" si="355"/>
        <v>42666.416932870372</v>
      </c>
      <c r="N3792" t="b">
        <v>0</v>
      </c>
      <c r="O3792">
        <v>0</v>
      </c>
      <c r="P3792" t="b">
        <v>0</v>
      </c>
      <c r="Q3792" t="s">
        <v>8305</v>
      </c>
      <c r="R3792" s="10">
        <f t="shared" si="356"/>
        <v>0</v>
      </c>
      <c r="S3792" t="e">
        <f t="shared" si="357"/>
        <v>#DIV/0!</v>
      </c>
      <c r="T3792" t="str">
        <f t="shared" si="358"/>
        <v>theater</v>
      </c>
      <c r="U3792" t="str">
        <f t="shared" si="359"/>
        <v>musical</v>
      </c>
    </row>
    <row r="3793" spans="1:21" ht="29.5" hidden="1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tr">
        <f>Data[[#This Row],[state]]</f>
        <v>failed</v>
      </c>
      <c r="H3793" t="s">
        <v>8224</v>
      </c>
      <c r="I3793" t="s">
        <v>8246</v>
      </c>
      <c r="J3793">
        <v>1404664592</v>
      </c>
      <c r="K3793" s="11">
        <f t="shared" si="354"/>
        <v>41826.442037037035</v>
      </c>
      <c r="L3793">
        <v>1399480592</v>
      </c>
      <c r="M3793" s="11">
        <f t="shared" si="355"/>
        <v>41766.442037037035</v>
      </c>
      <c r="N3793" t="b">
        <v>0</v>
      </c>
      <c r="O3793">
        <v>0</v>
      </c>
      <c r="P3793" t="b">
        <v>0</v>
      </c>
      <c r="Q3793" t="s">
        <v>8305</v>
      </c>
      <c r="R3793" s="10">
        <f t="shared" si="356"/>
        <v>0</v>
      </c>
      <c r="S3793" t="e">
        <f t="shared" si="357"/>
        <v>#DIV/0!</v>
      </c>
      <c r="T3793" t="str">
        <f t="shared" si="358"/>
        <v>theater</v>
      </c>
      <c r="U3793" t="str">
        <f t="shared" si="359"/>
        <v>musical</v>
      </c>
    </row>
    <row r="3794" spans="1:21" ht="29.5" hidden="1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tr">
        <f>Data[[#This Row],[state]]</f>
        <v>failed</v>
      </c>
      <c r="H3794" t="s">
        <v>8224</v>
      </c>
      <c r="I3794" t="s">
        <v>8246</v>
      </c>
      <c r="J3794">
        <v>1436957022</v>
      </c>
      <c r="K3794" s="11">
        <f t="shared" si="354"/>
        <v>42200.197013888886</v>
      </c>
      <c r="L3794">
        <v>1434365022</v>
      </c>
      <c r="M3794" s="11">
        <f t="shared" si="355"/>
        <v>42170.197013888886</v>
      </c>
      <c r="N3794" t="b">
        <v>0</v>
      </c>
      <c r="O3794">
        <v>2</v>
      </c>
      <c r="P3794" t="b">
        <v>0</v>
      </c>
      <c r="Q3794" t="s">
        <v>8305</v>
      </c>
      <c r="R3794" s="10">
        <f t="shared" si="356"/>
        <v>0.27999999999999997</v>
      </c>
      <c r="S3794">
        <f t="shared" si="357"/>
        <v>17.5</v>
      </c>
      <c r="T3794" t="str">
        <f t="shared" si="358"/>
        <v>theater</v>
      </c>
      <c r="U3794" t="str">
        <f t="shared" si="359"/>
        <v>musical</v>
      </c>
    </row>
    <row r="3795" spans="1:21" ht="44.25" hidden="1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tr">
        <f>Data[[#This Row],[state]]</f>
        <v>failed</v>
      </c>
      <c r="H3795" t="s">
        <v>8224</v>
      </c>
      <c r="I3795" t="s">
        <v>8246</v>
      </c>
      <c r="J3795">
        <v>1418769129</v>
      </c>
      <c r="K3795" s="11">
        <f t="shared" si="354"/>
        <v>41989.688993055555</v>
      </c>
      <c r="L3795">
        <v>1416954729</v>
      </c>
      <c r="M3795" s="11">
        <f t="shared" si="355"/>
        <v>41968.688993055555</v>
      </c>
      <c r="N3795" t="b">
        <v>0</v>
      </c>
      <c r="O3795">
        <v>24</v>
      </c>
      <c r="P3795" t="b">
        <v>0</v>
      </c>
      <c r="Q3795" t="s">
        <v>8305</v>
      </c>
      <c r="R3795" s="10">
        <f t="shared" si="356"/>
        <v>59.657142857142851</v>
      </c>
      <c r="S3795">
        <f t="shared" si="357"/>
        <v>174</v>
      </c>
      <c r="T3795" t="str">
        <f t="shared" si="358"/>
        <v>theater</v>
      </c>
      <c r="U3795" t="str">
        <f t="shared" si="359"/>
        <v>musical</v>
      </c>
    </row>
    <row r="3796" spans="1:21" ht="59" hidden="1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tr">
        <f>Data[[#This Row],[state]]</f>
        <v>failed</v>
      </c>
      <c r="H3796" t="s">
        <v>8225</v>
      </c>
      <c r="I3796" t="s">
        <v>8247</v>
      </c>
      <c r="J3796">
        <v>1433685354</v>
      </c>
      <c r="K3796" s="11">
        <f t="shared" si="354"/>
        <v>42162.33048611111</v>
      </c>
      <c r="L3796">
        <v>1431093354</v>
      </c>
      <c r="M3796" s="11">
        <f t="shared" si="355"/>
        <v>42132.33048611111</v>
      </c>
      <c r="N3796" t="b">
        <v>0</v>
      </c>
      <c r="O3796">
        <v>1</v>
      </c>
      <c r="P3796" t="b">
        <v>0</v>
      </c>
      <c r="Q3796" t="s">
        <v>8305</v>
      </c>
      <c r="R3796" s="10">
        <f t="shared" si="356"/>
        <v>1</v>
      </c>
      <c r="S3796">
        <f t="shared" si="357"/>
        <v>50</v>
      </c>
      <c r="T3796" t="str">
        <f t="shared" si="358"/>
        <v>theater</v>
      </c>
      <c r="U3796" t="str">
        <f t="shared" si="359"/>
        <v>musical</v>
      </c>
    </row>
    <row r="3797" spans="1:21" ht="44.25" hidden="1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tr">
        <f>Data[[#This Row],[state]]</f>
        <v>failed</v>
      </c>
      <c r="H3797" t="s">
        <v>8225</v>
      </c>
      <c r="I3797" t="s">
        <v>8247</v>
      </c>
      <c r="J3797">
        <v>1440801000</v>
      </c>
      <c r="K3797" s="11">
        <f t="shared" si="354"/>
        <v>42244.6875</v>
      </c>
      <c r="L3797">
        <v>1437042490</v>
      </c>
      <c r="M3797" s="11">
        <f t="shared" si="355"/>
        <v>42201.186226851853</v>
      </c>
      <c r="N3797" t="b">
        <v>0</v>
      </c>
      <c r="O3797">
        <v>2</v>
      </c>
      <c r="P3797" t="b">
        <v>0</v>
      </c>
      <c r="Q3797" t="s">
        <v>8305</v>
      </c>
      <c r="R3797" s="10">
        <f t="shared" si="356"/>
        <v>1.6666666666666667</v>
      </c>
      <c r="S3797">
        <f t="shared" si="357"/>
        <v>5</v>
      </c>
      <c r="T3797" t="str">
        <f t="shared" si="358"/>
        <v>theater</v>
      </c>
      <c r="U3797" t="str">
        <f t="shared" si="359"/>
        <v>musical</v>
      </c>
    </row>
    <row r="3798" spans="1:21" ht="44.25" hidden="1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tr">
        <f>Data[[#This Row],[state]]</f>
        <v>failed</v>
      </c>
      <c r="H3798" t="s">
        <v>8224</v>
      </c>
      <c r="I3798" t="s">
        <v>8246</v>
      </c>
      <c r="J3798">
        <v>1484354556</v>
      </c>
      <c r="K3798" s="11">
        <f t="shared" si="354"/>
        <v>42748.779583333337</v>
      </c>
      <c r="L3798">
        <v>1479170556</v>
      </c>
      <c r="M3798" s="11">
        <f t="shared" si="355"/>
        <v>42688.779583333337</v>
      </c>
      <c r="N3798" t="b">
        <v>0</v>
      </c>
      <c r="O3798">
        <v>1</v>
      </c>
      <c r="P3798" t="b">
        <v>0</v>
      </c>
      <c r="Q3798" t="s">
        <v>8305</v>
      </c>
      <c r="R3798" s="10">
        <f t="shared" si="356"/>
        <v>4.4444444444444444E-3</v>
      </c>
      <c r="S3798">
        <f t="shared" si="357"/>
        <v>1</v>
      </c>
      <c r="T3798" t="str">
        <f t="shared" si="358"/>
        <v>theater</v>
      </c>
      <c r="U3798" t="str">
        <f t="shared" si="359"/>
        <v>musical</v>
      </c>
    </row>
    <row r="3799" spans="1:21" ht="59" hidden="1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tr">
        <f>Data[[#This Row],[state]]</f>
        <v>failed</v>
      </c>
      <c r="H3799" t="s">
        <v>8224</v>
      </c>
      <c r="I3799" t="s">
        <v>8246</v>
      </c>
      <c r="J3799">
        <v>1429564165</v>
      </c>
      <c r="K3799" s="11">
        <f t="shared" si="354"/>
        <v>42114.631539351853</v>
      </c>
      <c r="L3799">
        <v>1426972165</v>
      </c>
      <c r="M3799" s="11">
        <f t="shared" si="355"/>
        <v>42084.631539351853</v>
      </c>
      <c r="N3799" t="b">
        <v>0</v>
      </c>
      <c r="O3799">
        <v>37</v>
      </c>
      <c r="P3799" t="b">
        <v>0</v>
      </c>
      <c r="Q3799" t="s">
        <v>8305</v>
      </c>
      <c r="R3799" s="10">
        <f t="shared" si="356"/>
        <v>89.666666666666657</v>
      </c>
      <c r="S3799">
        <f t="shared" si="357"/>
        <v>145.40540540540542</v>
      </c>
      <c r="T3799" t="str">
        <f t="shared" si="358"/>
        <v>theater</v>
      </c>
      <c r="U3799" t="str">
        <f t="shared" si="359"/>
        <v>musical</v>
      </c>
    </row>
    <row r="3800" spans="1:21" ht="44.25" hidden="1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tr">
        <f>Data[[#This Row],[state]]</f>
        <v>failed</v>
      </c>
      <c r="H3800" t="s">
        <v>8224</v>
      </c>
      <c r="I3800" t="s">
        <v>8246</v>
      </c>
      <c r="J3800">
        <v>1407691248</v>
      </c>
      <c r="K3800" s="11">
        <f t="shared" si="354"/>
        <v>41861.472777777781</v>
      </c>
      <c r="L3800">
        <v>1405099248</v>
      </c>
      <c r="M3800" s="11">
        <f t="shared" si="355"/>
        <v>41831.472777777781</v>
      </c>
      <c r="N3800" t="b">
        <v>0</v>
      </c>
      <c r="O3800">
        <v>5</v>
      </c>
      <c r="P3800" t="b">
        <v>0</v>
      </c>
      <c r="Q3800" t="s">
        <v>8305</v>
      </c>
      <c r="R3800" s="10">
        <f t="shared" si="356"/>
        <v>1.4642857142857144</v>
      </c>
      <c r="S3800">
        <f t="shared" si="357"/>
        <v>205</v>
      </c>
      <c r="T3800" t="str">
        <f t="shared" si="358"/>
        <v>theater</v>
      </c>
      <c r="U3800" t="str">
        <f t="shared" si="359"/>
        <v>musical</v>
      </c>
    </row>
    <row r="3801" spans="1:21" ht="44.25" hidden="1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tr">
        <f>Data[[#This Row],[state]]</f>
        <v>failed</v>
      </c>
      <c r="H3801" t="s">
        <v>8224</v>
      </c>
      <c r="I3801" t="s">
        <v>8246</v>
      </c>
      <c r="J3801">
        <v>1457734843</v>
      </c>
      <c r="K3801" s="11">
        <f t="shared" si="354"/>
        <v>42440.68105324074</v>
      </c>
      <c r="L3801">
        <v>1455142843</v>
      </c>
      <c r="M3801" s="11">
        <f t="shared" si="355"/>
        <v>42410.68105324074</v>
      </c>
      <c r="N3801" t="b">
        <v>0</v>
      </c>
      <c r="O3801">
        <v>4</v>
      </c>
      <c r="P3801" t="b">
        <v>0</v>
      </c>
      <c r="Q3801" t="s">
        <v>8305</v>
      </c>
      <c r="R3801" s="10">
        <f t="shared" si="356"/>
        <v>4.0199999999999996</v>
      </c>
      <c r="S3801">
        <f t="shared" si="357"/>
        <v>100.5</v>
      </c>
      <c r="T3801" t="str">
        <f t="shared" si="358"/>
        <v>theater</v>
      </c>
      <c r="U3801" t="str">
        <f t="shared" si="359"/>
        <v>musical</v>
      </c>
    </row>
    <row r="3802" spans="1:21" ht="44.25" hidden="1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tr">
        <f>Data[[#This Row],[state]]</f>
        <v>failed</v>
      </c>
      <c r="H3802" t="s">
        <v>8224</v>
      </c>
      <c r="I3802" t="s">
        <v>8246</v>
      </c>
      <c r="J3802">
        <v>1420952340</v>
      </c>
      <c r="K3802" s="11">
        <f t="shared" si="354"/>
        <v>42014.957638888889</v>
      </c>
      <c r="L3802">
        <v>1418146883</v>
      </c>
      <c r="M3802" s="11">
        <f t="shared" si="355"/>
        <v>41982.487071759257</v>
      </c>
      <c r="N3802" t="b">
        <v>0</v>
      </c>
      <c r="O3802">
        <v>16</v>
      </c>
      <c r="P3802" t="b">
        <v>0</v>
      </c>
      <c r="Q3802" t="s">
        <v>8305</v>
      </c>
      <c r="R3802" s="10">
        <f t="shared" si="356"/>
        <v>4.004545454545454</v>
      </c>
      <c r="S3802">
        <f t="shared" si="357"/>
        <v>55.0625</v>
      </c>
      <c r="T3802" t="str">
        <f t="shared" si="358"/>
        <v>theater</v>
      </c>
      <c r="U3802" t="str">
        <f t="shared" si="359"/>
        <v>musical</v>
      </c>
    </row>
    <row r="3803" spans="1:21" ht="44.25" hidden="1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tr">
        <f>Data[[#This Row],[state]]</f>
        <v>failed</v>
      </c>
      <c r="H3803" t="s">
        <v>8224</v>
      </c>
      <c r="I3803" t="s">
        <v>8246</v>
      </c>
      <c r="J3803">
        <v>1420215216</v>
      </c>
      <c r="K3803" s="11">
        <f t="shared" si="354"/>
        <v>42006.426111111112</v>
      </c>
      <c r="L3803">
        <v>1417536816</v>
      </c>
      <c r="M3803" s="11">
        <f t="shared" si="355"/>
        <v>41975.426111111112</v>
      </c>
      <c r="N3803" t="b">
        <v>0</v>
      </c>
      <c r="O3803">
        <v>9</v>
      </c>
      <c r="P3803" t="b">
        <v>0</v>
      </c>
      <c r="Q3803" t="s">
        <v>8305</v>
      </c>
      <c r="R3803" s="10">
        <f t="shared" si="356"/>
        <v>8.52</v>
      </c>
      <c r="S3803">
        <f t="shared" si="357"/>
        <v>47.333333333333336</v>
      </c>
      <c r="T3803" t="str">
        <f t="shared" si="358"/>
        <v>theater</v>
      </c>
      <c r="U3803" t="str">
        <f t="shared" si="359"/>
        <v>musical</v>
      </c>
    </row>
    <row r="3804" spans="1:21" ht="44.25" hidden="1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tr">
        <f>Data[[#This Row],[state]]</f>
        <v>failed</v>
      </c>
      <c r="H3804" t="s">
        <v>8224</v>
      </c>
      <c r="I3804" t="s">
        <v>8246</v>
      </c>
      <c r="J3804">
        <v>1445482906</v>
      </c>
      <c r="K3804" s="11">
        <f t="shared" si="354"/>
        <v>42298.876226851848</v>
      </c>
      <c r="L3804">
        <v>1442890906</v>
      </c>
      <c r="M3804" s="11">
        <f t="shared" si="355"/>
        <v>42268.876226851848</v>
      </c>
      <c r="N3804" t="b">
        <v>0</v>
      </c>
      <c r="O3804">
        <v>0</v>
      </c>
      <c r="P3804" t="b">
        <v>0</v>
      </c>
      <c r="Q3804" t="s">
        <v>8305</v>
      </c>
      <c r="R3804" s="10">
        <f t="shared" si="356"/>
        <v>0</v>
      </c>
      <c r="S3804" t="e">
        <f t="shared" si="357"/>
        <v>#DIV/0!</v>
      </c>
      <c r="T3804" t="str">
        <f t="shared" si="358"/>
        <v>theater</v>
      </c>
      <c r="U3804" t="str">
        <f t="shared" si="359"/>
        <v>musical</v>
      </c>
    </row>
    <row r="3805" spans="1:21" ht="29.5" hidden="1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tr">
        <f>Data[[#This Row],[state]]</f>
        <v>failed</v>
      </c>
      <c r="H3805" t="s">
        <v>8224</v>
      </c>
      <c r="I3805" t="s">
        <v>8246</v>
      </c>
      <c r="J3805">
        <v>1457133568</v>
      </c>
      <c r="K3805" s="11">
        <f t="shared" si="354"/>
        <v>42433.721851851849</v>
      </c>
      <c r="L3805">
        <v>1454541568</v>
      </c>
      <c r="M3805" s="11">
        <f t="shared" si="355"/>
        <v>42403.721851851849</v>
      </c>
      <c r="N3805" t="b">
        <v>0</v>
      </c>
      <c r="O3805">
        <v>40</v>
      </c>
      <c r="P3805" t="b">
        <v>0</v>
      </c>
      <c r="Q3805" t="s">
        <v>8305</v>
      </c>
      <c r="R3805" s="10">
        <f t="shared" si="356"/>
        <v>19.650000000000002</v>
      </c>
      <c r="S3805">
        <f t="shared" si="357"/>
        <v>58.95</v>
      </c>
      <c r="T3805" t="str">
        <f t="shared" si="358"/>
        <v>theater</v>
      </c>
      <c r="U3805" t="str">
        <f t="shared" si="359"/>
        <v>musical</v>
      </c>
    </row>
    <row r="3806" spans="1:21" ht="44.25" hidden="1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tr">
        <f>Data[[#This Row],[state]]</f>
        <v>failed</v>
      </c>
      <c r="H3806" t="s">
        <v>8224</v>
      </c>
      <c r="I3806" t="s">
        <v>8246</v>
      </c>
      <c r="J3806">
        <v>1469948400</v>
      </c>
      <c r="K3806" s="11">
        <f t="shared" si="354"/>
        <v>42582.041666666672</v>
      </c>
      <c r="L3806">
        <v>1465172024</v>
      </c>
      <c r="M3806" s="11">
        <f t="shared" si="355"/>
        <v>42526.75953703704</v>
      </c>
      <c r="N3806" t="b">
        <v>0</v>
      </c>
      <c r="O3806">
        <v>0</v>
      </c>
      <c r="P3806" t="b">
        <v>0</v>
      </c>
      <c r="Q3806" t="s">
        <v>8305</v>
      </c>
      <c r="R3806" s="10">
        <f t="shared" si="356"/>
        <v>0</v>
      </c>
      <c r="S3806" t="e">
        <f t="shared" si="357"/>
        <v>#DIV/0!</v>
      </c>
      <c r="T3806" t="str">
        <f t="shared" si="358"/>
        <v>theater</v>
      </c>
      <c r="U3806" t="str">
        <f t="shared" si="359"/>
        <v>musical</v>
      </c>
    </row>
    <row r="3807" spans="1:21" ht="44.25" hidden="1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tr">
        <f>Data[[#This Row],[state]]</f>
        <v>failed</v>
      </c>
      <c r="H3807" t="s">
        <v>8224</v>
      </c>
      <c r="I3807" t="s">
        <v>8246</v>
      </c>
      <c r="J3807">
        <v>1411852640</v>
      </c>
      <c r="K3807" s="11">
        <f t="shared" si="354"/>
        <v>41909.637037037035</v>
      </c>
      <c r="L3807">
        <v>1406668640</v>
      </c>
      <c r="M3807" s="11">
        <f t="shared" si="355"/>
        <v>41849.637037037035</v>
      </c>
      <c r="N3807" t="b">
        <v>0</v>
      </c>
      <c r="O3807">
        <v>2</v>
      </c>
      <c r="P3807" t="b">
        <v>0</v>
      </c>
      <c r="Q3807" t="s">
        <v>8305</v>
      </c>
      <c r="R3807" s="10">
        <f t="shared" si="356"/>
        <v>2E-3</v>
      </c>
      <c r="S3807">
        <f t="shared" si="357"/>
        <v>1.5</v>
      </c>
      <c r="T3807" t="str">
        <f t="shared" si="358"/>
        <v>theater</v>
      </c>
      <c r="U3807" t="str">
        <f t="shared" si="359"/>
        <v>musical</v>
      </c>
    </row>
    <row r="3808" spans="1:21" ht="59" hidden="1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tr">
        <f>Data[[#This Row],[state]]</f>
        <v>failed</v>
      </c>
      <c r="H3808" t="s">
        <v>8226</v>
      </c>
      <c r="I3808" t="s">
        <v>8248</v>
      </c>
      <c r="J3808">
        <v>1404022381</v>
      </c>
      <c r="K3808" s="11">
        <f t="shared" si="354"/>
        <v>41819.009039351848</v>
      </c>
      <c r="L3808">
        <v>1402294381</v>
      </c>
      <c r="M3808" s="11">
        <f t="shared" si="355"/>
        <v>41799.009039351848</v>
      </c>
      <c r="N3808" t="b">
        <v>0</v>
      </c>
      <c r="O3808">
        <v>1</v>
      </c>
      <c r="P3808" t="b">
        <v>0</v>
      </c>
      <c r="Q3808" t="s">
        <v>8305</v>
      </c>
      <c r="R3808" s="10">
        <f t="shared" si="356"/>
        <v>6.6666666666666666E-2</v>
      </c>
      <c r="S3808">
        <f t="shared" si="357"/>
        <v>5</v>
      </c>
      <c r="T3808" t="str">
        <f t="shared" si="358"/>
        <v>theater</v>
      </c>
      <c r="U3808" t="str">
        <f t="shared" si="359"/>
        <v>musical</v>
      </c>
    </row>
    <row r="3809" spans="1:21" ht="44.25" hidden="1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tr">
        <f>Data[[#This Row],[state]]</f>
        <v>failed</v>
      </c>
      <c r="H3809" t="s">
        <v>8224</v>
      </c>
      <c r="I3809" t="s">
        <v>8246</v>
      </c>
      <c r="J3809">
        <v>1428097739</v>
      </c>
      <c r="K3809" s="11">
        <f t="shared" si="354"/>
        <v>42097.659016203703</v>
      </c>
      <c r="L3809">
        <v>1427492939</v>
      </c>
      <c r="M3809" s="11">
        <f t="shared" si="355"/>
        <v>42090.659016203703</v>
      </c>
      <c r="N3809" t="b">
        <v>0</v>
      </c>
      <c r="O3809">
        <v>9</v>
      </c>
      <c r="P3809" t="b">
        <v>0</v>
      </c>
      <c r="Q3809" t="s">
        <v>8305</v>
      </c>
      <c r="R3809" s="10">
        <f t="shared" si="356"/>
        <v>30.333333333333336</v>
      </c>
      <c r="S3809">
        <f t="shared" si="357"/>
        <v>50.555555555555557</v>
      </c>
      <c r="T3809" t="str">
        <f t="shared" si="358"/>
        <v>theater</v>
      </c>
      <c r="U3809" t="str">
        <f t="shared" si="359"/>
        <v>musical</v>
      </c>
    </row>
    <row r="3810" spans="1:21" ht="44.25" hidden="1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tr">
        <f>Data[[#This Row],[state]]</f>
        <v>successful</v>
      </c>
      <c r="H3810" t="s">
        <v>8225</v>
      </c>
      <c r="I3810" t="s">
        <v>8247</v>
      </c>
      <c r="J3810">
        <v>1429955619</v>
      </c>
      <c r="K3810" s="11">
        <f t="shared" si="354"/>
        <v>42119.162256944444</v>
      </c>
      <c r="L3810">
        <v>1424775219</v>
      </c>
      <c r="M3810" s="11">
        <f t="shared" si="355"/>
        <v>42059.203923611116</v>
      </c>
      <c r="N3810" t="b">
        <v>0</v>
      </c>
      <c r="O3810">
        <v>24</v>
      </c>
      <c r="P3810" t="b">
        <v>1</v>
      </c>
      <c r="Q3810" t="s">
        <v>8271</v>
      </c>
      <c r="R3810" s="10">
        <f t="shared" si="356"/>
        <v>100</v>
      </c>
      <c r="S3810">
        <f t="shared" si="357"/>
        <v>41.666666666666664</v>
      </c>
      <c r="T3810" t="str">
        <f t="shared" si="358"/>
        <v>theater</v>
      </c>
      <c r="U3810" t="str">
        <f t="shared" si="359"/>
        <v>plays</v>
      </c>
    </row>
    <row r="3811" spans="1:21" ht="59" hidden="1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tr">
        <f>Data[[#This Row],[state]]</f>
        <v>successful</v>
      </c>
      <c r="H3811" t="s">
        <v>8225</v>
      </c>
      <c r="I3811" t="s">
        <v>8247</v>
      </c>
      <c r="J3811">
        <v>1406761200</v>
      </c>
      <c r="K3811" s="11">
        <f t="shared" si="354"/>
        <v>41850.708333333336</v>
      </c>
      <c r="L3811">
        <v>1402403907</v>
      </c>
      <c r="M3811" s="11">
        <f t="shared" si="355"/>
        <v>41800.276701388888</v>
      </c>
      <c r="N3811" t="b">
        <v>0</v>
      </c>
      <c r="O3811">
        <v>38</v>
      </c>
      <c r="P3811" t="b">
        <v>1</v>
      </c>
      <c r="Q3811" t="s">
        <v>8271</v>
      </c>
      <c r="R3811" s="10">
        <f t="shared" si="356"/>
        <v>101.25</v>
      </c>
      <c r="S3811">
        <f t="shared" si="357"/>
        <v>53.289473684210527</v>
      </c>
      <c r="T3811" t="str">
        <f t="shared" si="358"/>
        <v>theater</v>
      </c>
      <c r="U3811" t="str">
        <f t="shared" si="359"/>
        <v>plays</v>
      </c>
    </row>
    <row r="3812" spans="1:21" ht="44.25" hidden="1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tr">
        <f>Data[[#This Row],[state]]</f>
        <v>successful</v>
      </c>
      <c r="H3812" t="s">
        <v>8224</v>
      </c>
      <c r="I3812" t="s">
        <v>8246</v>
      </c>
      <c r="J3812">
        <v>1426965758</v>
      </c>
      <c r="K3812" s="11">
        <f t="shared" si="354"/>
        <v>42084.557384259257</v>
      </c>
      <c r="L3812">
        <v>1424377358</v>
      </c>
      <c r="M3812" s="11">
        <f t="shared" si="355"/>
        <v>42054.599050925928</v>
      </c>
      <c r="N3812" t="b">
        <v>0</v>
      </c>
      <c r="O3812">
        <v>26</v>
      </c>
      <c r="P3812" t="b">
        <v>1</v>
      </c>
      <c r="Q3812" t="s">
        <v>8271</v>
      </c>
      <c r="R3812" s="10">
        <f t="shared" si="356"/>
        <v>121.73333333333333</v>
      </c>
      <c r="S3812">
        <f t="shared" si="357"/>
        <v>70.230769230769226</v>
      </c>
      <c r="T3812" t="str">
        <f t="shared" si="358"/>
        <v>theater</v>
      </c>
      <c r="U3812" t="str">
        <f t="shared" si="359"/>
        <v>plays</v>
      </c>
    </row>
    <row r="3813" spans="1:21" ht="44.25" hidden="1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tr">
        <f>Data[[#This Row],[state]]</f>
        <v>successful</v>
      </c>
      <c r="H3813" t="s">
        <v>8225</v>
      </c>
      <c r="I3813" t="s">
        <v>8247</v>
      </c>
      <c r="J3813">
        <v>1464692400</v>
      </c>
      <c r="K3813" s="11">
        <f t="shared" si="354"/>
        <v>42521.208333333328</v>
      </c>
      <c r="L3813">
        <v>1461769373</v>
      </c>
      <c r="M3813" s="11">
        <f t="shared" si="355"/>
        <v>42487.37700231481</v>
      </c>
      <c r="N3813" t="b">
        <v>0</v>
      </c>
      <c r="O3813">
        <v>19</v>
      </c>
      <c r="P3813" t="b">
        <v>1</v>
      </c>
      <c r="Q3813" t="s">
        <v>8271</v>
      </c>
      <c r="R3813" s="10">
        <f t="shared" si="356"/>
        <v>330</v>
      </c>
      <c r="S3813">
        <f t="shared" si="357"/>
        <v>43.421052631578945</v>
      </c>
      <c r="T3813" t="str">
        <f t="shared" si="358"/>
        <v>theater</v>
      </c>
      <c r="U3813" t="str">
        <f t="shared" si="359"/>
        <v>plays</v>
      </c>
    </row>
    <row r="3814" spans="1:21" ht="44.25" hidden="1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tr">
        <f>Data[[#This Row],[state]]</f>
        <v>successful</v>
      </c>
      <c r="H3814" t="s">
        <v>8229</v>
      </c>
      <c r="I3814" t="s">
        <v>8251</v>
      </c>
      <c r="J3814">
        <v>1433131140</v>
      </c>
      <c r="K3814" s="11">
        <f t="shared" si="354"/>
        <v>42155.915972222225</v>
      </c>
      <c r="L3814">
        <v>1429120908</v>
      </c>
      <c r="M3814" s="11">
        <f t="shared" si="355"/>
        <v>42109.501250000001</v>
      </c>
      <c r="N3814" t="b">
        <v>0</v>
      </c>
      <c r="O3814">
        <v>11</v>
      </c>
      <c r="P3814" t="b">
        <v>1</v>
      </c>
      <c r="Q3814" t="s">
        <v>8271</v>
      </c>
      <c r="R3814" s="10">
        <f t="shared" si="356"/>
        <v>109.55</v>
      </c>
      <c r="S3814">
        <f t="shared" si="357"/>
        <v>199.18181818181819</v>
      </c>
      <c r="T3814" t="str">
        <f t="shared" si="358"/>
        <v>theater</v>
      </c>
      <c r="U3814" t="str">
        <f t="shared" si="359"/>
        <v>plays</v>
      </c>
    </row>
    <row r="3815" spans="1:21" ht="44.25" hidden="1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tr">
        <f>Data[[#This Row],[state]]</f>
        <v>successful</v>
      </c>
      <c r="H3815" t="s">
        <v>8224</v>
      </c>
      <c r="I3815" t="s">
        <v>8246</v>
      </c>
      <c r="J3815">
        <v>1465940580</v>
      </c>
      <c r="K3815" s="11">
        <f t="shared" si="354"/>
        <v>42535.654861111107</v>
      </c>
      <c r="L3815">
        <v>1462603021</v>
      </c>
      <c r="M3815" s="11">
        <f t="shared" si="355"/>
        <v>42497.025706018518</v>
      </c>
      <c r="N3815" t="b">
        <v>0</v>
      </c>
      <c r="O3815">
        <v>27</v>
      </c>
      <c r="P3815" t="b">
        <v>1</v>
      </c>
      <c r="Q3815" t="s">
        <v>8271</v>
      </c>
      <c r="R3815" s="10">
        <f t="shared" si="356"/>
        <v>100.95190476190474</v>
      </c>
      <c r="S3815">
        <f t="shared" si="357"/>
        <v>78.518148148148143</v>
      </c>
      <c r="T3815" t="str">
        <f t="shared" si="358"/>
        <v>theater</v>
      </c>
      <c r="U3815" t="str">
        <f t="shared" si="359"/>
        <v>plays</v>
      </c>
    </row>
    <row r="3816" spans="1:21" ht="44.25" hidden="1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tr">
        <f>Data[[#This Row],[state]]</f>
        <v>successful</v>
      </c>
      <c r="H3816" t="s">
        <v>8224</v>
      </c>
      <c r="I3816" t="s">
        <v>8246</v>
      </c>
      <c r="J3816">
        <v>1427860740</v>
      </c>
      <c r="K3816" s="11">
        <f t="shared" si="354"/>
        <v>42094.915972222225</v>
      </c>
      <c r="L3816">
        <v>1424727712</v>
      </c>
      <c r="M3816" s="11">
        <f t="shared" si="355"/>
        <v>42058.654074074075</v>
      </c>
      <c r="N3816" t="b">
        <v>0</v>
      </c>
      <c r="O3816">
        <v>34</v>
      </c>
      <c r="P3816" t="b">
        <v>1</v>
      </c>
      <c r="Q3816" t="s">
        <v>8271</v>
      </c>
      <c r="R3816" s="10">
        <f t="shared" si="356"/>
        <v>140.13333333333333</v>
      </c>
      <c r="S3816">
        <f t="shared" si="357"/>
        <v>61.823529411764703</v>
      </c>
      <c r="T3816" t="str">
        <f t="shared" si="358"/>
        <v>theater</v>
      </c>
      <c r="U3816" t="str">
        <f t="shared" si="359"/>
        <v>plays</v>
      </c>
    </row>
    <row r="3817" spans="1:21" ht="29.5" hidden="1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tr">
        <f>Data[[#This Row],[state]]</f>
        <v>successful</v>
      </c>
      <c r="H3817" t="s">
        <v>8225</v>
      </c>
      <c r="I3817" t="s">
        <v>8247</v>
      </c>
      <c r="J3817">
        <v>1440111600</v>
      </c>
      <c r="K3817" s="11">
        <f t="shared" si="354"/>
        <v>42236.708333333328</v>
      </c>
      <c r="L3817">
        <v>1437545657</v>
      </c>
      <c r="M3817" s="11">
        <f t="shared" si="355"/>
        <v>42207.009918981479</v>
      </c>
      <c r="N3817" t="b">
        <v>0</v>
      </c>
      <c r="O3817">
        <v>20</v>
      </c>
      <c r="P3817" t="b">
        <v>1</v>
      </c>
      <c r="Q3817" t="s">
        <v>8271</v>
      </c>
      <c r="R3817" s="10">
        <f t="shared" si="356"/>
        <v>100.001</v>
      </c>
      <c r="S3817">
        <f t="shared" si="357"/>
        <v>50.000500000000002</v>
      </c>
      <c r="T3817" t="str">
        <f t="shared" si="358"/>
        <v>theater</v>
      </c>
      <c r="U3817" t="str">
        <f t="shared" si="359"/>
        <v>plays</v>
      </c>
    </row>
    <row r="3818" spans="1:21" ht="59" hidden="1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tr">
        <f>Data[[#This Row],[state]]</f>
        <v>successful</v>
      </c>
      <c r="H3818" t="s">
        <v>8224</v>
      </c>
      <c r="I3818" t="s">
        <v>8246</v>
      </c>
      <c r="J3818">
        <v>1405614823</v>
      </c>
      <c r="K3818" s="11">
        <f t="shared" si="354"/>
        <v>41837.440081018518</v>
      </c>
      <c r="L3818">
        <v>1403022823</v>
      </c>
      <c r="M3818" s="11">
        <f t="shared" si="355"/>
        <v>41807.440081018518</v>
      </c>
      <c r="N3818" t="b">
        <v>0</v>
      </c>
      <c r="O3818">
        <v>37</v>
      </c>
      <c r="P3818" t="b">
        <v>1</v>
      </c>
      <c r="Q3818" t="s">
        <v>8271</v>
      </c>
      <c r="R3818" s="10">
        <f t="shared" si="356"/>
        <v>119.238</v>
      </c>
      <c r="S3818">
        <f t="shared" si="357"/>
        <v>48.339729729729726</v>
      </c>
      <c r="T3818" t="str">
        <f t="shared" si="358"/>
        <v>theater</v>
      </c>
      <c r="U3818" t="str">
        <f t="shared" si="359"/>
        <v>plays</v>
      </c>
    </row>
    <row r="3819" spans="1:21" ht="44.25" hidden="1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tr">
        <f>Data[[#This Row],[state]]</f>
        <v>successful</v>
      </c>
      <c r="H3819" t="s">
        <v>8224</v>
      </c>
      <c r="I3819" t="s">
        <v>8246</v>
      </c>
      <c r="J3819">
        <v>1445659140</v>
      </c>
      <c r="K3819" s="11">
        <f t="shared" si="354"/>
        <v>42300.915972222225</v>
      </c>
      <c r="L3819">
        <v>1444236216</v>
      </c>
      <c r="M3819" s="11">
        <f t="shared" si="355"/>
        <v>42284.44694444444</v>
      </c>
      <c r="N3819" t="b">
        <v>0</v>
      </c>
      <c r="O3819">
        <v>20</v>
      </c>
      <c r="P3819" t="b">
        <v>1</v>
      </c>
      <c r="Q3819" t="s">
        <v>8271</v>
      </c>
      <c r="R3819" s="10">
        <f t="shared" si="356"/>
        <v>107.25</v>
      </c>
      <c r="S3819">
        <f t="shared" si="357"/>
        <v>107.25</v>
      </c>
      <c r="T3819" t="str">
        <f t="shared" si="358"/>
        <v>theater</v>
      </c>
      <c r="U3819" t="str">
        <f t="shared" si="359"/>
        <v>plays</v>
      </c>
    </row>
    <row r="3820" spans="1:21" ht="44.25" hidden="1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tr">
        <f>Data[[#This Row],[state]]</f>
        <v>successful</v>
      </c>
      <c r="H3820" t="s">
        <v>8224</v>
      </c>
      <c r="I3820" t="s">
        <v>8246</v>
      </c>
      <c r="J3820">
        <v>1426187582</v>
      </c>
      <c r="K3820" s="11">
        <f t="shared" si="354"/>
        <v>42075.550717592589</v>
      </c>
      <c r="L3820">
        <v>1423599182</v>
      </c>
      <c r="M3820" s="11">
        <f t="shared" si="355"/>
        <v>42045.59238425926</v>
      </c>
      <c r="N3820" t="b">
        <v>0</v>
      </c>
      <c r="O3820">
        <v>10</v>
      </c>
      <c r="P3820" t="b">
        <v>1</v>
      </c>
      <c r="Q3820" t="s">
        <v>8271</v>
      </c>
      <c r="R3820" s="10">
        <f t="shared" si="356"/>
        <v>227.99999999999997</v>
      </c>
      <c r="S3820">
        <f t="shared" si="357"/>
        <v>57</v>
      </c>
      <c r="T3820" t="str">
        <f t="shared" si="358"/>
        <v>theater</v>
      </c>
      <c r="U3820" t="str">
        <f t="shared" si="359"/>
        <v>plays</v>
      </c>
    </row>
    <row r="3821" spans="1:21" ht="44.25" hidden="1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tr">
        <f>Data[[#This Row],[state]]</f>
        <v>successful</v>
      </c>
      <c r="H3821" t="s">
        <v>8224</v>
      </c>
      <c r="I3821" t="s">
        <v>8246</v>
      </c>
      <c r="J3821">
        <v>1437166920</v>
      </c>
      <c r="K3821" s="11">
        <f t="shared" si="354"/>
        <v>42202.626388888893</v>
      </c>
      <c r="L3821">
        <v>1435554104</v>
      </c>
      <c r="M3821" s="11">
        <f t="shared" si="355"/>
        <v>42183.959537037037</v>
      </c>
      <c r="N3821" t="b">
        <v>0</v>
      </c>
      <c r="O3821">
        <v>26</v>
      </c>
      <c r="P3821" t="b">
        <v>1</v>
      </c>
      <c r="Q3821" t="s">
        <v>8271</v>
      </c>
      <c r="R3821" s="10">
        <f t="shared" si="356"/>
        <v>106.4</v>
      </c>
      <c r="S3821">
        <f t="shared" si="357"/>
        <v>40.92307692307692</v>
      </c>
      <c r="T3821" t="str">
        <f t="shared" si="358"/>
        <v>theater</v>
      </c>
      <c r="U3821" t="str">
        <f t="shared" si="359"/>
        <v>plays</v>
      </c>
    </row>
    <row r="3822" spans="1:21" ht="44.25" hidden="1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tr">
        <f>Data[[#This Row],[state]]</f>
        <v>successful</v>
      </c>
      <c r="H3822" t="s">
        <v>8225</v>
      </c>
      <c r="I3822" t="s">
        <v>8247</v>
      </c>
      <c r="J3822">
        <v>1436110717</v>
      </c>
      <c r="K3822" s="11">
        <f t="shared" si="354"/>
        <v>42190.401817129634</v>
      </c>
      <c r="L3822">
        <v>1433518717</v>
      </c>
      <c r="M3822" s="11">
        <f t="shared" si="355"/>
        <v>42160.401817129634</v>
      </c>
      <c r="N3822" t="b">
        <v>0</v>
      </c>
      <c r="O3822">
        <v>20</v>
      </c>
      <c r="P3822" t="b">
        <v>1</v>
      </c>
      <c r="Q3822" t="s">
        <v>8271</v>
      </c>
      <c r="R3822" s="10">
        <f t="shared" si="356"/>
        <v>143.33333333333334</v>
      </c>
      <c r="S3822">
        <f t="shared" si="357"/>
        <v>21.5</v>
      </c>
      <c r="T3822" t="str">
        <f t="shared" si="358"/>
        <v>theater</v>
      </c>
      <c r="U3822" t="str">
        <f t="shared" si="359"/>
        <v>plays</v>
      </c>
    </row>
    <row r="3823" spans="1:21" ht="44.25" hidden="1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tr">
        <f>Data[[#This Row],[state]]</f>
        <v>successful</v>
      </c>
      <c r="H3823" t="s">
        <v>8224</v>
      </c>
      <c r="I3823" t="s">
        <v>8246</v>
      </c>
      <c r="J3823">
        <v>1451881207</v>
      </c>
      <c r="K3823" s="11">
        <f t="shared" si="354"/>
        <v>42372.930636574078</v>
      </c>
      <c r="L3823">
        <v>1449116407</v>
      </c>
      <c r="M3823" s="11">
        <f t="shared" si="355"/>
        <v>42340.930636574078</v>
      </c>
      <c r="N3823" t="b">
        <v>0</v>
      </c>
      <c r="O3823">
        <v>46</v>
      </c>
      <c r="P3823" t="b">
        <v>1</v>
      </c>
      <c r="Q3823" t="s">
        <v>8271</v>
      </c>
      <c r="R3823" s="10">
        <f t="shared" si="356"/>
        <v>104.54285714285714</v>
      </c>
      <c r="S3823">
        <f t="shared" si="357"/>
        <v>79.543478260869563</v>
      </c>
      <c r="T3823" t="str">
        <f t="shared" si="358"/>
        <v>theater</v>
      </c>
      <c r="U3823" t="str">
        <f t="shared" si="359"/>
        <v>plays</v>
      </c>
    </row>
    <row r="3824" spans="1:21" ht="59" hidden="1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tr">
        <f>Data[[#This Row],[state]]</f>
        <v>successful</v>
      </c>
      <c r="H3824" t="s">
        <v>8236</v>
      </c>
      <c r="I3824" t="s">
        <v>8249</v>
      </c>
      <c r="J3824">
        <v>1453244340</v>
      </c>
      <c r="K3824" s="11">
        <f t="shared" si="354"/>
        <v>42388.707638888889</v>
      </c>
      <c r="L3824">
        <v>1448136417</v>
      </c>
      <c r="M3824" s="11">
        <f t="shared" si="355"/>
        <v>42329.588159722218</v>
      </c>
      <c r="N3824" t="b">
        <v>0</v>
      </c>
      <c r="O3824">
        <v>76</v>
      </c>
      <c r="P3824" t="b">
        <v>1</v>
      </c>
      <c r="Q3824" t="s">
        <v>8271</v>
      </c>
      <c r="R3824" s="10">
        <f t="shared" si="356"/>
        <v>110.02000000000001</v>
      </c>
      <c r="S3824">
        <f t="shared" si="357"/>
        <v>72.381578947368425</v>
      </c>
      <c r="T3824" t="str">
        <f t="shared" si="358"/>
        <v>theater</v>
      </c>
      <c r="U3824" t="str">
        <f t="shared" si="359"/>
        <v>plays</v>
      </c>
    </row>
    <row r="3825" spans="1:21" ht="44.25" hidden="1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tr">
        <f>Data[[#This Row],[state]]</f>
        <v>successful</v>
      </c>
      <c r="H3825" t="s">
        <v>8224</v>
      </c>
      <c r="I3825" t="s">
        <v>8246</v>
      </c>
      <c r="J3825">
        <v>1437364740</v>
      </c>
      <c r="K3825" s="11">
        <f t="shared" si="354"/>
        <v>42204.915972222225</v>
      </c>
      <c r="L3825">
        <v>1434405044</v>
      </c>
      <c r="M3825" s="11">
        <f t="shared" si="355"/>
        <v>42170.660231481481</v>
      </c>
      <c r="N3825" t="b">
        <v>0</v>
      </c>
      <c r="O3825">
        <v>41</v>
      </c>
      <c r="P3825" t="b">
        <v>1</v>
      </c>
      <c r="Q3825" t="s">
        <v>8271</v>
      </c>
      <c r="R3825" s="10">
        <f t="shared" si="356"/>
        <v>106</v>
      </c>
      <c r="S3825">
        <f t="shared" si="357"/>
        <v>64.634146341463421</v>
      </c>
      <c r="T3825" t="str">
        <f t="shared" si="358"/>
        <v>theater</v>
      </c>
      <c r="U3825" t="str">
        <f t="shared" si="359"/>
        <v>plays</v>
      </c>
    </row>
    <row r="3826" spans="1:21" ht="44.25" hidden="1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tr">
        <f>Data[[#This Row],[state]]</f>
        <v>successful</v>
      </c>
      <c r="H3826" t="s">
        <v>8225</v>
      </c>
      <c r="I3826" t="s">
        <v>8247</v>
      </c>
      <c r="J3826">
        <v>1470058860</v>
      </c>
      <c r="K3826" s="11">
        <f t="shared" si="354"/>
        <v>42583.320138888885</v>
      </c>
      <c r="L3826">
        <v>1469026903</v>
      </c>
      <c r="M3826" s="11">
        <f t="shared" si="355"/>
        <v>42571.376192129625</v>
      </c>
      <c r="N3826" t="b">
        <v>0</v>
      </c>
      <c r="O3826">
        <v>7</v>
      </c>
      <c r="P3826" t="b">
        <v>1</v>
      </c>
      <c r="Q3826" t="s">
        <v>8271</v>
      </c>
      <c r="R3826" s="10">
        <f t="shared" si="356"/>
        <v>108</v>
      </c>
      <c r="S3826">
        <f t="shared" si="357"/>
        <v>38.571428571428569</v>
      </c>
      <c r="T3826" t="str">
        <f t="shared" si="358"/>
        <v>theater</v>
      </c>
      <c r="U3826" t="str">
        <f t="shared" si="359"/>
        <v>plays</v>
      </c>
    </row>
    <row r="3827" spans="1:21" ht="44.25" hidden="1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tr">
        <f>Data[[#This Row],[state]]</f>
        <v>successful</v>
      </c>
      <c r="H3827" t="s">
        <v>8224</v>
      </c>
      <c r="I3827" t="s">
        <v>8246</v>
      </c>
      <c r="J3827">
        <v>1434505214</v>
      </c>
      <c r="K3827" s="11">
        <f t="shared" si="354"/>
        <v>42171.819606481484</v>
      </c>
      <c r="L3827">
        <v>1432690814</v>
      </c>
      <c r="M3827" s="11">
        <f t="shared" si="355"/>
        <v>42150.819606481484</v>
      </c>
      <c r="N3827" t="b">
        <v>0</v>
      </c>
      <c r="O3827">
        <v>49</v>
      </c>
      <c r="P3827" t="b">
        <v>1</v>
      </c>
      <c r="Q3827" t="s">
        <v>8271</v>
      </c>
      <c r="R3827" s="10">
        <f t="shared" si="356"/>
        <v>105.42</v>
      </c>
      <c r="S3827">
        <f t="shared" si="357"/>
        <v>107.57142857142857</v>
      </c>
      <c r="T3827" t="str">
        <f t="shared" si="358"/>
        <v>theater</v>
      </c>
      <c r="U3827" t="str">
        <f t="shared" si="359"/>
        <v>plays</v>
      </c>
    </row>
    <row r="3828" spans="1:21" ht="29.5" hidden="1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tr">
        <f>Data[[#This Row],[state]]</f>
        <v>successful</v>
      </c>
      <c r="H3828" t="s">
        <v>8225</v>
      </c>
      <c r="I3828" t="s">
        <v>8247</v>
      </c>
      <c r="J3828">
        <v>1430993394</v>
      </c>
      <c r="K3828" s="11">
        <f t="shared" si="354"/>
        <v>42131.173541666663</v>
      </c>
      <c r="L3828">
        <v>1428401394</v>
      </c>
      <c r="M3828" s="11">
        <f t="shared" si="355"/>
        <v>42101.173541666663</v>
      </c>
      <c r="N3828" t="b">
        <v>0</v>
      </c>
      <c r="O3828">
        <v>26</v>
      </c>
      <c r="P3828" t="b">
        <v>1</v>
      </c>
      <c r="Q3828" t="s">
        <v>8271</v>
      </c>
      <c r="R3828" s="10">
        <f t="shared" si="356"/>
        <v>119.16666666666667</v>
      </c>
      <c r="S3828">
        <f t="shared" si="357"/>
        <v>27.5</v>
      </c>
      <c r="T3828" t="str">
        <f t="shared" si="358"/>
        <v>theater</v>
      </c>
      <c r="U3828" t="str">
        <f t="shared" si="359"/>
        <v>plays</v>
      </c>
    </row>
    <row r="3829" spans="1:21" ht="59" hidden="1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tr">
        <f>Data[[#This Row],[state]]</f>
        <v>successful</v>
      </c>
      <c r="H3829" t="s">
        <v>8225</v>
      </c>
      <c r="I3829" t="s">
        <v>8247</v>
      </c>
      <c r="J3829">
        <v>1427414400</v>
      </c>
      <c r="K3829" s="11">
        <f t="shared" si="354"/>
        <v>42089.75</v>
      </c>
      <c r="L3829">
        <v>1422656201</v>
      </c>
      <c r="M3829" s="11">
        <f t="shared" si="355"/>
        <v>42034.678252314814</v>
      </c>
      <c r="N3829" t="b">
        <v>0</v>
      </c>
      <c r="O3829">
        <v>65</v>
      </c>
      <c r="P3829" t="b">
        <v>1</v>
      </c>
      <c r="Q3829" t="s">
        <v>8271</v>
      </c>
      <c r="R3829" s="10">
        <f t="shared" si="356"/>
        <v>152.66666666666666</v>
      </c>
      <c r="S3829">
        <f t="shared" si="357"/>
        <v>70.461538461538467</v>
      </c>
      <c r="T3829" t="str">
        <f t="shared" si="358"/>
        <v>theater</v>
      </c>
      <c r="U3829" t="str">
        <f t="shared" si="359"/>
        <v>plays</v>
      </c>
    </row>
    <row r="3830" spans="1:21" ht="44.25" hidden="1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tr">
        <f>Data[[#This Row],[state]]</f>
        <v>successful</v>
      </c>
      <c r="H3830" t="s">
        <v>8224</v>
      </c>
      <c r="I3830" t="s">
        <v>8246</v>
      </c>
      <c r="J3830">
        <v>1420033187</v>
      </c>
      <c r="K3830" s="11">
        <f t="shared" si="354"/>
        <v>42004.319293981483</v>
      </c>
      <c r="L3830">
        <v>1414845587</v>
      </c>
      <c r="M3830" s="11">
        <f t="shared" si="355"/>
        <v>41944.277627314819</v>
      </c>
      <c r="N3830" t="b">
        <v>0</v>
      </c>
      <c r="O3830">
        <v>28</v>
      </c>
      <c r="P3830" t="b">
        <v>1</v>
      </c>
      <c r="Q3830" t="s">
        <v>8271</v>
      </c>
      <c r="R3830" s="10">
        <f t="shared" si="356"/>
        <v>100</v>
      </c>
      <c r="S3830">
        <f t="shared" si="357"/>
        <v>178.57142857142858</v>
      </c>
      <c r="T3830" t="str">
        <f t="shared" si="358"/>
        <v>theater</v>
      </c>
      <c r="U3830" t="str">
        <f t="shared" si="359"/>
        <v>plays</v>
      </c>
    </row>
    <row r="3831" spans="1:21" ht="44.25" hidden="1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tr">
        <f>Data[[#This Row],[state]]</f>
        <v>successful</v>
      </c>
      <c r="H3831" t="s">
        <v>8224</v>
      </c>
      <c r="I3831" t="s">
        <v>8246</v>
      </c>
      <c r="J3831">
        <v>1472676371</v>
      </c>
      <c r="K3831" s="11">
        <f t="shared" si="354"/>
        <v>42613.615405092598</v>
      </c>
      <c r="L3831">
        <v>1470948371</v>
      </c>
      <c r="M3831" s="11">
        <f t="shared" si="355"/>
        <v>42593.615405092598</v>
      </c>
      <c r="N3831" t="b">
        <v>0</v>
      </c>
      <c r="O3831">
        <v>8</v>
      </c>
      <c r="P3831" t="b">
        <v>1</v>
      </c>
      <c r="Q3831" t="s">
        <v>8271</v>
      </c>
      <c r="R3831" s="10">
        <f t="shared" si="356"/>
        <v>100.2</v>
      </c>
      <c r="S3831">
        <f t="shared" si="357"/>
        <v>62.625</v>
      </c>
      <c r="T3831" t="str">
        <f t="shared" si="358"/>
        <v>theater</v>
      </c>
      <c r="U3831" t="str">
        <f t="shared" si="359"/>
        <v>plays</v>
      </c>
    </row>
    <row r="3832" spans="1:21" ht="44.25" hidden="1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tr">
        <f>Data[[#This Row],[state]]</f>
        <v>successful</v>
      </c>
      <c r="H3832" t="s">
        <v>8224</v>
      </c>
      <c r="I3832" t="s">
        <v>8246</v>
      </c>
      <c r="J3832">
        <v>1464371211</v>
      </c>
      <c r="K3832" s="11">
        <f t="shared" si="354"/>
        <v>42517.490868055553</v>
      </c>
      <c r="L3832">
        <v>1463161611</v>
      </c>
      <c r="M3832" s="11">
        <f t="shared" si="355"/>
        <v>42503.490868055553</v>
      </c>
      <c r="N3832" t="b">
        <v>0</v>
      </c>
      <c r="O3832">
        <v>3</v>
      </c>
      <c r="P3832" t="b">
        <v>1</v>
      </c>
      <c r="Q3832" t="s">
        <v>8271</v>
      </c>
      <c r="R3832" s="10">
        <f t="shared" si="356"/>
        <v>225</v>
      </c>
      <c r="S3832">
        <f t="shared" si="357"/>
        <v>75</v>
      </c>
      <c r="T3832" t="str">
        <f t="shared" si="358"/>
        <v>theater</v>
      </c>
      <c r="U3832" t="str">
        <f t="shared" si="359"/>
        <v>plays</v>
      </c>
    </row>
    <row r="3833" spans="1:21" ht="59" hidden="1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tr">
        <f>Data[[#This Row],[state]]</f>
        <v>successful</v>
      </c>
      <c r="H3833" t="s">
        <v>8224</v>
      </c>
      <c r="I3833" t="s">
        <v>8246</v>
      </c>
      <c r="J3833">
        <v>1415222545</v>
      </c>
      <c r="K3833" s="11">
        <f t="shared" si="354"/>
        <v>41948.640567129631</v>
      </c>
      <c r="L3833">
        <v>1413404545</v>
      </c>
      <c r="M3833" s="11">
        <f t="shared" si="355"/>
        <v>41927.598900462966</v>
      </c>
      <c r="N3833" t="b">
        <v>0</v>
      </c>
      <c r="O3833">
        <v>9</v>
      </c>
      <c r="P3833" t="b">
        <v>1</v>
      </c>
      <c r="Q3833" t="s">
        <v>8271</v>
      </c>
      <c r="R3833" s="10">
        <f t="shared" si="356"/>
        <v>106.02199999999999</v>
      </c>
      <c r="S3833">
        <f t="shared" si="357"/>
        <v>58.901111111111113</v>
      </c>
      <c r="T3833" t="str">
        <f t="shared" si="358"/>
        <v>theater</v>
      </c>
      <c r="U3833" t="str">
        <f t="shared" si="359"/>
        <v>plays</v>
      </c>
    </row>
    <row r="3834" spans="1:21" ht="44.25" hidden="1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tr">
        <f>Data[[#This Row],[state]]</f>
        <v>successful</v>
      </c>
      <c r="H3834" t="s">
        <v>8224</v>
      </c>
      <c r="I3834" t="s">
        <v>8246</v>
      </c>
      <c r="J3834">
        <v>1455936335</v>
      </c>
      <c r="K3834" s="11">
        <f t="shared" si="354"/>
        <v>42419.864988425921</v>
      </c>
      <c r="L3834">
        <v>1452048335</v>
      </c>
      <c r="M3834" s="11">
        <f t="shared" si="355"/>
        <v>42374.864988425921</v>
      </c>
      <c r="N3834" t="b">
        <v>0</v>
      </c>
      <c r="O3834">
        <v>9</v>
      </c>
      <c r="P3834" t="b">
        <v>1</v>
      </c>
      <c r="Q3834" t="s">
        <v>8271</v>
      </c>
      <c r="R3834" s="10">
        <f t="shared" si="356"/>
        <v>104.66666666666666</v>
      </c>
      <c r="S3834">
        <f t="shared" si="357"/>
        <v>139.55555555555554</v>
      </c>
      <c r="T3834" t="str">
        <f t="shared" si="358"/>
        <v>theater</v>
      </c>
      <c r="U3834" t="str">
        <f t="shared" si="359"/>
        <v>plays</v>
      </c>
    </row>
    <row r="3835" spans="1:21" ht="59" hidden="1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tr">
        <f>Data[[#This Row],[state]]</f>
        <v>successful</v>
      </c>
      <c r="H3835" t="s">
        <v>8229</v>
      </c>
      <c r="I3835" t="s">
        <v>8251</v>
      </c>
      <c r="J3835">
        <v>1417460940</v>
      </c>
      <c r="K3835" s="11">
        <f t="shared" si="354"/>
        <v>41974.547916666663</v>
      </c>
      <c r="L3835">
        <v>1416516972</v>
      </c>
      <c r="M3835" s="11">
        <f t="shared" si="355"/>
        <v>41963.622361111105</v>
      </c>
      <c r="N3835" t="b">
        <v>0</v>
      </c>
      <c r="O3835">
        <v>20</v>
      </c>
      <c r="P3835" t="b">
        <v>1</v>
      </c>
      <c r="Q3835" t="s">
        <v>8271</v>
      </c>
      <c r="R3835" s="10">
        <f t="shared" si="356"/>
        <v>116.66666666666667</v>
      </c>
      <c r="S3835">
        <f t="shared" si="357"/>
        <v>70</v>
      </c>
      <c r="T3835" t="str">
        <f t="shared" si="358"/>
        <v>theater</v>
      </c>
      <c r="U3835" t="str">
        <f t="shared" si="359"/>
        <v>plays</v>
      </c>
    </row>
    <row r="3836" spans="1:21" ht="44.25" hidden="1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tr">
        <f>Data[[#This Row],[state]]</f>
        <v>successful</v>
      </c>
      <c r="H3836" t="s">
        <v>8225</v>
      </c>
      <c r="I3836" t="s">
        <v>8247</v>
      </c>
      <c r="J3836">
        <v>1434624067</v>
      </c>
      <c r="K3836" s="11">
        <f t="shared" si="354"/>
        <v>42173.195219907408</v>
      </c>
      <c r="L3836">
        <v>1432032067</v>
      </c>
      <c r="M3836" s="11">
        <f t="shared" si="355"/>
        <v>42143.195219907408</v>
      </c>
      <c r="N3836" t="b">
        <v>0</v>
      </c>
      <c r="O3836">
        <v>57</v>
      </c>
      <c r="P3836" t="b">
        <v>1</v>
      </c>
      <c r="Q3836" t="s">
        <v>8271</v>
      </c>
      <c r="R3836" s="10">
        <f t="shared" si="356"/>
        <v>109.03333333333333</v>
      </c>
      <c r="S3836">
        <f t="shared" si="357"/>
        <v>57.385964912280699</v>
      </c>
      <c r="T3836" t="str">
        <f t="shared" si="358"/>
        <v>theater</v>
      </c>
      <c r="U3836" t="str">
        <f t="shared" si="359"/>
        <v>plays</v>
      </c>
    </row>
    <row r="3837" spans="1:21" ht="44.25" hidden="1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tr">
        <f>Data[[#This Row],[state]]</f>
        <v>successful</v>
      </c>
      <c r="H3837" t="s">
        <v>8225</v>
      </c>
      <c r="I3837" t="s">
        <v>8247</v>
      </c>
      <c r="J3837">
        <v>1461278208</v>
      </c>
      <c r="K3837" s="11">
        <f t="shared" si="354"/>
        <v>42481.69222222222</v>
      </c>
      <c r="L3837">
        <v>1459463808</v>
      </c>
      <c r="M3837" s="11">
        <f t="shared" si="355"/>
        <v>42460.69222222222</v>
      </c>
      <c r="N3837" t="b">
        <v>0</v>
      </c>
      <c r="O3837">
        <v>8</v>
      </c>
      <c r="P3837" t="b">
        <v>1</v>
      </c>
      <c r="Q3837" t="s">
        <v>8271</v>
      </c>
      <c r="R3837" s="10">
        <f t="shared" si="356"/>
        <v>160</v>
      </c>
      <c r="S3837">
        <f t="shared" si="357"/>
        <v>40</v>
      </c>
      <c r="T3837" t="str">
        <f t="shared" si="358"/>
        <v>theater</v>
      </c>
      <c r="U3837" t="str">
        <f t="shared" si="359"/>
        <v>plays</v>
      </c>
    </row>
    <row r="3838" spans="1:21" ht="44.25" hidden="1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tr">
        <f>Data[[#This Row],[state]]</f>
        <v>successful</v>
      </c>
      <c r="H3838" t="s">
        <v>8224</v>
      </c>
      <c r="I3838" t="s">
        <v>8246</v>
      </c>
      <c r="J3838">
        <v>1470197340</v>
      </c>
      <c r="K3838" s="11">
        <f t="shared" si="354"/>
        <v>42584.922916666663</v>
      </c>
      <c r="L3838">
        <v>1467497652</v>
      </c>
      <c r="M3838" s="11">
        <f t="shared" si="355"/>
        <v>42553.676527777774</v>
      </c>
      <c r="N3838" t="b">
        <v>0</v>
      </c>
      <c r="O3838">
        <v>14</v>
      </c>
      <c r="P3838" t="b">
        <v>1</v>
      </c>
      <c r="Q3838" t="s">
        <v>8271</v>
      </c>
      <c r="R3838" s="10">
        <f t="shared" si="356"/>
        <v>112.5</v>
      </c>
      <c r="S3838">
        <f t="shared" si="357"/>
        <v>64.285714285714292</v>
      </c>
      <c r="T3838" t="str">
        <f t="shared" si="358"/>
        <v>theater</v>
      </c>
      <c r="U3838" t="str">
        <f t="shared" si="359"/>
        <v>plays</v>
      </c>
    </row>
    <row r="3839" spans="1:21" ht="29.5" hidden="1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tr">
        <f>Data[[#This Row],[state]]</f>
        <v>successful</v>
      </c>
      <c r="H3839" t="s">
        <v>8225</v>
      </c>
      <c r="I3839" t="s">
        <v>8247</v>
      </c>
      <c r="J3839">
        <v>1435947758</v>
      </c>
      <c r="K3839" s="11">
        <f t="shared" si="354"/>
        <v>42188.515717592592</v>
      </c>
      <c r="L3839">
        <v>1432837358</v>
      </c>
      <c r="M3839" s="11">
        <f t="shared" si="355"/>
        <v>42152.515717592592</v>
      </c>
      <c r="N3839" t="b">
        <v>0</v>
      </c>
      <c r="O3839">
        <v>17</v>
      </c>
      <c r="P3839" t="b">
        <v>1</v>
      </c>
      <c r="Q3839" t="s">
        <v>8271</v>
      </c>
      <c r="R3839" s="10">
        <f t="shared" si="356"/>
        <v>102.1</v>
      </c>
      <c r="S3839">
        <f t="shared" si="357"/>
        <v>120.11764705882354</v>
      </c>
      <c r="T3839" t="str">
        <f t="shared" si="358"/>
        <v>theater</v>
      </c>
      <c r="U3839" t="str">
        <f t="shared" si="359"/>
        <v>plays</v>
      </c>
    </row>
    <row r="3840" spans="1:21" ht="59" hidden="1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tr">
        <f>Data[[#This Row],[state]]</f>
        <v>successful</v>
      </c>
      <c r="H3840" t="s">
        <v>8235</v>
      </c>
      <c r="I3840" t="s">
        <v>8255</v>
      </c>
      <c r="J3840">
        <v>1432314209</v>
      </c>
      <c r="K3840" s="11">
        <f t="shared" si="354"/>
        <v>42146.460752314815</v>
      </c>
      <c r="L3840">
        <v>1429722209</v>
      </c>
      <c r="M3840" s="11">
        <f t="shared" si="355"/>
        <v>42116.460752314815</v>
      </c>
      <c r="N3840" t="b">
        <v>0</v>
      </c>
      <c r="O3840">
        <v>100</v>
      </c>
      <c r="P3840" t="b">
        <v>1</v>
      </c>
      <c r="Q3840" t="s">
        <v>8271</v>
      </c>
      <c r="R3840" s="10">
        <f t="shared" si="356"/>
        <v>100.824</v>
      </c>
      <c r="S3840">
        <f t="shared" si="357"/>
        <v>1008.24</v>
      </c>
      <c r="T3840" t="str">
        <f t="shared" si="358"/>
        <v>theater</v>
      </c>
      <c r="U3840" t="str">
        <f t="shared" si="359"/>
        <v>plays</v>
      </c>
    </row>
    <row r="3841" spans="1:21" ht="44.25" hidden="1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tr">
        <f>Data[[#This Row],[state]]</f>
        <v>successful</v>
      </c>
      <c r="H3841" t="s">
        <v>8224</v>
      </c>
      <c r="I3841" t="s">
        <v>8246</v>
      </c>
      <c r="J3841">
        <v>1438226724</v>
      </c>
      <c r="K3841" s="11">
        <f t="shared" si="354"/>
        <v>42214.892638888887</v>
      </c>
      <c r="L3841">
        <v>1433042724</v>
      </c>
      <c r="M3841" s="11">
        <f t="shared" si="355"/>
        <v>42154.892638888887</v>
      </c>
      <c r="N3841" t="b">
        <v>0</v>
      </c>
      <c r="O3841">
        <v>32</v>
      </c>
      <c r="P3841" t="b">
        <v>1</v>
      </c>
      <c r="Q3841" t="s">
        <v>8271</v>
      </c>
      <c r="R3841" s="10">
        <f t="shared" si="356"/>
        <v>101.25</v>
      </c>
      <c r="S3841">
        <f t="shared" si="357"/>
        <v>63.28125</v>
      </c>
      <c r="T3841" t="str">
        <f t="shared" si="358"/>
        <v>theater</v>
      </c>
      <c r="U3841" t="str">
        <f t="shared" si="359"/>
        <v>plays</v>
      </c>
    </row>
    <row r="3842" spans="1:21" ht="44.25" hidden="1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tr">
        <f>Data[[#This Row],[state]]</f>
        <v>successful</v>
      </c>
      <c r="H3842" t="s">
        <v>8225</v>
      </c>
      <c r="I3842" t="s">
        <v>8247</v>
      </c>
      <c r="J3842">
        <v>1459180229</v>
      </c>
      <c r="K3842" s="11">
        <f t="shared" ref="K3842:K3905" si="360">(((J3842/60)/60)/24)+DATE(1970,1,1)+(-6/24)</f>
        <v>42457.410057870366</v>
      </c>
      <c r="L3842">
        <v>1457023829</v>
      </c>
      <c r="M3842" s="11">
        <f t="shared" ref="M3842:M3905" si="361">(((L3842/60)/60)/24)+DATE(1970,1,1)+(-6/24)</f>
        <v>42432.451724537037</v>
      </c>
      <c r="N3842" t="b">
        <v>0</v>
      </c>
      <c r="O3842">
        <v>3</v>
      </c>
      <c r="P3842" t="b">
        <v>1</v>
      </c>
      <c r="Q3842" t="s">
        <v>8271</v>
      </c>
      <c r="R3842" s="10">
        <f t="shared" ref="R3842:R3905" si="362">(E3842/D3842)*100</f>
        <v>6500</v>
      </c>
      <c r="S3842">
        <f t="shared" si="357"/>
        <v>21.666666666666668</v>
      </c>
      <c r="T3842" t="str">
        <f t="shared" si="358"/>
        <v>theater</v>
      </c>
      <c r="U3842" t="str">
        <f t="shared" si="359"/>
        <v>plays</v>
      </c>
    </row>
    <row r="3843" spans="1:21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tr">
        <f>Data[[#This Row],[state]]</f>
        <v>failed</v>
      </c>
      <c r="H3843" t="s">
        <v>8224</v>
      </c>
      <c r="I3843" t="s">
        <v>8246</v>
      </c>
      <c r="J3843">
        <v>1405882287</v>
      </c>
      <c r="K3843" s="11">
        <f t="shared" si="360"/>
        <v>41840.535729166666</v>
      </c>
      <c r="L3843">
        <v>1400698287</v>
      </c>
      <c r="M3843" s="11">
        <f t="shared" si="361"/>
        <v>41780.535729166666</v>
      </c>
      <c r="N3843" t="b">
        <v>1</v>
      </c>
      <c r="O3843">
        <v>34</v>
      </c>
      <c r="P3843" t="b">
        <v>0</v>
      </c>
      <c r="Q3843" t="s">
        <v>8271</v>
      </c>
      <c r="R3843" s="10">
        <f t="shared" si="362"/>
        <v>8.7200000000000006</v>
      </c>
      <c r="S3843">
        <f t="shared" ref="S3843:S3906" si="363">E3843/O3843</f>
        <v>25.647058823529413</v>
      </c>
      <c r="T3843" t="str">
        <f t="shared" ref="T3843:T3906" si="364">LEFT(Q3843,FIND("/",Q3843)-1)</f>
        <v>theater</v>
      </c>
      <c r="U3843" t="str">
        <f t="shared" ref="U3843:U3906" si="365">RIGHT(Q3843,LEN(Q3843)-FIND("/",Q3843))</f>
        <v>plays</v>
      </c>
    </row>
    <row r="3844" spans="1:21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tr">
        <f>Data[[#This Row],[state]]</f>
        <v>failed</v>
      </c>
      <c r="H3844" t="s">
        <v>8225</v>
      </c>
      <c r="I3844" t="s">
        <v>8247</v>
      </c>
      <c r="J3844">
        <v>1399809052</v>
      </c>
      <c r="K3844" s="11">
        <f t="shared" si="360"/>
        <v>41770.243657407409</v>
      </c>
      <c r="L3844">
        <v>1397217052</v>
      </c>
      <c r="M3844" s="11">
        <f t="shared" si="361"/>
        <v>41740.243657407409</v>
      </c>
      <c r="N3844" t="b">
        <v>1</v>
      </c>
      <c r="O3844">
        <v>23</v>
      </c>
      <c r="P3844" t="b">
        <v>0</v>
      </c>
      <c r="Q3844" t="s">
        <v>8271</v>
      </c>
      <c r="R3844" s="10">
        <f t="shared" si="362"/>
        <v>21.94</v>
      </c>
      <c r="S3844">
        <f t="shared" si="363"/>
        <v>47.695652173913047</v>
      </c>
      <c r="T3844" t="str">
        <f t="shared" si="364"/>
        <v>theater</v>
      </c>
      <c r="U3844" t="str">
        <f t="shared" si="365"/>
        <v>plays</v>
      </c>
    </row>
    <row r="3845" spans="1:21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tr">
        <f>Data[[#This Row],[state]]</f>
        <v>failed</v>
      </c>
      <c r="H3845" t="s">
        <v>8224</v>
      </c>
      <c r="I3845" t="s">
        <v>8246</v>
      </c>
      <c r="J3845">
        <v>1401587064</v>
      </c>
      <c r="K3845" s="11">
        <f t="shared" si="360"/>
        <v>41790.822500000002</v>
      </c>
      <c r="L3845">
        <v>1399427064</v>
      </c>
      <c r="M3845" s="11">
        <f t="shared" si="361"/>
        <v>41765.822500000002</v>
      </c>
      <c r="N3845" t="b">
        <v>1</v>
      </c>
      <c r="O3845">
        <v>19</v>
      </c>
      <c r="P3845" t="b">
        <v>0</v>
      </c>
      <c r="Q3845" t="s">
        <v>8271</v>
      </c>
      <c r="R3845" s="10">
        <f t="shared" si="362"/>
        <v>21.3</v>
      </c>
      <c r="S3845">
        <f t="shared" si="363"/>
        <v>56.05263157894737</v>
      </c>
      <c r="T3845" t="str">
        <f t="shared" si="364"/>
        <v>theater</v>
      </c>
      <c r="U3845" t="str">
        <f t="shared" si="365"/>
        <v>plays</v>
      </c>
    </row>
    <row r="3846" spans="1:21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tr">
        <f>Data[[#This Row],[state]]</f>
        <v>failed</v>
      </c>
      <c r="H3846" t="s">
        <v>8224</v>
      </c>
      <c r="I3846" t="s">
        <v>8246</v>
      </c>
      <c r="J3846">
        <v>1401778740</v>
      </c>
      <c r="K3846" s="11">
        <f t="shared" si="360"/>
        <v>41793.040972222225</v>
      </c>
      <c r="L3846">
        <v>1399474134</v>
      </c>
      <c r="M3846" s="11">
        <f t="shared" si="361"/>
        <v>41766.367291666669</v>
      </c>
      <c r="N3846" t="b">
        <v>1</v>
      </c>
      <c r="O3846">
        <v>50</v>
      </c>
      <c r="P3846" t="b">
        <v>0</v>
      </c>
      <c r="Q3846" t="s">
        <v>8271</v>
      </c>
      <c r="R3846" s="10">
        <f t="shared" si="362"/>
        <v>41.489795918367342</v>
      </c>
      <c r="S3846">
        <f t="shared" si="363"/>
        <v>81.319999999999993</v>
      </c>
      <c r="T3846" t="str">
        <f t="shared" si="364"/>
        <v>theater</v>
      </c>
      <c r="U3846" t="str">
        <f t="shared" si="365"/>
        <v>plays</v>
      </c>
    </row>
    <row r="3847" spans="1:21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tr">
        <f>Data[[#This Row],[state]]</f>
        <v>failed</v>
      </c>
      <c r="H3847" t="s">
        <v>8224</v>
      </c>
      <c r="I3847" t="s">
        <v>8246</v>
      </c>
      <c r="J3847">
        <v>1443711774</v>
      </c>
      <c r="K3847" s="11">
        <f t="shared" si="360"/>
        <v>42278.377013888887</v>
      </c>
      <c r="L3847">
        <v>1441119774</v>
      </c>
      <c r="M3847" s="11">
        <f t="shared" si="361"/>
        <v>42248.377013888887</v>
      </c>
      <c r="N3847" t="b">
        <v>1</v>
      </c>
      <c r="O3847">
        <v>12</v>
      </c>
      <c r="P3847" t="b">
        <v>0</v>
      </c>
      <c r="Q3847" t="s">
        <v>8271</v>
      </c>
      <c r="R3847" s="10">
        <f t="shared" si="362"/>
        <v>2.105</v>
      </c>
      <c r="S3847">
        <f t="shared" si="363"/>
        <v>70.166666666666671</v>
      </c>
      <c r="T3847" t="str">
        <f t="shared" si="364"/>
        <v>theater</v>
      </c>
      <c r="U3847" t="str">
        <f t="shared" si="365"/>
        <v>plays</v>
      </c>
    </row>
    <row r="3848" spans="1:21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tr">
        <f>Data[[#This Row],[state]]</f>
        <v>failed</v>
      </c>
      <c r="H3848" t="s">
        <v>8224</v>
      </c>
      <c r="I3848" t="s">
        <v>8246</v>
      </c>
      <c r="J3848">
        <v>1412405940</v>
      </c>
      <c r="K3848" s="11">
        <f t="shared" si="360"/>
        <v>41916.040972222225</v>
      </c>
      <c r="L3848">
        <v>1409721542</v>
      </c>
      <c r="M3848" s="11">
        <f t="shared" si="361"/>
        <v>41884.971550925926</v>
      </c>
      <c r="N3848" t="b">
        <v>1</v>
      </c>
      <c r="O3848">
        <v>8</v>
      </c>
      <c r="P3848" t="b">
        <v>0</v>
      </c>
      <c r="Q3848" t="s">
        <v>8271</v>
      </c>
      <c r="R3848" s="10">
        <f t="shared" si="362"/>
        <v>2.7</v>
      </c>
      <c r="S3848">
        <f t="shared" si="363"/>
        <v>23.625</v>
      </c>
      <c r="T3848" t="str">
        <f t="shared" si="364"/>
        <v>theater</v>
      </c>
      <c r="U3848" t="str">
        <f t="shared" si="365"/>
        <v>plays</v>
      </c>
    </row>
    <row r="3849" spans="1:21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tr">
        <f>Data[[#This Row],[state]]</f>
        <v>failed</v>
      </c>
      <c r="H3849" t="s">
        <v>8224</v>
      </c>
      <c r="I3849" t="s">
        <v>8246</v>
      </c>
      <c r="J3849">
        <v>1437283391</v>
      </c>
      <c r="K3849" s="11">
        <f t="shared" si="360"/>
        <v>42203.974432870367</v>
      </c>
      <c r="L3849">
        <v>1433395391</v>
      </c>
      <c r="M3849" s="11">
        <f t="shared" si="361"/>
        <v>42158.974432870367</v>
      </c>
      <c r="N3849" t="b">
        <v>1</v>
      </c>
      <c r="O3849">
        <v>9</v>
      </c>
      <c r="P3849" t="b">
        <v>0</v>
      </c>
      <c r="Q3849" t="s">
        <v>8271</v>
      </c>
      <c r="R3849" s="10">
        <f t="shared" si="362"/>
        <v>16.161904761904761</v>
      </c>
      <c r="S3849">
        <f t="shared" si="363"/>
        <v>188.55555555555554</v>
      </c>
      <c r="T3849" t="str">
        <f t="shared" si="364"/>
        <v>theater</v>
      </c>
      <c r="U3849" t="str">
        <f t="shared" si="365"/>
        <v>plays</v>
      </c>
    </row>
    <row r="3850" spans="1:21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tr">
        <f>Data[[#This Row],[state]]</f>
        <v>failed</v>
      </c>
      <c r="H3850" t="s">
        <v>8224</v>
      </c>
      <c r="I3850" t="s">
        <v>8246</v>
      </c>
      <c r="J3850">
        <v>1445196989</v>
      </c>
      <c r="K3850" s="11">
        <f t="shared" si="360"/>
        <v>42295.567002314812</v>
      </c>
      <c r="L3850">
        <v>1442604989</v>
      </c>
      <c r="M3850" s="11">
        <f t="shared" si="361"/>
        <v>42265.567002314812</v>
      </c>
      <c r="N3850" t="b">
        <v>1</v>
      </c>
      <c r="O3850">
        <v>43</v>
      </c>
      <c r="P3850" t="b">
        <v>0</v>
      </c>
      <c r="Q3850" t="s">
        <v>8271</v>
      </c>
      <c r="R3850" s="10">
        <f t="shared" si="362"/>
        <v>16.376923076923077</v>
      </c>
      <c r="S3850">
        <f t="shared" si="363"/>
        <v>49.511627906976742</v>
      </c>
      <c r="T3850" t="str">
        <f t="shared" si="364"/>
        <v>theater</v>
      </c>
      <c r="U3850" t="str">
        <f t="shared" si="365"/>
        <v>plays</v>
      </c>
    </row>
    <row r="3851" spans="1:21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tr">
        <f>Data[[#This Row],[state]]</f>
        <v>failed</v>
      </c>
      <c r="H3851" t="s">
        <v>8236</v>
      </c>
      <c r="I3851" t="s">
        <v>8249</v>
      </c>
      <c r="J3851">
        <v>1434047084</v>
      </c>
      <c r="K3851" s="11">
        <f t="shared" si="360"/>
        <v>42166.517175925925</v>
      </c>
      <c r="L3851">
        <v>1431455084</v>
      </c>
      <c r="M3851" s="11">
        <f t="shared" si="361"/>
        <v>42136.517175925925</v>
      </c>
      <c r="N3851" t="b">
        <v>1</v>
      </c>
      <c r="O3851">
        <v>28</v>
      </c>
      <c r="P3851" t="b">
        <v>0</v>
      </c>
      <c r="Q3851" t="s">
        <v>8271</v>
      </c>
      <c r="R3851" s="10">
        <f t="shared" si="362"/>
        <v>7.043333333333333</v>
      </c>
      <c r="S3851">
        <f t="shared" si="363"/>
        <v>75.464285714285708</v>
      </c>
      <c r="T3851" t="str">
        <f t="shared" si="364"/>
        <v>theater</v>
      </c>
      <c r="U3851" t="str">
        <f t="shared" si="365"/>
        <v>plays</v>
      </c>
    </row>
    <row r="3852" spans="1:21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tr">
        <f>Data[[#This Row],[state]]</f>
        <v>failed</v>
      </c>
      <c r="H3852" t="s">
        <v>8224</v>
      </c>
      <c r="I3852" t="s">
        <v>8246</v>
      </c>
      <c r="J3852">
        <v>1420081143</v>
      </c>
      <c r="K3852" s="11">
        <f t="shared" si="360"/>
        <v>42004.874340277776</v>
      </c>
      <c r="L3852">
        <v>1417489143</v>
      </c>
      <c r="M3852" s="11">
        <f t="shared" si="361"/>
        <v>41974.874340277776</v>
      </c>
      <c r="N3852" t="b">
        <v>1</v>
      </c>
      <c r="O3852">
        <v>4</v>
      </c>
      <c r="P3852" t="b">
        <v>0</v>
      </c>
      <c r="Q3852" t="s">
        <v>8271</v>
      </c>
      <c r="R3852" s="10">
        <f t="shared" si="362"/>
        <v>3.8</v>
      </c>
      <c r="S3852">
        <f t="shared" si="363"/>
        <v>9.5</v>
      </c>
      <c r="T3852" t="str">
        <f t="shared" si="364"/>
        <v>theater</v>
      </c>
      <c r="U3852" t="str">
        <f t="shared" si="365"/>
        <v>plays</v>
      </c>
    </row>
    <row r="3853" spans="1:21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tr">
        <f>Data[[#This Row],[state]]</f>
        <v>failed</v>
      </c>
      <c r="H3853" t="s">
        <v>8225</v>
      </c>
      <c r="I3853" t="s">
        <v>8247</v>
      </c>
      <c r="J3853">
        <v>1437129179</v>
      </c>
      <c r="K3853" s="11">
        <f t="shared" si="360"/>
        <v>42202.189571759256</v>
      </c>
      <c r="L3853">
        <v>1434537179</v>
      </c>
      <c r="M3853" s="11">
        <f t="shared" si="361"/>
        <v>42172.189571759256</v>
      </c>
      <c r="N3853" t="b">
        <v>1</v>
      </c>
      <c r="O3853">
        <v>24</v>
      </c>
      <c r="P3853" t="b">
        <v>0</v>
      </c>
      <c r="Q3853" t="s">
        <v>8271</v>
      </c>
      <c r="R3853" s="10">
        <f t="shared" si="362"/>
        <v>34.08</v>
      </c>
      <c r="S3853">
        <f t="shared" si="363"/>
        <v>35.5</v>
      </c>
      <c r="T3853" t="str">
        <f t="shared" si="364"/>
        <v>theater</v>
      </c>
      <c r="U3853" t="str">
        <f t="shared" si="365"/>
        <v>plays</v>
      </c>
    </row>
    <row r="3854" spans="1:21" ht="44.25" hidden="1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tr">
        <f>Data[[#This Row],[state]]</f>
        <v>failed</v>
      </c>
      <c r="H3854" t="s">
        <v>8224</v>
      </c>
      <c r="I3854" t="s">
        <v>8246</v>
      </c>
      <c r="J3854">
        <v>1427427276</v>
      </c>
      <c r="K3854" s="11">
        <f t="shared" si="360"/>
        <v>42089.899027777778</v>
      </c>
      <c r="L3854">
        <v>1425270876</v>
      </c>
      <c r="M3854" s="11">
        <f t="shared" si="361"/>
        <v>42064.940694444449</v>
      </c>
      <c r="N3854" t="b">
        <v>0</v>
      </c>
      <c r="O3854">
        <v>2</v>
      </c>
      <c r="P3854" t="b">
        <v>0</v>
      </c>
      <c r="Q3854" t="s">
        <v>8271</v>
      </c>
      <c r="R3854" s="10">
        <f t="shared" si="362"/>
        <v>0.2</v>
      </c>
      <c r="S3854">
        <f t="shared" si="363"/>
        <v>10</v>
      </c>
      <c r="T3854" t="str">
        <f t="shared" si="364"/>
        <v>theater</v>
      </c>
      <c r="U3854" t="str">
        <f t="shared" si="365"/>
        <v>plays</v>
      </c>
    </row>
    <row r="3855" spans="1:21" ht="44.25" hidden="1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tr">
        <f>Data[[#This Row],[state]]</f>
        <v>failed</v>
      </c>
      <c r="H3855" t="s">
        <v>8224</v>
      </c>
      <c r="I3855" t="s">
        <v>8246</v>
      </c>
      <c r="J3855">
        <v>1409602178</v>
      </c>
      <c r="K3855" s="11">
        <f t="shared" si="360"/>
        <v>41883.59002314815</v>
      </c>
      <c r="L3855">
        <v>1406578178</v>
      </c>
      <c r="M3855" s="11">
        <f t="shared" si="361"/>
        <v>41848.59002314815</v>
      </c>
      <c r="N3855" t="b">
        <v>0</v>
      </c>
      <c r="O3855">
        <v>2</v>
      </c>
      <c r="P3855" t="b">
        <v>0</v>
      </c>
      <c r="Q3855" t="s">
        <v>8271</v>
      </c>
      <c r="R3855" s="10">
        <f t="shared" si="362"/>
        <v>2.5999999999999999E-2</v>
      </c>
      <c r="S3855">
        <f t="shared" si="363"/>
        <v>13</v>
      </c>
      <c r="T3855" t="str">
        <f t="shared" si="364"/>
        <v>theater</v>
      </c>
      <c r="U3855" t="str">
        <f t="shared" si="365"/>
        <v>plays</v>
      </c>
    </row>
    <row r="3856" spans="1:21" ht="29.5" hidden="1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tr">
        <f>Data[[#This Row],[state]]</f>
        <v>failed</v>
      </c>
      <c r="H3856" t="s">
        <v>8224</v>
      </c>
      <c r="I3856" t="s">
        <v>8246</v>
      </c>
      <c r="J3856">
        <v>1431206058</v>
      </c>
      <c r="K3856" s="11">
        <f t="shared" si="360"/>
        <v>42133.634930555556</v>
      </c>
      <c r="L3856">
        <v>1428614058</v>
      </c>
      <c r="M3856" s="11">
        <f t="shared" si="361"/>
        <v>42103.634930555556</v>
      </c>
      <c r="N3856" t="b">
        <v>0</v>
      </c>
      <c r="O3856">
        <v>20</v>
      </c>
      <c r="P3856" t="b">
        <v>0</v>
      </c>
      <c r="Q3856" t="s">
        <v>8271</v>
      </c>
      <c r="R3856" s="10">
        <f t="shared" si="362"/>
        <v>16.254545454545454</v>
      </c>
      <c r="S3856">
        <f t="shared" si="363"/>
        <v>89.4</v>
      </c>
      <c r="T3856" t="str">
        <f t="shared" si="364"/>
        <v>theater</v>
      </c>
      <c r="U3856" t="str">
        <f t="shared" si="365"/>
        <v>plays</v>
      </c>
    </row>
    <row r="3857" spans="1:21" ht="59" hidden="1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tr">
        <f>Data[[#This Row],[state]]</f>
        <v>failed</v>
      </c>
      <c r="H3857" t="s">
        <v>8224</v>
      </c>
      <c r="I3857" t="s">
        <v>8246</v>
      </c>
      <c r="J3857">
        <v>1427408271</v>
      </c>
      <c r="K3857" s="11">
        <f t="shared" si="360"/>
        <v>42089.679062499999</v>
      </c>
      <c r="L3857">
        <v>1424819871</v>
      </c>
      <c r="M3857" s="11">
        <f t="shared" si="361"/>
        <v>42059.720729166671</v>
      </c>
      <c r="N3857" t="b">
        <v>0</v>
      </c>
      <c r="O3857">
        <v>1</v>
      </c>
      <c r="P3857" t="b">
        <v>0</v>
      </c>
      <c r="Q3857" t="s">
        <v>8271</v>
      </c>
      <c r="R3857" s="10">
        <f t="shared" si="362"/>
        <v>2.5</v>
      </c>
      <c r="S3857">
        <f t="shared" si="363"/>
        <v>25</v>
      </c>
      <c r="T3857" t="str">
        <f t="shared" si="364"/>
        <v>theater</v>
      </c>
      <c r="U3857" t="str">
        <f t="shared" si="365"/>
        <v>plays</v>
      </c>
    </row>
    <row r="3858" spans="1:21" ht="59" hidden="1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tr">
        <f>Data[[#This Row],[state]]</f>
        <v>failed</v>
      </c>
      <c r="H3858" t="s">
        <v>8224</v>
      </c>
      <c r="I3858" t="s">
        <v>8246</v>
      </c>
      <c r="J3858">
        <v>1425833403</v>
      </c>
      <c r="K3858" s="11">
        <f t="shared" si="360"/>
        <v>42071.451423611114</v>
      </c>
      <c r="L3858">
        <v>1423245003</v>
      </c>
      <c r="M3858" s="11">
        <f t="shared" si="361"/>
        <v>42041.493090277778</v>
      </c>
      <c r="N3858" t="b">
        <v>0</v>
      </c>
      <c r="O3858">
        <v>1</v>
      </c>
      <c r="P3858" t="b">
        <v>0</v>
      </c>
      <c r="Q3858" t="s">
        <v>8271</v>
      </c>
      <c r="R3858" s="10">
        <f t="shared" si="362"/>
        <v>0.02</v>
      </c>
      <c r="S3858">
        <f t="shared" si="363"/>
        <v>1</v>
      </c>
      <c r="T3858" t="str">
        <f t="shared" si="364"/>
        <v>theater</v>
      </c>
      <c r="U3858" t="str">
        <f t="shared" si="365"/>
        <v>plays</v>
      </c>
    </row>
    <row r="3859" spans="1:21" ht="44.25" hidden="1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tr">
        <f>Data[[#This Row],[state]]</f>
        <v>failed</v>
      </c>
      <c r="H3859" t="s">
        <v>8224</v>
      </c>
      <c r="I3859" t="s">
        <v>8246</v>
      </c>
      <c r="J3859">
        <v>1406913120</v>
      </c>
      <c r="K3859" s="11">
        <f t="shared" si="360"/>
        <v>41852.466666666667</v>
      </c>
      <c r="L3859">
        <v>1404927690</v>
      </c>
      <c r="M3859" s="11">
        <f t="shared" si="361"/>
        <v>41829.48715277778</v>
      </c>
      <c r="N3859" t="b">
        <v>0</v>
      </c>
      <c r="O3859">
        <v>4</v>
      </c>
      <c r="P3859" t="b">
        <v>0</v>
      </c>
      <c r="Q3859" t="s">
        <v>8271</v>
      </c>
      <c r="R3859" s="10">
        <f t="shared" si="362"/>
        <v>5.2</v>
      </c>
      <c r="S3859">
        <f t="shared" si="363"/>
        <v>65</v>
      </c>
      <c r="T3859" t="str">
        <f t="shared" si="364"/>
        <v>theater</v>
      </c>
      <c r="U3859" t="str">
        <f t="shared" si="365"/>
        <v>plays</v>
      </c>
    </row>
    <row r="3860" spans="1:21" ht="59" hidden="1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tr">
        <f>Data[[#This Row],[state]]</f>
        <v>failed</v>
      </c>
      <c r="H3860" t="s">
        <v>8225</v>
      </c>
      <c r="I3860" t="s">
        <v>8247</v>
      </c>
      <c r="J3860">
        <v>1432328400</v>
      </c>
      <c r="K3860" s="11">
        <f t="shared" si="360"/>
        <v>42146.625</v>
      </c>
      <c r="L3860">
        <v>1430734844</v>
      </c>
      <c r="M3860" s="11">
        <f t="shared" si="361"/>
        <v>42128.181064814817</v>
      </c>
      <c r="N3860" t="b">
        <v>0</v>
      </c>
      <c r="O3860">
        <v>1</v>
      </c>
      <c r="P3860" t="b">
        <v>0</v>
      </c>
      <c r="Q3860" t="s">
        <v>8271</v>
      </c>
      <c r="R3860" s="10">
        <f t="shared" si="362"/>
        <v>2</v>
      </c>
      <c r="S3860">
        <f t="shared" si="363"/>
        <v>10</v>
      </c>
      <c r="T3860" t="str">
        <f t="shared" si="364"/>
        <v>theater</v>
      </c>
      <c r="U3860" t="str">
        <f t="shared" si="365"/>
        <v>plays</v>
      </c>
    </row>
    <row r="3861" spans="1:21" ht="44.25" hidden="1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tr">
        <f>Data[[#This Row],[state]]</f>
        <v>failed</v>
      </c>
      <c r="H3861" t="s">
        <v>8224</v>
      </c>
      <c r="I3861" t="s">
        <v>8246</v>
      </c>
      <c r="J3861">
        <v>1403730000</v>
      </c>
      <c r="K3861" s="11">
        <f t="shared" si="360"/>
        <v>41815.625</v>
      </c>
      <c r="L3861">
        <v>1401485207</v>
      </c>
      <c r="M3861" s="11">
        <f t="shared" si="361"/>
        <v>41789.643599537041</v>
      </c>
      <c r="N3861" t="b">
        <v>0</v>
      </c>
      <c r="O3861">
        <v>1</v>
      </c>
      <c r="P3861" t="b">
        <v>0</v>
      </c>
      <c r="Q3861" t="s">
        <v>8271</v>
      </c>
      <c r="R3861" s="10">
        <f t="shared" si="362"/>
        <v>0.04</v>
      </c>
      <c r="S3861">
        <f t="shared" si="363"/>
        <v>1</v>
      </c>
      <c r="T3861" t="str">
        <f t="shared" si="364"/>
        <v>theater</v>
      </c>
      <c r="U3861" t="str">
        <f t="shared" si="365"/>
        <v>plays</v>
      </c>
    </row>
    <row r="3862" spans="1:21" ht="44.25" hidden="1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tr">
        <f>Data[[#This Row],[state]]</f>
        <v>failed</v>
      </c>
      <c r="H3862" t="s">
        <v>8224</v>
      </c>
      <c r="I3862" t="s">
        <v>8246</v>
      </c>
      <c r="J3862">
        <v>1407858710</v>
      </c>
      <c r="K3862" s="11">
        <f t="shared" si="360"/>
        <v>41863.410995370366</v>
      </c>
      <c r="L3862">
        <v>1405266710</v>
      </c>
      <c r="M3862" s="11">
        <f t="shared" si="361"/>
        <v>41833.410995370366</v>
      </c>
      <c r="N3862" t="b">
        <v>0</v>
      </c>
      <c r="O3862">
        <v>13</v>
      </c>
      <c r="P3862" t="b">
        <v>0</v>
      </c>
      <c r="Q3862" t="s">
        <v>8271</v>
      </c>
      <c r="R3862" s="10">
        <f t="shared" si="362"/>
        <v>17.666666666666668</v>
      </c>
      <c r="S3862">
        <f t="shared" si="363"/>
        <v>81.538461538461533</v>
      </c>
      <c r="T3862" t="str">
        <f t="shared" si="364"/>
        <v>theater</v>
      </c>
      <c r="U3862" t="str">
        <f t="shared" si="365"/>
        <v>plays</v>
      </c>
    </row>
    <row r="3863" spans="1:21" hidden="1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tr">
        <f>Data[[#This Row],[state]]</f>
        <v>failed</v>
      </c>
      <c r="H3863" t="s">
        <v>8224</v>
      </c>
      <c r="I3863" t="s">
        <v>8246</v>
      </c>
      <c r="J3863">
        <v>1415828820</v>
      </c>
      <c r="K3863" s="11">
        <f t="shared" si="360"/>
        <v>41955.657638888893</v>
      </c>
      <c r="L3863">
        <v>1412258977</v>
      </c>
      <c r="M3863" s="11">
        <f t="shared" si="361"/>
        <v>41914.340011574073</v>
      </c>
      <c r="N3863" t="b">
        <v>0</v>
      </c>
      <c r="O3863">
        <v>1</v>
      </c>
      <c r="P3863" t="b">
        <v>0</v>
      </c>
      <c r="Q3863" t="s">
        <v>8271</v>
      </c>
      <c r="R3863" s="10">
        <f t="shared" si="362"/>
        <v>5</v>
      </c>
      <c r="S3863">
        <f t="shared" si="363"/>
        <v>100</v>
      </c>
      <c r="T3863" t="str">
        <f t="shared" si="364"/>
        <v>theater</v>
      </c>
      <c r="U3863" t="str">
        <f t="shared" si="365"/>
        <v>plays</v>
      </c>
    </row>
    <row r="3864" spans="1:21" ht="29.5" hidden="1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tr">
        <f>Data[[#This Row],[state]]</f>
        <v>failed</v>
      </c>
      <c r="H3864" t="s">
        <v>8224</v>
      </c>
      <c r="I3864" t="s">
        <v>8246</v>
      </c>
      <c r="J3864">
        <v>1473699540</v>
      </c>
      <c r="K3864" s="11">
        <f t="shared" si="360"/>
        <v>42625.457638888889</v>
      </c>
      <c r="L3864">
        <v>1472451356</v>
      </c>
      <c r="M3864" s="11">
        <f t="shared" si="361"/>
        <v>42611.011064814811</v>
      </c>
      <c r="N3864" t="b">
        <v>0</v>
      </c>
      <c r="O3864">
        <v>1</v>
      </c>
      <c r="P3864" t="b">
        <v>0</v>
      </c>
      <c r="Q3864" t="s">
        <v>8271</v>
      </c>
      <c r="R3864" s="10">
        <f t="shared" si="362"/>
        <v>1.3333333333333334E-2</v>
      </c>
      <c r="S3864">
        <f t="shared" si="363"/>
        <v>1</v>
      </c>
      <c r="T3864" t="str">
        <f t="shared" si="364"/>
        <v>theater</v>
      </c>
      <c r="U3864" t="str">
        <f t="shared" si="365"/>
        <v>plays</v>
      </c>
    </row>
    <row r="3865" spans="1:21" ht="44.25" hidden="1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tr">
        <f>Data[[#This Row],[state]]</f>
        <v>failed</v>
      </c>
      <c r="H3865" t="s">
        <v>8224</v>
      </c>
      <c r="I3865" t="s">
        <v>8246</v>
      </c>
      <c r="J3865">
        <v>1446739905</v>
      </c>
      <c r="K3865" s="11">
        <f t="shared" si="360"/>
        <v>42313.424826388888</v>
      </c>
      <c r="L3865">
        <v>1441552305</v>
      </c>
      <c r="M3865" s="11">
        <f t="shared" si="361"/>
        <v>42253.383159722223</v>
      </c>
      <c r="N3865" t="b">
        <v>0</v>
      </c>
      <c r="O3865">
        <v>0</v>
      </c>
      <c r="P3865" t="b">
        <v>0</v>
      </c>
      <c r="Q3865" t="s">
        <v>8271</v>
      </c>
      <c r="R3865" s="10">
        <f t="shared" si="362"/>
        <v>0</v>
      </c>
      <c r="S3865" t="e">
        <f t="shared" si="363"/>
        <v>#DIV/0!</v>
      </c>
      <c r="T3865" t="str">
        <f t="shared" si="364"/>
        <v>theater</v>
      </c>
      <c r="U3865" t="str">
        <f t="shared" si="365"/>
        <v>plays</v>
      </c>
    </row>
    <row r="3866" spans="1:21" ht="44.25" hidden="1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tr">
        <f>Data[[#This Row],[state]]</f>
        <v>failed</v>
      </c>
      <c r="H3866" t="s">
        <v>8224</v>
      </c>
      <c r="I3866" t="s">
        <v>8246</v>
      </c>
      <c r="J3866">
        <v>1447799054</v>
      </c>
      <c r="K3866" s="11">
        <f t="shared" si="360"/>
        <v>42325.683495370366</v>
      </c>
      <c r="L3866">
        <v>1445203454</v>
      </c>
      <c r="M3866" s="11">
        <f t="shared" si="361"/>
        <v>42295.641828703709</v>
      </c>
      <c r="N3866" t="b">
        <v>0</v>
      </c>
      <c r="O3866">
        <v>3</v>
      </c>
      <c r="P3866" t="b">
        <v>0</v>
      </c>
      <c r="Q3866" t="s">
        <v>8271</v>
      </c>
      <c r="R3866" s="10">
        <f t="shared" si="362"/>
        <v>1.2</v>
      </c>
      <c r="S3866">
        <f t="shared" si="363"/>
        <v>20</v>
      </c>
      <c r="T3866" t="str">
        <f t="shared" si="364"/>
        <v>theater</v>
      </c>
      <c r="U3866" t="str">
        <f t="shared" si="365"/>
        <v>plays</v>
      </c>
    </row>
    <row r="3867" spans="1:21" ht="44.25" hidden="1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tr">
        <f>Data[[#This Row],[state]]</f>
        <v>failed</v>
      </c>
      <c r="H3867" t="s">
        <v>8229</v>
      </c>
      <c r="I3867" t="s">
        <v>8251</v>
      </c>
      <c r="J3867">
        <v>1409376600</v>
      </c>
      <c r="K3867" s="11">
        <f t="shared" si="360"/>
        <v>41880.979166666664</v>
      </c>
      <c r="L3867">
        <v>1405957098</v>
      </c>
      <c r="M3867" s="11">
        <f t="shared" si="361"/>
        <v>41841.401597222226</v>
      </c>
      <c r="N3867" t="b">
        <v>0</v>
      </c>
      <c r="O3867">
        <v>14</v>
      </c>
      <c r="P3867" t="b">
        <v>0</v>
      </c>
      <c r="Q3867" t="s">
        <v>8271</v>
      </c>
      <c r="R3867" s="10">
        <f t="shared" si="362"/>
        <v>26.937422295897225</v>
      </c>
      <c r="S3867">
        <f t="shared" si="363"/>
        <v>46.428571428571431</v>
      </c>
      <c r="T3867" t="str">
        <f t="shared" si="364"/>
        <v>theater</v>
      </c>
      <c r="U3867" t="str">
        <f t="shared" si="365"/>
        <v>plays</v>
      </c>
    </row>
    <row r="3868" spans="1:21" ht="29.5" hidden="1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tr">
        <f>Data[[#This Row],[state]]</f>
        <v>failed</v>
      </c>
      <c r="H3868" t="s">
        <v>8224</v>
      </c>
      <c r="I3868" t="s">
        <v>8246</v>
      </c>
      <c r="J3868">
        <v>1458703740</v>
      </c>
      <c r="K3868" s="11">
        <f t="shared" si="360"/>
        <v>42451.895138888889</v>
      </c>
      <c r="L3868">
        <v>1454453021</v>
      </c>
      <c r="M3868" s="11">
        <f t="shared" si="361"/>
        <v>42402.697002314817</v>
      </c>
      <c r="N3868" t="b">
        <v>0</v>
      </c>
      <c r="O3868">
        <v>2</v>
      </c>
      <c r="P3868" t="b">
        <v>0</v>
      </c>
      <c r="Q3868" t="s">
        <v>8271</v>
      </c>
      <c r="R3868" s="10">
        <f t="shared" si="362"/>
        <v>0.54999999999999993</v>
      </c>
      <c r="S3868">
        <f t="shared" si="363"/>
        <v>5.5</v>
      </c>
      <c r="T3868" t="str">
        <f t="shared" si="364"/>
        <v>theater</v>
      </c>
      <c r="U3868" t="str">
        <f t="shared" si="365"/>
        <v>plays</v>
      </c>
    </row>
    <row r="3869" spans="1:21" ht="44.25" hidden="1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tr">
        <f>Data[[#This Row],[state]]</f>
        <v>failed</v>
      </c>
      <c r="H3869" t="s">
        <v>8224</v>
      </c>
      <c r="I3869" t="s">
        <v>8246</v>
      </c>
      <c r="J3869">
        <v>1466278339</v>
      </c>
      <c r="K3869" s="11">
        <f t="shared" si="360"/>
        <v>42539.564108796301</v>
      </c>
      <c r="L3869">
        <v>1463686339</v>
      </c>
      <c r="M3869" s="11">
        <f t="shared" si="361"/>
        <v>42509.564108796301</v>
      </c>
      <c r="N3869" t="b">
        <v>0</v>
      </c>
      <c r="O3869">
        <v>5</v>
      </c>
      <c r="P3869" t="b">
        <v>0</v>
      </c>
      <c r="Q3869" t="s">
        <v>8271</v>
      </c>
      <c r="R3869" s="10">
        <f t="shared" si="362"/>
        <v>12.55</v>
      </c>
      <c r="S3869">
        <f t="shared" si="363"/>
        <v>50.2</v>
      </c>
      <c r="T3869" t="str">
        <f t="shared" si="364"/>
        <v>theater</v>
      </c>
      <c r="U3869" t="str">
        <f t="shared" si="365"/>
        <v>plays</v>
      </c>
    </row>
    <row r="3870" spans="1:21" hidden="1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tr">
        <f>Data[[#This Row],[state]]</f>
        <v>canceled</v>
      </c>
      <c r="H3870" t="s">
        <v>8225</v>
      </c>
      <c r="I3870" t="s">
        <v>8247</v>
      </c>
      <c r="J3870">
        <v>1410191405</v>
      </c>
      <c r="K3870" s="11">
        <f t="shared" si="360"/>
        <v>41890.409780092588</v>
      </c>
      <c r="L3870">
        <v>1408031405</v>
      </c>
      <c r="M3870" s="11">
        <f t="shared" si="361"/>
        <v>41865.409780092588</v>
      </c>
      <c r="N3870" t="b">
        <v>0</v>
      </c>
      <c r="O3870">
        <v>1</v>
      </c>
      <c r="P3870" t="b">
        <v>0</v>
      </c>
      <c r="Q3870" t="s">
        <v>8305</v>
      </c>
      <c r="R3870" s="10">
        <f t="shared" si="362"/>
        <v>0.2</v>
      </c>
      <c r="S3870">
        <f t="shared" si="363"/>
        <v>10</v>
      </c>
      <c r="T3870" t="str">
        <f t="shared" si="364"/>
        <v>theater</v>
      </c>
      <c r="U3870" t="str">
        <f t="shared" si="365"/>
        <v>musical</v>
      </c>
    </row>
    <row r="3871" spans="1:21" ht="29.5" hidden="1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tr">
        <f>Data[[#This Row],[state]]</f>
        <v>canceled</v>
      </c>
      <c r="H3871" t="s">
        <v>8224</v>
      </c>
      <c r="I3871" t="s">
        <v>8246</v>
      </c>
      <c r="J3871">
        <v>1426302660</v>
      </c>
      <c r="K3871" s="11">
        <f t="shared" si="360"/>
        <v>42076.882638888885</v>
      </c>
      <c r="L3871">
        <v>1423761792</v>
      </c>
      <c r="M3871" s="11">
        <f t="shared" si="361"/>
        <v>42047.474444444444</v>
      </c>
      <c r="N3871" t="b">
        <v>0</v>
      </c>
      <c r="O3871">
        <v>15</v>
      </c>
      <c r="P3871" t="b">
        <v>0</v>
      </c>
      <c r="Q3871" t="s">
        <v>8305</v>
      </c>
      <c r="R3871" s="10">
        <f t="shared" si="362"/>
        <v>3.4474868431088401</v>
      </c>
      <c r="S3871">
        <f t="shared" si="363"/>
        <v>30.133333333333333</v>
      </c>
      <c r="T3871" t="str">
        <f t="shared" si="364"/>
        <v>theater</v>
      </c>
      <c r="U3871" t="str">
        <f t="shared" si="365"/>
        <v>musical</v>
      </c>
    </row>
    <row r="3872" spans="1:21" ht="59" hidden="1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tr">
        <f>Data[[#This Row],[state]]</f>
        <v>canceled</v>
      </c>
      <c r="H3872" t="s">
        <v>8224</v>
      </c>
      <c r="I3872" t="s">
        <v>8246</v>
      </c>
      <c r="J3872">
        <v>1404360478</v>
      </c>
      <c r="K3872" s="11">
        <f t="shared" si="360"/>
        <v>41822.92219907407</v>
      </c>
      <c r="L3872">
        <v>1401768478</v>
      </c>
      <c r="M3872" s="11">
        <f t="shared" si="361"/>
        <v>41792.92219907407</v>
      </c>
      <c r="N3872" t="b">
        <v>0</v>
      </c>
      <c r="O3872">
        <v>10</v>
      </c>
      <c r="P3872" t="b">
        <v>0</v>
      </c>
      <c r="Q3872" t="s">
        <v>8305</v>
      </c>
      <c r="R3872" s="10">
        <f t="shared" si="362"/>
        <v>15</v>
      </c>
      <c r="S3872">
        <f t="shared" si="363"/>
        <v>150</v>
      </c>
      <c r="T3872" t="str">
        <f t="shared" si="364"/>
        <v>theater</v>
      </c>
      <c r="U3872" t="str">
        <f t="shared" si="365"/>
        <v>musical</v>
      </c>
    </row>
    <row r="3873" spans="1:21" ht="29.5" hidden="1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tr">
        <f>Data[[#This Row],[state]]</f>
        <v>canceled</v>
      </c>
      <c r="H3873" t="s">
        <v>8224</v>
      </c>
      <c r="I3873" t="s">
        <v>8246</v>
      </c>
      <c r="J3873">
        <v>1490809450</v>
      </c>
      <c r="K3873" s="11">
        <f t="shared" si="360"/>
        <v>42823.489004629635</v>
      </c>
      <c r="L3873">
        <v>1485629050</v>
      </c>
      <c r="M3873" s="11">
        <f t="shared" si="361"/>
        <v>42763.530671296292</v>
      </c>
      <c r="N3873" t="b">
        <v>0</v>
      </c>
      <c r="O3873">
        <v>3</v>
      </c>
      <c r="P3873" t="b">
        <v>0</v>
      </c>
      <c r="Q3873" t="s">
        <v>8305</v>
      </c>
      <c r="R3873" s="10">
        <f t="shared" si="362"/>
        <v>2.666666666666667</v>
      </c>
      <c r="S3873">
        <f t="shared" si="363"/>
        <v>13.333333333333334</v>
      </c>
      <c r="T3873" t="str">
        <f t="shared" si="364"/>
        <v>theater</v>
      </c>
      <c r="U3873" t="str">
        <f t="shared" si="365"/>
        <v>musical</v>
      </c>
    </row>
    <row r="3874" spans="1:21" ht="44.25" hidden="1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tr">
        <f>Data[[#This Row],[state]]</f>
        <v>canceled</v>
      </c>
      <c r="H3874" t="s">
        <v>8224</v>
      </c>
      <c r="I3874" t="s">
        <v>8246</v>
      </c>
      <c r="J3874">
        <v>1439522996</v>
      </c>
      <c r="K3874" s="11">
        <f t="shared" si="360"/>
        <v>42229.895787037036</v>
      </c>
      <c r="L3874">
        <v>1435202996</v>
      </c>
      <c r="M3874" s="11">
        <f t="shared" si="361"/>
        <v>42179.895787037036</v>
      </c>
      <c r="N3874" t="b">
        <v>0</v>
      </c>
      <c r="O3874">
        <v>0</v>
      </c>
      <c r="P3874" t="b">
        <v>0</v>
      </c>
      <c r="Q3874" t="s">
        <v>8305</v>
      </c>
      <c r="R3874" s="10">
        <f t="shared" si="362"/>
        <v>0</v>
      </c>
      <c r="S3874" t="e">
        <f t="shared" si="363"/>
        <v>#DIV/0!</v>
      </c>
      <c r="T3874" t="str">
        <f t="shared" si="364"/>
        <v>theater</v>
      </c>
      <c r="U3874" t="str">
        <f t="shared" si="365"/>
        <v>musical</v>
      </c>
    </row>
    <row r="3875" spans="1:21" ht="44.25" hidden="1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tr">
        <f>Data[[#This Row],[state]]</f>
        <v>canceled</v>
      </c>
      <c r="H3875" t="s">
        <v>8224</v>
      </c>
      <c r="I3875" t="s">
        <v>8246</v>
      </c>
      <c r="J3875">
        <v>1444322535</v>
      </c>
      <c r="K3875" s="11">
        <f t="shared" si="360"/>
        <v>42285.446006944447</v>
      </c>
      <c r="L3875">
        <v>1441730535</v>
      </c>
      <c r="M3875" s="11">
        <f t="shared" si="361"/>
        <v>42255.446006944447</v>
      </c>
      <c r="N3875" t="b">
        <v>0</v>
      </c>
      <c r="O3875">
        <v>0</v>
      </c>
      <c r="P3875" t="b">
        <v>0</v>
      </c>
      <c r="Q3875" t="s">
        <v>8305</v>
      </c>
      <c r="R3875" s="10">
        <f t="shared" si="362"/>
        <v>0</v>
      </c>
      <c r="S3875" t="e">
        <f t="shared" si="363"/>
        <v>#DIV/0!</v>
      </c>
      <c r="T3875" t="str">
        <f t="shared" si="364"/>
        <v>theater</v>
      </c>
      <c r="U3875" t="str">
        <f t="shared" si="365"/>
        <v>musical</v>
      </c>
    </row>
    <row r="3876" spans="1:21" ht="59" hidden="1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tr">
        <f>Data[[#This Row],[state]]</f>
        <v>canceled</v>
      </c>
      <c r="H3876" t="s">
        <v>8228</v>
      </c>
      <c r="I3876" t="s">
        <v>8250</v>
      </c>
      <c r="J3876">
        <v>1422061200</v>
      </c>
      <c r="K3876" s="11">
        <f t="shared" si="360"/>
        <v>42027.791666666672</v>
      </c>
      <c r="L3876">
        <v>1420244622</v>
      </c>
      <c r="M3876" s="11">
        <f t="shared" si="361"/>
        <v>42006.766458333332</v>
      </c>
      <c r="N3876" t="b">
        <v>0</v>
      </c>
      <c r="O3876">
        <v>0</v>
      </c>
      <c r="P3876" t="b">
        <v>0</v>
      </c>
      <c r="Q3876" t="s">
        <v>8305</v>
      </c>
      <c r="R3876" s="10">
        <f t="shared" si="362"/>
        <v>0</v>
      </c>
      <c r="S3876" t="e">
        <f t="shared" si="363"/>
        <v>#DIV/0!</v>
      </c>
      <c r="T3876" t="str">
        <f t="shared" si="364"/>
        <v>theater</v>
      </c>
      <c r="U3876" t="str">
        <f t="shared" si="365"/>
        <v>musical</v>
      </c>
    </row>
    <row r="3877" spans="1:21" ht="44.25" hidden="1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tr">
        <f>Data[[#This Row],[state]]</f>
        <v>canceled</v>
      </c>
      <c r="H3877" t="s">
        <v>8232</v>
      </c>
      <c r="I3877" t="s">
        <v>8253</v>
      </c>
      <c r="J3877">
        <v>1472896800</v>
      </c>
      <c r="K3877" s="11">
        <f t="shared" si="360"/>
        <v>42616.166666666672</v>
      </c>
      <c r="L3877">
        <v>1472804365</v>
      </c>
      <c r="M3877" s="11">
        <f t="shared" si="361"/>
        <v>42615.096817129626</v>
      </c>
      <c r="N3877" t="b">
        <v>0</v>
      </c>
      <c r="O3877">
        <v>0</v>
      </c>
      <c r="P3877" t="b">
        <v>0</v>
      </c>
      <c r="Q3877" t="s">
        <v>8305</v>
      </c>
      <c r="R3877" s="10">
        <f t="shared" si="362"/>
        <v>0</v>
      </c>
      <c r="S3877" t="e">
        <f t="shared" si="363"/>
        <v>#DIV/0!</v>
      </c>
      <c r="T3877" t="str">
        <f t="shared" si="364"/>
        <v>theater</v>
      </c>
      <c r="U3877" t="str">
        <f t="shared" si="365"/>
        <v>musical</v>
      </c>
    </row>
    <row r="3878" spans="1:21" ht="59" hidden="1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tr">
        <f>Data[[#This Row],[state]]</f>
        <v>canceled</v>
      </c>
      <c r="H3878" t="s">
        <v>8225</v>
      </c>
      <c r="I3878" t="s">
        <v>8247</v>
      </c>
      <c r="J3878">
        <v>1454425128</v>
      </c>
      <c r="K3878" s="11">
        <f t="shared" si="360"/>
        <v>42402.374166666668</v>
      </c>
      <c r="L3878">
        <v>1451833128</v>
      </c>
      <c r="M3878" s="11">
        <f t="shared" si="361"/>
        <v>42372.374166666668</v>
      </c>
      <c r="N3878" t="b">
        <v>0</v>
      </c>
      <c r="O3878">
        <v>46</v>
      </c>
      <c r="P3878" t="b">
        <v>0</v>
      </c>
      <c r="Q3878" t="s">
        <v>8305</v>
      </c>
      <c r="R3878" s="10">
        <f t="shared" si="362"/>
        <v>52.794871794871788</v>
      </c>
      <c r="S3878">
        <f t="shared" si="363"/>
        <v>44.760869565217391</v>
      </c>
      <c r="T3878" t="str">
        <f t="shared" si="364"/>
        <v>theater</v>
      </c>
      <c r="U3878" t="str">
        <f t="shared" si="365"/>
        <v>musical</v>
      </c>
    </row>
    <row r="3879" spans="1:21" ht="44.25" hidden="1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tr">
        <f>Data[[#This Row],[state]]</f>
        <v>canceled</v>
      </c>
      <c r="H3879" t="s">
        <v>8224</v>
      </c>
      <c r="I3879" t="s">
        <v>8246</v>
      </c>
      <c r="J3879">
        <v>1481213752</v>
      </c>
      <c r="K3879" s="11">
        <f t="shared" si="360"/>
        <v>42712.42768518519</v>
      </c>
      <c r="L3879">
        <v>1478621752</v>
      </c>
      <c r="M3879" s="11">
        <f t="shared" si="361"/>
        <v>42682.42768518519</v>
      </c>
      <c r="N3879" t="b">
        <v>0</v>
      </c>
      <c r="O3879">
        <v>14</v>
      </c>
      <c r="P3879" t="b">
        <v>0</v>
      </c>
      <c r="Q3879" t="s">
        <v>8305</v>
      </c>
      <c r="R3879" s="10">
        <f t="shared" si="362"/>
        <v>4.9639999999999995</v>
      </c>
      <c r="S3879">
        <f t="shared" si="363"/>
        <v>88.642857142857139</v>
      </c>
      <c r="T3879" t="str">
        <f t="shared" si="364"/>
        <v>theater</v>
      </c>
      <c r="U3879" t="str">
        <f t="shared" si="365"/>
        <v>musical</v>
      </c>
    </row>
    <row r="3880" spans="1:21" ht="44.25" hidden="1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tr">
        <f>Data[[#This Row],[state]]</f>
        <v>canceled</v>
      </c>
      <c r="H3880" t="s">
        <v>8224</v>
      </c>
      <c r="I3880" t="s">
        <v>8246</v>
      </c>
      <c r="J3880">
        <v>1435636740</v>
      </c>
      <c r="K3880" s="11">
        <f t="shared" si="360"/>
        <v>42184.915972222225</v>
      </c>
      <c r="L3880">
        <v>1433014746</v>
      </c>
      <c r="M3880" s="11">
        <f t="shared" si="361"/>
        <v>42154.568819444445</v>
      </c>
      <c r="N3880" t="b">
        <v>0</v>
      </c>
      <c r="O3880">
        <v>1</v>
      </c>
      <c r="P3880" t="b">
        <v>0</v>
      </c>
      <c r="Q3880" t="s">
        <v>8305</v>
      </c>
      <c r="R3880" s="10">
        <f t="shared" si="362"/>
        <v>5.5555555555555552E-2</v>
      </c>
      <c r="S3880">
        <f t="shared" si="363"/>
        <v>10</v>
      </c>
      <c r="T3880" t="str">
        <f t="shared" si="364"/>
        <v>theater</v>
      </c>
      <c r="U3880" t="str">
        <f t="shared" si="365"/>
        <v>musical</v>
      </c>
    </row>
    <row r="3881" spans="1:21" ht="44.25" hidden="1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tr">
        <f>Data[[#This Row],[state]]</f>
        <v>canceled</v>
      </c>
      <c r="H3881" t="s">
        <v>8225</v>
      </c>
      <c r="I3881" t="s">
        <v>8247</v>
      </c>
      <c r="J3881">
        <v>1422218396</v>
      </c>
      <c r="K3881" s="11">
        <f t="shared" si="360"/>
        <v>42029.611064814817</v>
      </c>
      <c r="L3881">
        <v>1419626396</v>
      </c>
      <c r="M3881" s="11">
        <f t="shared" si="361"/>
        <v>41999.611064814817</v>
      </c>
      <c r="N3881" t="b">
        <v>0</v>
      </c>
      <c r="O3881">
        <v>0</v>
      </c>
      <c r="P3881" t="b">
        <v>0</v>
      </c>
      <c r="Q3881" t="s">
        <v>8305</v>
      </c>
      <c r="R3881" s="10">
        <f t="shared" si="362"/>
        <v>0</v>
      </c>
      <c r="S3881" t="e">
        <f t="shared" si="363"/>
        <v>#DIV/0!</v>
      </c>
      <c r="T3881" t="str">
        <f t="shared" si="364"/>
        <v>theater</v>
      </c>
      <c r="U3881" t="str">
        <f t="shared" si="365"/>
        <v>musical</v>
      </c>
    </row>
    <row r="3882" spans="1:21" ht="44.25" hidden="1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tr">
        <f>Data[[#This Row],[state]]</f>
        <v>canceled</v>
      </c>
      <c r="H3882" t="s">
        <v>8225</v>
      </c>
      <c r="I3882" t="s">
        <v>8247</v>
      </c>
      <c r="J3882">
        <v>1406761200</v>
      </c>
      <c r="K3882" s="11">
        <f t="shared" si="360"/>
        <v>41850.708333333336</v>
      </c>
      <c r="L3882">
        <v>1403724820</v>
      </c>
      <c r="M3882" s="11">
        <f t="shared" si="361"/>
        <v>41815.565046296295</v>
      </c>
      <c r="N3882" t="b">
        <v>0</v>
      </c>
      <c r="O3882">
        <v>17</v>
      </c>
      <c r="P3882" t="b">
        <v>0</v>
      </c>
      <c r="Q3882" t="s">
        <v>8305</v>
      </c>
      <c r="R3882" s="10">
        <f t="shared" si="362"/>
        <v>13.066666666666665</v>
      </c>
      <c r="S3882">
        <f t="shared" si="363"/>
        <v>57.647058823529413</v>
      </c>
      <c r="T3882" t="str">
        <f t="shared" si="364"/>
        <v>theater</v>
      </c>
      <c r="U3882" t="str">
        <f t="shared" si="365"/>
        <v>musical</v>
      </c>
    </row>
    <row r="3883" spans="1:21" ht="29.5" hidden="1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tr">
        <f>Data[[#This Row],[state]]</f>
        <v>canceled</v>
      </c>
      <c r="H3883" t="s">
        <v>8224</v>
      </c>
      <c r="I3883" t="s">
        <v>8246</v>
      </c>
      <c r="J3883">
        <v>1487550399</v>
      </c>
      <c r="K3883" s="11">
        <f t="shared" si="360"/>
        <v>42785.768506944441</v>
      </c>
      <c r="L3883">
        <v>1484958399</v>
      </c>
      <c r="M3883" s="11">
        <f t="shared" si="361"/>
        <v>42755.768506944441</v>
      </c>
      <c r="N3883" t="b">
        <v>0</v>
      </c>
      <c r="O3883">
        <v>1</v>
      </c>
      <c r="P3883" t="b">
        <v>0</v>
      </c>
      <c r="Q3883" t="s">
        <v>8305</v>
      </c>
      <c r="R3883" s="10">
        <f t="shared" si="362"/>
        <v>5</v>
      </c>
      <c r="S3883">
        <f t="shared" si="363"/>
        <v>25</v>
      </c>
      <c r="T3883" t="str">
        <f t="shared" si="364"/>
        <v>theater</v>
      </c>
      <c r="U3883" t="str">
        <f t="shared" si="365"/>
        <v>musical</v>
      </c>
    </row>
    <row r="3884" spans="1:21" ht="44.25" hidden="1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tr">
        <f>Data[[#This Row],[state]]</f>
        <v>canceled</v>
      </c>
      <c r="H3884" t="s">
        <v>8226</v>
      </c>
      <c r="I3884" t="s">
        <v>8248</v>
      </c>
      <c r="J3884">
        <v>1454281380</v>
      </c>
      <c r="K3884" s="11">
        <f t="shared" si="360"/>
        <v>42400.710416666669</v>
      </c>
      <c r="L3884">
        <v>1451950570</v>
      </c>
      <c r="M3884" s="11">
        <f t="shared" si="361"/>
        <v>42373.733449074076</v>
      </c>
      <c r="N3884" t="b">
        <v>0</v>
      </c>
      <c r="O3884">
        <v>0</v>
      </c>
      <c r="P3884" t="b">
        <v>0</v>
      </c>
      <c r="Q3884" t="s">
        <v>8305</v>
      </c>
      <c r="R3884" s="10">
        <f t="shared" si="362"/>
        <v>0</v>
      </c>
      <c r="S3884" t="e">
        <f t="shared" si="363"/>
        <v>#DIV/0!</v>
      </c>
      <c r="T3884" t="str">
        <f t="shared" si="364"/>
        <v>theater</v>
      </c>
      <c r="U3884" t="str">
        <f t="shared" si="365"/>
        <v>musical</v>
      </c>
    </row>
    <row r="3885" spans="1:21" ht="59" hidden="1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tr">
        <f>Data[[#This Row],[state]]</f>
        <v>canceled</v>
      </c>
      <c r="H3885" t="s">
        <v>8225</v>
      </c>
      <c r="I3885" t="s">
        <v>8247</v>
      </c>
      <c r="J3885">
        <v>1409668069</v>
      </c>
      <c r="K3885" s="11">
        <f t="shared" si="360"/>
        <v>41884.352650462963</v>
      </c>
      <c r="L3885">
        <v>1407076069</v>
      </c>
      <c r="M3885" s="11">
        <f t="shared" si="361"/>
        <v>41854.352650462963</v>
      </c>
      <c r="N3885" t="b">
        <v>0</v>
      </c>
      <c r="O3885">
        <v>0</v>
      </c>
      <c r="P3885" t="b">
        <v>0</v>
      </c>
      <c r="Q3885" t="s">
        <v>8305</v>
      </c>
      <c r="R3885" s="10">
        <f t="shared" si="362"/>
        <v>0</v>
      </c>
      <c r="S3885" t="e">
        <f t="shared" si="363"/>
        <v>#DIV/0!</v>
      </c>
      <c r="T3885" t="str">
        <f t="shared" si="364"/>
        <v>theater</v>
      </c>
      <c r="U3885" t="str">
        <f t="shared" si="365"/>
        <v>musical</v>
      </c>
    </row>
    <row r="3886" spans="1:21" ht="44.25" hidden="1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tr">
        <f>Data[[#This Row],[state]]</f>
        <v>canceled</v>
      </c>
      <c r="H3886" t="s">
        <v>8224</v>
      </c>
      <c r="I3886" t="s">
        <v>8246</v>
      </c>
      <c r="J3886">
        <v>1427479192</v>
      </c>
      <c r="K3886" s="11">
        <f t="shared" si="360"/>
        <v>42090.499907407408</v>
      </c>
      <c r="L3886">
        <v>1425322792</v>
      </c>
      <c r="M3886" s="11">
        <f t="shared" si="361"/>
        <v>42065.541574074072</v>
      </c>
      <c r="N3886" t="b">
        <v>0</v>
      </c>
      <c r="O3886">
        <v>0</v>
      </c>
      <c r="P3886" t="b">
        <v>0</v>
      </c>
      <c r="Q3886" t="s">
        <v>8305</v>
      </c>
      <c r="R3886" s="10">
        <f t="shared" si="362"/>
        <v>0</v>
      </c>
      <c r="S3886" t="e">
        <f t="shared" si="363"/>
        <v>#DIV/0!</v>
      </c>
      <c r="T3886" t="str">
        <f t="shared" si="364"/>
        <v>theater</v>
      </c>
      <c r="U3886" t="str">
        <f t="shared" si="365"/>
        <v>musical</v>
      </c>
    </row>
    <row r="3887" spans="1:21" ht="44.25" hidden="1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tr">
        <f>Data[[#This Row],[state]]</f>
        <v>canceled</v>
      </c>
      <c r="H3887" t="s">
        <v>8224</v>
      </c>
      <c r="I3887" t="s">
        <v>8246</v>
      </c>
      <c r="J3887">
        <v>1462834191</v>
      </c>
      <c r="K3887" s="11">
        <f t="shared" si="360"/>
        <v>42499.701284722221</v>
      </c>
      <c r="L3887">
        <v>1460242191</v>
      </c>
      <c r="M3887" s="11">
        <f t="shared" si="361"/>
        <v>42469.701284722221</v>
      </c>
      <c r="N3887" t="b">
        <v>0</v>
      </c>
      <c r="O3887">
        <v>0</v>
      </c>
      <c r="P3887" t="b">
        <v>0</v>
      </c>
      <c r="Q3887" t="s">
        <v>8305</v>
      </c>
      <c r="R3887" s="10">
        <f t="shared" si="362"/>
        <v>0</v>
      </c>
      <c r="S3887" t="e">
        <f t="shared" si="363"/>
        <v>#DIV/0!</v>
      </c>
      <c r="T3887" t="str">
        <f t="shared" si="364"/>
        <v>theater</v>
      </c>
      <c r="U3887" t="str">
        <f t="shared" si="365"/>
        <v>musical</v>
      </c>
    </row>
    <row r="3888" spans="1:21" hidden="1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tr">
        <f>Data[[#This Row],[state]]</f>
        <v>canceled</v>
      </c>
      <c r="H3888" t="s">
        <v>8226</v>
      </c>
      <c r="I3888" t="s">
        <v>8248</v>
      </c>
      <c r="J3888">
        <v>1418275702</v>
      </c>
      <c r="K3888" s="11">
        <f t="shared" si="360"/>
        <v>41983.978032407409</v>
      </c>
      <c r="L3888">
        <v>1415683702</v>
      </c>
      <c r="M3888" s="11">
        <f t="shared" si="361"/>
        <v>41953.978032407409</v>
      </c>
      <c r="N3888" t="b">
        <v>0</v>
      </c>
      <c r="O3888">
        <v>0</v>
      </c>
      <c r="P3888" t="b">
        <v>0</v>
      </c>
      <c r="Q3888" t="s">
        <v>8305</v>
      </c>
      <c r="R3888" s="10">
        <f t="shared" si="362"/>
        <v>0</v>
      </c>
      <c r="S3888" t="e">
        <f t="shared" si="363"/>
        <v>#DIV/0!</v>
      </c>
      <c r="T3888" t="str">
        <f t="shared" si="364"/>
        <v>theater</v>
      </c>
      <c r="U3888" t="str">
        <f t="shared" si="365"/>
        <v>musical</v>
      </c>
    </row>
    <row r="3889" spans="1:21" ht="44.25" hidden="1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tr">
        <f>Data[[#This Row],[state]]</f>
        <v>canceled</v>
      </c>
      <c r="H3889" t="s">
        <v>8224</v>
      </c>
      <c r="I3889" t="s">
        <v>8246</v>
      </c>
      <c r="J3889">
        <v>1430517600</v>
      </c>
      <c r="K3889" s="11">
        <f t="shared" si="360"/>
        <v>42125.666666666672</v>
      </c>
      <c r="L3889">
        <v>1426538129</v>
      </c>
      <c r="M3889" s="11">
        <f t="shared" si="361"/>
        <v>42079.607974537037</v>
      </c>
      <c r="N3889" t="b">
        <v>0</v>
      </c>
      <c r="O3889">
        <v>2</v>
      </c>
      <c r="P3889" t="b">
        <v>0</v>
      </c>
      <c r="Q3889" t="s">
        <v>8305</v>
      </c>
      <c r="R3889" s="10">
        <f t="shared" si="362"/>
        <v>1.7500000000000002</v>
      </c>
      <c r="S3889">
        <f t="shared" si="363"/>
        <v>17.5</v>
      </c>
      <c r="T3889" t="str">
        <f t="shared" si="364"/>
        <v>theater</v>
      </c>
      <c r="U3889" t="str">
        <f t="shared" si="365"/>
        <v>musical</v>
      </c>
    </row>
    <row r="3890" spans="1:21" ht="59" hidden="1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tr">
        <f>Data[[#This Row],[state]]</f>
        <v>failed</v>
      </c>
      <c r="H3890" t="s">
        <v>8225</v>
      </c>
      <c r="I3890" t="s">
        <v>8247</v>
      </c>
      <c r="J3890">
        <v>1488114358</v>
      </c>
      <c r="K3890" s="11">
        <f t="shared" si="360"/>
        <v>42792.295810185184</v>
      </c>
      <c r="L3890">
        <v>1485522358</v>
      </c>
      <c r="M3890" s="11">
        <f t="shared" si="361"/>
        <v>42762.295810185184</v>
      </c>
      <c r="N3890" t="b">
        <v>0</v>
      </c>
      <c r="O3890">
        <v>14</v>
      </c>
      <c r="P3890" t="b">
        <v>0</v>
      </c>
      <c r="Q3890" t="s">
        <v>8271</v>
      </c>
      <c r="R3890" s="10">
        <f t="shared" si="362"/>
        <v>27.1</v>
      </c>
      <c r="S3890">
        <f t="shared" si="363"/>
        <v>38.714285714285715</v>
      </c>
      <c r="T3890" t="str">
        <f t="shared" si="364"/>
        <v>theater</v>
      </c>
      <c r="U3890" t="str">
        <f t="shared" si="365"/>
        <v>plays</v>
      </c>
    </row>
    <row r="3891" spans="1:21" ht="44.25" hidden="1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tr">
        <f>Data[[#This Row],[state]]</f>
        <v>failed</v>
      </c>
      <c r="H3891" t="s">
        <v>8224</v>
      </c>
      <c r="I3891" t="s">
        <v>8246</v>
      </c>
      <c r="J3891">
        <v>1420413960</v>
      </c>
      <c r="K3891" s="11">
        <f t="shared" si="360"/>
        <v>42008.726388888885</v>
      </c>
      <c r="L3891">
        <v>1417651630</v>
      </c>
      <c r="M3891" s="11">
        <f t="shared" si="361"/>
        <v>41976.754976851851</v>
      </c>
      <c r="N3891" t="b">
        <v>0</v>
      </c>
      <c r="O3891">
        <v>9</v>
      </c>
      <c r="P3891" t="b">
        <v>0</v>
      </c>
      <c r="Q3891" t="s">
        <v>8271</v>
      </c>
      <c r="R3891" s="10">
        <f t="shared" si="362"/>
        <v>1.4749999999999999</v>
      </c>
      <c r="S3891">
        <f t="shared" si="363"/>
        <v>13.111111111111111</v>
      </c>
      <c r="T3891" t="str">
        <f t="shared" si="364"/>
        <v>theater</v>
      </c>
      <c r="U3891" t="str">
        <f t="shared" si="365"/>
        <v>plays</v>
      </c>
    </row>
    <row r="3892" spans="1:21" ht="44.25" hidden="1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tr">
        <f>Data[[#This Row],[state]]</f>
        <v>failed</v>
      </c>
      <c r="H3892" t="s">
        <v>8224</v>
      </c>
      <c r="I3892" t="s">
        <v>8246</v>
      </c>
      <c r="J3892">
        <v>1439662344</v>
      </c>
      <c r="K3892" s="11">
        <f t="shared" si="360"/>
        <v>42231.508611111116</v>
      </c>
      <c r="L3892">
        <v>1434478344</v>
      </c>
      <c r="M3892" s="11">
        <f t="shared" si="361"/>
        <v>42171.508611111116</v>
      </c>
      <c r="N3892" t="b">
        <v>0</v>
      </c>
      <c r="O3892">
        <v>8</v>
      </c>
      <c r="P3892" t="b">
        <v>0</v>
      </c>
      <c r="Q3892" t="s">
        <v>8271</v>
      </c>
      <c r="R3892" s="10">
        <f t="shared" si="362"/>
        <v>16.826666666666668</v>
      </c>
      <c r="S3892">
        <f t="shared" si="363"/>
        <v>315.5</v>
      </c>
      <c r="T3892" t="str">
        <f t="shared" si="364"/>
        <v>theater</v>
      </c>
      <c r="U3892" t="str">
        <f t="shared" si="365"/>
        <v>plays</v>
      </c>
    </row>
    <row r="3893" spans="1:21" ht="29.5" hidden="1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tr">
        <f>Data[[#This Row],[state]]</f>
        <v>failed</v>
      </c>
      <c r="H3893" t="s">
        <v>8224</v>
      </c>
      <c r="I3893" t="s">
        <v>8246</v>
      </c>
      <c r="J3893">
        <v>1427086740</v>
      </c>
      <c r="K3893" s="11">
        <f t="shared" si="360"/>
        <v>42085.957638888889</v>
      </c>
      <c r="L3893">
        <v>1424488244</v>
      </c>
      <c r="M3893" s="11">
        <f t="shared" si="361"/>
        <v>42055.8824537037</v>
      </c>
      <c r="N3893" t="b">
        <v>0</v>
      </c>
      <c r="O3893">
        <v>7</v>
      </c>
      <c r="P3893" t="b">
        <v>0</v>
      </c>
      <c r="Q3893" t="s">
        <v>8271</v>
      </c>
      <c r="R3893" s="10">
        <f t="shared" si="362"/>
        <v>32.5</v>
      </c>
      <c r="S3893">
        <f t="shared" si="363"/>
        <v>37.142857142857146</v>
      </c>
      <c r="T3893" t="str">
        <f t="shared" si="364"/>
        <v>theater</v>
      </c>
      <c r="U3893" t="str">
        <f t="shared" si="365"/>
        <v>plays</v>
      </c>
    </row>
    <row r="3894" spans="1:21" ht="59" hidden="1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tr">
        <f>Data[[#This Row],[state]]</f>
        <v>failed</v>
      </c>
      <c r="H3894" t="s">
        <v>8224</v>
      </c>
      <c r="I3894" t="s">
        <v>8246</v>
      </c>
      <c r="J3894">
        <v>1408863600</v>
      </c>
      <c r="K3894" s="11">
        <f t="shared" si="360"/>
        <v>41875.041666666664</v>
      </c>
      <c r="L3894">
        <v>1408203557</v>
      </c>
      <c r="M3894" s="11">
        <f t="shared" si="361"/>
        <v>41867.402280092596</v>
      </c>
      <c r="N3894" t="b">
        <v>0</v>
      </c>
      <c r="O3894">
        <v>0</v>
      </c>
      <c r="P3894" t="b">
        <v>0</v>
      </c>
      <c r="Q3894" t="s">
        <v>8271</v>
      </c>
      <c r="R3894" s="10">
        <f t="shared" si="362"/>
        <v>0</v>
      </c>
      <c r="S3894" t="e">
        <f t="shared" si="363"/>
        <v>#DIV/0!</v>
      </c>
      <c r="T3894" t="str">
        <f t="shared" si="364"/>
        <v>theater</v>
      </c>
      <c r="U3894" t="str">
        <f t="shared" si="365"/>
        <v>plays</v>
      </c>
    </row>
    <row r="3895" spans="1:21" ht="59" hidden="1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tr">
        <f>Data[[#This Row],[state]]</f>
        <v>failed</v>
      </c>
      <c r="H3895" t="s">
        <v>8224</v>
      </c>
      <c r="I3895" t="s">
        <v>8246</v>
      </c>
      <c r="J3895">
        <v>1404194400</v>
      </c>
      <c r="K3895" s="11">
        <f t="shared" si="360"/>
        <v>41821</v>
      </c>
      <c r="L3895">
        <v>1400600840</v>
      </c>
      <c r="M3895" s="11">
        <f t="shared" si="361"/>
        <v>41779.407870370371</v>
      </c>
      <c r="N3895" t="b">
        <v>0</v>
      </c>
      <c r="O3895">
        <v>84</v>
      </c>
      <c r="P3895" t="b">
        <v>0</v>
      </c>
      <c r="Q3895" t="s">
        <v>8271</v>
      </c>
      <c r="R3895" s="10">
        <f t="shared" si="362"/>
        <v>21.55</v>
      </c>
      <c r="S3895">
        <f t="shared" si="363"/>
        <v>128.27380952380952</v>
      </c>
      <c r="T3895" t="str">
        <f t="shared" si="364"/>
        <v>theater</v>
      </c>
      <c r="U3895" t="str">
        <f t="shared" si="365"/>
        <v>plays</v>
      </c>
    </row>
    <row r="3896" spans="1:21" ht="59" hidden="1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tr">
        <f>Data[[#This Row],[state]]</f>
        <v>failed</v>
      </c>
      <c r="H3896" t="s">
        <v>8224</v>
      </c>
      <c r="I3896" t="s">
        <v>8246</v>
      </c>
      <c r="J3896">
        <v>1481000340</v>
      </c>
      <c r="K3896" s="11">
        <f t="shared" si="360"/>
        <v>42709.957638888889</v>
      </c>
      <c r="L3896">
        <v>1478386812</v>
      </c>
      <c r="M3896" s="11">
        <f t="shared" si="361"/>
        <v>42679.708472222221</v>
      </c>
      <c r="N3896" t="b">
        <v>0</v>
      </c>
      <c r="O3896">
        <v>11</v>
      </c>
      <c r="P3896" t="b">
        <v>0</v>
      </c>
      <c r="Q3896" t="s">
        <v>8271</v>
      </c>
      <c r="R3896" s="10">
        <f t="shared" si="362"/>
        <v>3.4666666666666663</v>
      </c>
      <c r="S3896">
        <f t="shared" si="363"/>
        <v>47.272727272727273</v>
      </c>
      <c r="T3896" t="str">
        <f t="shared" si="364"/>
        <v>theater</v>
      </c>
      <c r="U3896" t="str">
        <f t="shared" si="365"/>
        <v>plays</v>
      </c>
    </row>
    <row r="3897" spans="1:21" ht="59" hidden="1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tr">
        <f>Data[[#This Row],[state]]</f>
        <v>failed</v>
      </c>
      <c r="H3897" t="s">
        <v>8224</v>
      </c>
      <c r="I3897" t="s">
        <v>8246</v>
      </c>
      <c r="J3897">
        <v>1425103218</v>
      </c>
      <c r="K3897" s="11">
        <f t="shared" si="360"/>
        <v>42063.000208333338</v>
      </c>
      <c r="L3897">
        <v>1422424818</v>
      </c>
      <c r="M3897" s="11">
        <f t="shared" si="361"/>
        <v>42032.000208333338</v>
      </c>
      <c r="N3897" t="b">
        <v>0</v>
      </c>
      <c r="O3897">
        <v>1</v>
      </c>
      <c r="P3897" t="b">
        <v>0</v>
      </c>
      <c r="Q3897" t="s">
        <v>8271</v>
      </c>
      <c r="R3897" s="10">
        <f t="shared" si="362"/>
        <v>5</v>
      </c>
      <c r="S3897">
        <f t="shared" si="363"/>
        <v>50</v>
      </c>
      <c r="T3897" t="str">
        <f t="shared" si="364"/>
        <v>theater</v>
      </c>
      <c r="U3897" t="str">
        <f t="shared" si="365"/>
        <v>plays</v>
      </c>
    </row>
    <row r="3898" spans="1:21" ht="44.25" hidden="1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tr">
        <f>Data[[#This Row],[state]]</f>
        <v>failed</v>
      </c>
      <c r="H3898" t="s">
        <v>8224</v>
      </c>
      <c r="I3898" t="s">
        <v>8246</v>
      </c>
      <c r="J3898">
        <v>1402979778</v>
      </c>
      <c r="K3898" s="11">
        <f t="shared" si="360"/>
        <v>41806.941875000004</v>
      </c>
      <c r="L3898">
        <v>1401770178</v>
      </c>
      <c r="M3898" s="11">
        <f t="shared" si="361"/>
        <v>41792.941875000004</v>
      </c>
      <c r="N3898" t="b">
        <v>0</v>
      </c>
      <c r="O3898">
        <v>4</v>
      </c>
      <c r="P3898" t="b">
        <v>0</v>
      </c>
      <c r="Q3898" t="s">
        <v>8271</v>
      </c>
      <c r="R3898" s="10">
        <f t="shared" si="362"/>
        <v>10.625</v>
      </c>
      <c r="S3898">
        <f t="shared" si="363"/>
        <v>42.5</v>
      </c>
      <c r="T3898" t="str">
        <f t="shared" si="364"/>
        <v>theater</v>
      </c>
      <c r="U3898" t="str">
        <f t="shared" si="365"/>
        <v>plays</v>
      </c>
    </row>
    <row r="3899" spans="1:21" ht="44.25" hidden="1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tr">
        <f>Data[[#This Row],[state]]</f>
        <v>failed</v>
      </c>
      <c r="H3899" t="s">
        <v>8228</v>
      </c>
      <c r="I3899" t="s">
        <v>8250</v>
      </c>
      <c r="J3899">
        <v>1420750683</v>
      </c>
      <c r="K3899" s="11">
        <f t="shared" si="360"/>
        <v>42012.62364583333</v>
      </c>
      <c r="L3899">
        <v>1418158683</v>
      </c>
      <c r="M3899" s="11">
        <f t="shared" si="361"/>
        <v>41982.62364583333</v>
      </c>
      <c r="N3899" t="b">
        <v>0</v>
      </c>
      <c r="O3899">
        <v>10</v>
      </c>
      <c r="P3899" t="b">
        <v>0</v>
      </c>
      <c r="Q3899" t="s">
        <v>8271</v>
      </c>
      <c r="R3899" s="10">
        <f t="shared" si="362"/>
        <v>17.599999999999998</v>
      </c>
      <c r="S3899">
        <f t="shared" si="363"/>
        <v>44</v>
      </c>
      <c r="T3899" t="str">
        <f t="shared" si="364"/>
        <v>theater</v>
      </c>
      <c r="U3899" t="str">
        <f t="shared" si="365"/>
        <v>plays</v>
      </c>
    </row>
    <row r="3900" spans="1:21" ht="59" hidden="1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tr">
        <f>Data[[#This Row],[state]]</f>
        <v>failed</v>
      </c>
      <c r="H3900" t="s">
        <v>8225</v>
      </c>
      <c r="I3900" t="s">
        <v>8247</v>
      </c>
      <c r="J3900">
        <v>1439827200</v>
      </c>
      <c r="K3900" s="11">
        <f t="shared" si="360"/>
        <v>42233.416666666672</v>
      </c>
      <c r="L3900">
        <v>1436355270</v>
      </c>
      <c r="M3900" s="11">
        <f t="shared" si="361"/>
        <v>42193.232291666667</v>
      </c>
      <c r="N3900" t="b">
        <v>0</v>
      </c>
      <c r="O3900">
        <v>16</v>
      </c>
      <c r="P3900" t="b">
        <v>0</v>
      </c>
      <c r="Q3900" t="s">
        <v>8271</v>
      </c>
      <c r="R3900" s="10">
        <f t="shared" si="362"/>
        <v>32.56</v>
      </c>
      <c r="S3900">
        <f t="shared" si="363"/>
        <v>50.875</v>
      </c>
      <c r="T3900" t="str">
        <f t="shared" si="364"/>
        <v>theater</v>
      </c>
      <c r="U3900" t="str">
        <f t="shared" si="365"/>
        <v>plays</v>
      </c>
    </row>
    <row r="3901" spans="1:21" ht="44.25" hidden="1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tr">
        <f>Data[[#This Row],[state]]</f>
        <v>failed</v>
      </c>
      <c r="H3901" t="s">
        <v>8224</v>
      </c>
      <c r="I3901" t="s">
        <v>8246</v>
      </c>
      <c r="J3901">
        <v>1407868561</v>
      </c>
      <c r="K3901" s="11">
        <f t="shared" si="360"/>
        <v>41863.525011574071</v>
      </c>
      <c r="L3901">
        <v>1406140561</v>
      </c>
      <c r="M3901" s="11">
        <f t="shared" si="361"/>
        <v>41843.525011574071</v>
      </c>
      <c r="N3901" t="b">
        <v>0</v>
      </c>
      <c r="O3901">
        <v>2</v>
      </c>
      <c r="P3901" t="b">
        <v>0</v>
      </c>
      <c r="Q3901" t="s">
        <v>8271</v>
      </c>
      <c r="R3901" s="10">
        <f t="shared" si="362"/>
        <v>1.25</v>
      </c>
      <c r="S3901">
        <f t="shared" si="363"/>
        <v>62.5</v>
      </c>
      <c r="T3901" t="str">
        <f t="shared" si="364"/>
        <v>theater</v>
      </c>
      <c r="U3901" t="str">
        <f t="shared" si="365"/>
        <v>plays</v>
      </c>
    </row>
    <row r="3902" spans="1:21" ht="44.25" hidden="1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tr">
        <f>Data[[#This Row],[state]]</f>
        <v>failed</v>
      </c>
      <c r="H3902" t="s">
        <v>8224</v>
      </c>
      <c r="I3902" t="s">
        <v>8246</v>
      </c>
      <c r="J3902">
        <v>1433988791</v>
      </c>
      <c r="K3902" s="11">
        <f t="shared" si="360"/>
        <v>42165.842488425929</v>
      </c>
      <c r="L3902">
        <v>1431396791</v>
      </c>
      <c r="M3902" s="11">
        <f t="shared" si="361"/>
        <v>42135.842488425929</v>
      </c>
      <c r="N3902" t="b">
        <v>0</v>
      </c>
      <c r="O3902">
        <v>5</v>
      </c>
      <c r="P3902" t="b">
        <v>0</v>
      </c>
      <c r="Q3902" t="s">
        <v>8271</v>
      </c>
      <c r="R3902" s="10">
        <f t="shared" si="362"/>
        <v>5.4</v>
      </c>
      <c r="S3902">
        <f t="shared" si="363"/>
        <v>27</v>
      </c>
      <c r="T3902" t="str">
        <f t="shared" si="364"/>
        <v>theater</v>
      </c>
      <c r="U3902" t="str">
        <f t="shared" si="365"/>
        <v>plays</v>
      </c>
    </row>
    <row r="3903" spans="1:21" ht="44.25" hidden="1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tr">
        <f>Data[[#This Row],[state]]</f>
        <v>failed</v>
      </c>
      <c r="H3903" t="s">
        <v>8224</v>
      </c>
      <c r="I3903" t="s">
        <v>8246</v>
      </c>
      <c r="J3903">
        <v>1450554599</v>
      </c>
      <c r="K3903" s="11">
        <f t="shared" si="360"/>
        <v>42357.576377314821</v>
      </c>
      <c r="L3903">
        <v>1447098599</v>
      </c>
      <c r="M3903" s="11">
        <f t="shared" si="361"/>
        <v>42317.576377314821</v>
      </c>
      <c r="N3903" t="b">
        <v>0</v>
      </c>
      <c r="O3903">
        <v>1</v>
      </c>
      <c r="P3903" t="b">
        <v>0</v>
      </c>
      <c r="Q3903" t="s">
        <v>8271</v>
      </c>
      <c r="R3903" s="10">
        <f t="shared" si="362"/>
        <v>0.83333333333333337</v>
      </c>
      <c r="S3903">
        <f t="shared" si="363"/>
        <v>25</v>
      </c>
      <c r="T3903" t="str">
        <f t="shared" si="364"/>
        <v>theater</v>
      </c>
      <c r="U3903" t="str">
        <f t="shared" si="365"/>
        <v>plays</v>
      </c>
    </row>
    <row r="3904" spans="1:21" ht="44.25" hidden="1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tr">
        <f>Data[[#This Row],[state]]</f>
        <v>failed</v>
      </c>
      <c r="H3904" t="s">
        <v>8225</v>
      </c>
      <c r="I3904" t="s">
        <v>8247</v>
      </c>
      <c r="J3904">
        <v>1479125642</v>
      </c>
      <c r="K3904" s="11">
        <f t="shared" si="360"/>
        <v>42688.259745370371</v>
      </c>
      <c r="L3904">
        <v>1476962042</v>
      </c>
      <c r="M3904" s="11">
        <f t="shared" si="361"/>
        <v>42663.218078703707</v>
      </c>
      <c r="N3904" t="b">
        <v>0</v>
      </c>
      <c r="O3904">
        <v>31</v>
      </c>
      <c r="P3904" t="b">
        <v>0</v>
      </c>
      <c r="Q3904" t="s">
        <v>8271</v>
      </c>
      <c r="R3904" s="10">
        <f t="shared" si="362"/>
        <v>48.833333333333336</v>
      </c>
      <c r="S3904">
        <f t="shared" si="363"/>
        <v>47.258064516129032</v>
      </c>
      <c r="T3904" t="str">
        <f t="shared" si="364"/>
        <v>theater</v>
      </c>
      <c r="U3904" t="str">
        <f t="shared" si="365"/>
        <v>plays</v>
      </c>
    </row>
    <row r="3905" spans="1:21" ht="59" hidden="1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tr">
        <f>Data[[#This Row],[state]]</f>
        <v>failed</v>
      </c>
      <c r="H3905" t="s">
        <v>8224</v>
      </c>
      <c r="I3905" t="s">
        <v>8246</v>
      </c>
      <c r="J3905">
        <v>1439581080</v>
      </c>
      <c r="K3905" s="11">
        <f t="shared" si="360"/>
        <v>42230.568055555559</v>
      </c>
      <c r="L3905">
        <v>1435709765</v>
      </c>
      <c r="M3905" s="11">
        <f t="shared" si="361"/>
        <v>42185.76116898148</v>
      </c>
      <c r="N3905" t="b">
        <v>0</v>
      </c>
      <c r="O3905">
        <v>0</v>
      </c>
      <c r="P3905" t="b">
        <v>0</v>
      </c>
      <c r="Q3905" t="s">
        <v>8271</v>
      </c>
      <c r="R3905" s="10">
        <f t="shared" si="362"/>
        <v>0</v>
      </c>
      <c r="S3905" t="e">
        <f t="shared" si="363"/>
        <v>#DIV/0!</v>
      </c>
      <c r="T3905" t="str">
        <f t="shared" si="364"/>
        <v>theater</v>
      </c>
      <c r="U3905" t="str">
        <f t="shared" si="365"/>
        <v>plays</v>
      </c>
    </row>
    <row r="3906" spans="1:21" ht="29.5" hidden="1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tr">
        <f>Data[[#This Row],[state]]</f>
        <v>failed</v>
      </c>
      <c r="H3906" t="s">
        <v>8224</v>
      </c>
      <c r="I3906" t="s">
        <v>8246</v>
      </c>
      <c r="J3906">
        <v>1429074240</v>
      </c>
      <c r="K3906" s="11">
        <f t="shared" ref="K3906:K3969" si="366">(((J3906/60)/60)/24)+DATE(1970,1,1)+(-6/24)</f>
        <v>42108.961111111115</v>
      </c>
      <c r="L3906">
        <v>1427866200</v>
      </c>
      <c r="M3906" s="11">
        <f t="shared" ref="M3906:M3969" si="367">(((L3906/60)/60)/24)+DATE(1970,1,1)+(-6/24)</f>
        <v>42094.979166666672</v>
      </c>
      <c r="N3906" t="b">
        <v>0</v>
      </c>
      <c r="O3906">
        <v>2</v>
      </c>
      <c r="P3906" t="b">
        <v>0</v>
      </c>
      <c r="Q3906" t="s">
        <v>8271</v>
      </c>
      <c r="R3906" s="10">
        <f t="shared" ref="R3906:R3969" si="368">(E3906/D3906)*100</f>
        <v>0.03</v>
      </c>
      <c r="S3906">
        <f t="shared" si="363"/>
        <v>1.5</v>
      </c>
      <c r="T3906" t="str">
        <f t="shared" si="364"/>
        <v>theater</v>
      </c>
      <c r="U3906" t="str">
        <f t="shared" si="365"/>
        <v>plays</v>
      </c>
    </row>
    <row r="3907" spans="1:21" ht="44.25" hidden="1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tr">
        <f>Data[[#This Row],[state]]</f>
        <v>failed</v>
      </c>
      <c r="H3907" t="s">
        <v>8225</v>
      </c>
      <c r="I3907" t="s">
        <v>8247</v>
      </c>
      <c r="J3907">
        <v>1434063600</v>
      </c>
      <c r="K3907" s="11">
        <f t="shared" si="366"/>
        <v>42166.708333333328</v>
      </c>
      <c r="L3907">
        <v>1430405903</v>
      </c>
      <c r="M3907" s="11">
        <f t="shared" si="367"/>
        <v>42124.373877314814</v>
      </c>
      <c r="N3907" t="b">
        <v>0</v>
      </c>
      <c r="O3907">
        <v>7</v>
      </c>
      <c r="P3907" t="b">
        <v>0</v>
      </c>
      <c r="Q3907" t="s">
        <v>8271</v>
      </c>
      <c r="R3907" s="10">
        <f t="shared" si="368"/>
        <v>11.533333333333333</v>
      </c>
      <c r="S3907">
        <f t="shared" ref="S3907:S3970" si="369">E3907/O3907</f>
        <v>24.714285714285715</v>
      </c>
      <c r="T3907" t="str">
        <f t="shared" ref="T3907:T3970" si="370">LEFT(Q3907,FIND("/",Q3907)-1)</f>
        <v>theater</v>
      </c>
      <c r="U3907" t="str">
        <f t="shared" ref="U3907:U3970" si="371">RIGHT(Q3907,LEN(Q3907)-FIND("/",Q3907))</f>
        <v>plays</v>
      </c>
    </row>
    <row r="3908" spans="1:21" ht="44.25" hidden="1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tr">
        <f>Data[[#This Row],[state]]</f>
        <v>failed</v>
      </c>
      <c r="H3908" t="s">
        <v>8225</v>
      </c>
      <c r="I3908" t="s">
        <v>8247</v>
      </c>
      <c r="J3908">
        <v>1435325100</v>
      </c>
      <c r="K3908" s="11">
        <f t="shared" si="366"/>
        <v>42181.309027777781</v>
      </c>
      <c r="L3908">
        <v>1432072893</v>
      </c>
      <c r="M3908" s="11">
        <f t="shared" si="367"/>
        <v>42143.667743055557</v>
      </c>
      <c r="N3908" t="b">
        <v>0</v>
      </c>
      <c r="O3908">
        <v>16</v>
      </c>
      <c r="P3908" t="b">
        <v>0</v>
      </c>
      <c r="Q3908" t="s">
        <v>8271</v>
      </c>
      <c r="R3908" s="10">
        <f t="shared" si="368"/>
        <v>67.333333333333329</v>
      </c>
      <c r="S3908">
        <f t="shared" si="369"/>
        <v>63.125</v>
      </c>
      <c r="T3908" t="str">
        <f t="shared" si="370"/>
        <v>theater</v>
      </c>
      <c r="U3908" t="str">
        <f t="shared" si="371"/>
        <v>plays</v>
      </c>
    </row>
    <row r="3909" spans="1:21" ht="44.25" hidden="1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tr">
        <f>Data[[#This Row],[state]]</f>
        <v>failed</v>
      </c>
      <c r="H3909" t="s">
        <v>8224</v>
      </c>
      <c r="I3909" t="s">
        <v>8246</v>
      </c>
      <c r="J3909">
        <v>1414354080</v>
      </c>
      <c r="K3909" s="11">
        <f t="shared" si="366"/>
        <v>41938.588888888888</v>
      </c>
      <c r="L3909">
        <v>1411587606</v>
      </c>
      <c r="M3909" s="11">
        <f t="shared" si="367"/>
        <v>41906.569513888891</v>
      </c>
      <c r="N3909" t="b">
        <v>0</v>
      </c>
      <c r="O3909">
        <v>4</v>
      </c>
      <c r="P3909" t="b">
        <v>0</v>
      </c>
      <c r="Q3909" t="s">
        <v>8271</v>
      </c>
      <c r="R3909" s="10">
        <f t="shared" si="368"/>
        <v>15.299999999999999</v>
      </c>
      <c r="S3909">
        <f t="shared" si="369"/>
        <v>38.25</v>
      </c>
      <c r="T3909" t="str">
        <f t="shared" si="370"/>
        <v>theater</v>
      </c>
      <c r="U3909" t="str">
        <f t="shared" si="371"/>
        <v>plays</v>
      </c>
    </row>
    <row r="3910" spans="1:21" ht="59" hidden="1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tr">
        <f>Data[[#This Row],[state]]</f>
        <v>failed</v>
      </c>
      <c r="H3910" t="s">
        <v>8224</v>
      </c>
      <c r="I3910" t="s">
        <v>8246</v>
      </c>
      <c r="J3910">
        <v>1406603696</v>
      </c>
      <c r="K3910" s="11">
        <f t="shared" si="366"/>
        <v>41848.885370370372</v>
      </c>
      <c r="L3910">
        <v>1405307696</v>
      </c>
      <c r="M3910" s="11">
        <f t="shared" si="367"/>
        <v>41833.885370370372</v>
      </c>
      <c r="N3910" t="b">
        <v>0</v>
      </c>
      <c r="O3910">
        <v>4</v>
      </c>
      <c r="P3910" t="b">
        <v>0</v>
      </c>
      <c r="Q3910" t="s">
        <v>8271</v>
      </c>
      <c r="R3910" s="10">
        <f t="shared" si="368"/>
        <v>8.6666666666666679</v>
      </c>
      <c r="S3910">
        <f t="shared" si="369"/>
        <v>16.25</v>
      </c>
      <c r="T3910" t="str">
        <f t="shared" si="370"/>
        <v>theater</v>
      </c>
      <c r="U3910" t="str">
        <f t="shared" si="371"/>
        <v>plays</v>
      </c>
    </row>
    <row r="3911" spans="1:21" ht="44.25" hidden="1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tr">
        <f>Data[[#This Row],[state]]</f>
        <v>failed</v>
      </c>
      <c r="H3911" t="s">
        <v>8224</v>
      </c>
      <c r="I3911" t="s">
        <v>8246</v>
      </c>
      <c r="J3911">
        <v>1410424642</v>
      </c>
      <c r="K3911" s="11">
        <f t="shared" si="366"/>
        <v>41893.109282407408</v>
      </c>
      <c r="L3911">
        <v>1407832642</v>
      </c>
      <c r="M3911" s="11">
        <f t="shared" si="367"/>
        <v>41863.109282407408</v>
      </c>
      <c r="N3911" t="b">
        <v>0</v>
      </c>
      <c r="O3911">
        <v>4</v>
      </c>
      <c r="P3911" t="b">
        <v>0</v>
      </c>
      <c r="Q3911" t="s">
        <v>8271</v>
      </c>
      <c r="R3911" s="10">
        <f t="shared" si="368"/>
        <v>0.22499999999999998</v>
      </c>
      <c r="S3911">
        <f t="shared" si="369"/>
        <v>33.75</v>
      </c>
      <c r="T3911" t="str">
        <f t="shared" si="370"/>
        <v>theater</v>
      </c>
      <c r="U3911" t="str">
        <f t="shared" si="371"/>
        <v>plays</v>
      </c>
    </row>
    <row r="3912" spans="1:21" ht="44.25" hidden="1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tr">
        <f>Data[[#This Row],[state]]</f>
        <v>failed</v>
      </c>
      <c r="H3912" t="s">
        <v>8224</v>
      </c>
      <c r="I3912" t="s">
        <v>8246</v>
      </c>
      <c r="J3912">
        <v>1441649397</v>
      </c>
      <c r="K3912" s="11">
        <f t="shared" si="366"/>
        <v>42254.506909722222</v>
      </c>
      <c r="L3912">
        <v>1439057397</v>
      </c>
      <c r="M3912" s="11">
        <f t="shared" si="367"/>
        <v>42224.506909722222</v>
      </c>
      <c r="N3912" t="b">
        <v>0</v>
      </c>
      <c r="O3912">
        <v>3</v>
      </c>
      <c r="P3912" t="b">
        <v>0</v>
      </c>
      <c r="Q3912" t="s">
        <v>8271</v>
      </c>
      <c r="R3912" s="10">
        <f t="shared" si="368"/>
        <v>3.0833333333333335</v>
      </c>
      <c r="S3912">
        <f t="shared" si="369"/>
        <v>61.666666666666664</v>
      </c>
      <c r="T3912" t="str">
        <f t="shared" si="370"/>
        <v>theater</v>
      </c>
      <c r="U3912" t="str">
        <f t="shared" si="371"/>
        <v>plays</v>
      </c>
    </row>
    <row r="3913" spans="1:21" ht="44.25" hidden="1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tr">
        <f>Data[[#This Row],[state]]</f>
        <v>failed</v>
      </c>
      <c r="H3913" t="s">
        <v>8224</v>
      </c>
      <c r="I3913" t="s">
        <v>8246</v>
      </c>
      <c r="J3913">
        <v>1417033777</v>
      </c>
      <c r="K3913" s="11">
        <f t="shared" si="366"/>
        <v>41969.603900462964</v>
      </c>
      <c r="L3913">
        <v>1414438177</v>
      </c>
      <c r="M3913" s="11">
        <f t="shared" si="367"/>
        <v>41939.5622337963</v>
      </c>
      <c r="N3913" t="b">
        <v>0</v>
      </c>
      <c r="O3913">
        <v>36</v>
      </c>
      <c r="P3913" t="b">
        <v>0</v>
      </c>
      <c r="Q3913" t="s">
        <v>8271</v>
      </c>
      <c r="R3913" s="10">
        <f t="shared" si="368"/>
        <v>37.412500000000001</v>
      </c>
      <c r="S3913">
        <f t="shared" si="369"/>
        <v>83.138888888888886</v>
      </c>
      <c r="T3913" t="str">
        <f t="shared" si="370"/>
        <v>theater</v>
      </c>
      <c r="U3913" t="str">
        <f t="shared" si="371"/>
        <v>plays</v>
      </c>
    </row>
    <row r="3914" spans="1:21" ht="44.25" hidden="1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tr">
        <f>Data[[#This Row],[state]]</f>
        <v>failed</v>
      </c>
      <c r="H3914" t="s">
        <v>8224</v>
      </c>
      <c r="I3914" t="s">
        <v>8246</v>
      </c>
      <c r="J3914">
        <v>1429936500</v>
      </c>
      <c r="K3914" s="11">
        <f t="shared" si="366"/>
        <v>42118.940972222219</v>
      </c>
      <c r="L3914">
        <v>1424759330</v>
      </c>
      <c r="M3914" s="11">
        <f t="shared" si="367"/>
        <v>42059.020023148143</v>
      </c>
      <c r="N3914" t="b">
        <v>0</v>
      </c>
      <c r="O3914">
        <v>1</v>
      </c>
      <c r="P3914" t="b">
        <v>0</v>
      </c>
      <c r="Q3914" t="s">
        <v>8271</v>
      </c>
      <c r="R3914" s="10">
        <f t="shared" si="368"/>
        <v>6.6666666666666671E-3</v>
      </c>
      <c r="S3914">
        <f t="shared" si="369"/>
        <v>1</v>
      </c>
      <c r="T3914" t="str">
        <f t="shared" si="370"/>
        <v>theater</v>
      </c>
      <c r="U3914" t="str">
        <f t="shared" si="371"/>
        <v>plays</v>
      </c>
    </row>
    <row r="3915" spans="1:21" ht="44.25" hidden="1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tr">
        <f>Data[[#This Row],[state]]</f>
        <v>failed</v>
      </c>
      <c r="H3915" t="s">
        <v>8224</v>
      </c>
      <c r="I3915" t="s">
        <v>8246</v>
      </c>
      <c r="J3915">
        <v>1448863449</v>
      </c>
      <c r="K3915" s="11">
        <f t="shared" si="366"/>
        <v>42338.002881944441</v>
      </c>
      <c r="L3915">
        <v>1446267849</v>
      </c>
      <c r="M3915" s="11">
        <f t="shared" si="367"/>
        <v>42307.961215277777</v>
      </c>
      <c r="N3915" t="b">
        <v>0</v>
      </c>
      <c r="O3915">
        <v>7</v>
      </c>
      <c r="P3915" t="b">
        <v>0</v>
      </c>
      <c r="Q3915" t="s">
        <v>8271</v>
      </c>
      <c r="R3915" s="10">
        <f t="shared" si="368"/>
        <v>10</v>
      </c>
      <c r="S3915">
        <f t="shared" si="369"/>
        <v>142.85714285714286</v>
      </c>
      <c r="T3915" t="str">
        <f t="shared" si="370"/>
        <v>theater</v>
      </c>
      <c r="U3915" t="str">
        <f t="shared" si="371"/>
        <v>plays</v>
      </c>
    </row>
    <row r="3916" spans="1:21" ht="44.25" hidden="1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tr">
        <f>Data[[#This Row],[state]]</f>
        <v>failed</v>
      </c>
      <c r="H3916" t="s">
        <v>8225</v>
      </c>
      <c r="I3916" t="s">
        <v>8247</v>
      </c>
      <c r="J3916">
        <v>1431298740</v>
      </c>
      <c r="K3916" s="11">
        <f t="shared" si="366"/>
        <v>42134.707638888889</v>
      </c>
      <c r="L3916">
        <v>1429558756</v>
      </c>
      <c r="M3916" s="11">
        <f t="shared" si="367"/>
        <v>42114.568935185183</v>
      </c>
      <c r="N3916" t="b">
        <v>0</v>
      </c>
      <c r="O3916">
        <v>27</v>
      </c>
      <c r="P3916" t="b">
        <v>0</v>
      </c>
      <c r="Q3916" t="s">
        <v>8271</v>
      </c>
      <c r="R3916" s="10">
        <f t="shared" si="368"/>
        <v>36.36</v>
      </c>
      <c r="S3916">
        <f t="shared" si="369"/>
        <v>33.666666666666664</v>
      </c>
      <c r="T3916" t="str">
        <f t="shared" si="370"/>
        <v>theater</v>
      </c>
      <c r="U3916" t="str">
        <f t="shared" si="371"/>
        <v>plays</v>
      </c>
    </row>
    <row r="3917" spans="1:21" ht="44.25" hidden="1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tr">
        <f>Data[[#This Row],[state]]</f>
        <v>failed</v>
      </c>
      <c r="H3917" t="s">
        <v>8225</v>
      </c>
      <c r="I3917" t="s">
        <v>8247</v>
      </c>
      <c r="J3917">
        <v>1464824309</v>
      </c>
      <c r="K3917" s="11">
        <f t="shared" si="366"/>
        <v>42522.73505787037</v>
      </c>
      <c r="L3917">
        <v>1462232309</v>
      </c>
      <c r="M3917" s="11">
        <f t="shared" si="367"/>
        <v>42492.73505787037</v>
      </c>
      <c r="N3917" t="b">
        <v>0</v>
      </c>
      <c r="O3917">
        <v>1</v>
      </c>
      <c r="P3917" t="b">
        <v>0</v>
      </c>
      <c r="Q3917" t="s">
        <v>8271</v>
      </c>
      <c r="R3917" s="10">
        <f t="shared" si="368"/>
        <v>0.33333333333333337</v>
      </c>
      <c r="S3917">
        <f t="shared" si="369"/>
        <v>5</v>
      </c>
      <c r="T3917" t="str">
        <f t="shared" si="370"/>
        <v>theater</v>
      </c>
      <c r="U3917" t="str">
        <f t="shared" si="371"/>
        <v>plays</v>
      </c>
    </row>
    <row r="3918" spans="1:21" ht="44.25" hidden="1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tr">
        <f>Data[[#This Row],[state]]</f>
        <v>failed</v>
      </c>
      <c r="H3918" t="s">
        <v>8232</v>
      </c>
      <c r="I3918" t="s">
        <v>8253</v>
      </c>
      <c r="J3918">
        <v>1464952752</v>
      </c>
      <c r="K3918" s="11">
        <f t="shared" si="366"/>
        <v>42524.221666666665</v>
      </c>
      <c r="L3918">
        <v>1462360752</v>
      </c>
      <c r="M3918" s="11">
        <f t="shared" si="367"/>
        <v>42494.221666666665</v>
      </c>
      <c r="N3918" t="b">
        <v>0</v>
      </c>
      <c r="O3918">
        <v>0</v>
      </c>
      <c r="P3918" t="b">
        <v>0</v>
      </c>
      <c r="Q3918" t="s">
        <v>8271</v>
      </c>
      <c r="R3918" s="10">
        <f t="shared" si="368"/>
        <v>0</v>
      </c>
      <c r="S3918" t="e">
        <f t="shared" si="369"/>
        <v>#DIV/0!</v>
      </c>
      <c r="T3918" t="str">
        <f t="shared" si="370"/>
        <v>theater</v>
      </c>
      <c r="U3918" t="str">
        <f t="shared" si="371"/>
        <v>plays</v>
      </c>
    </row>
    <row r="3919" spans="1:21" ht="44.25" hidden="1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tr">
        <f>Data[[#This Row],[state]]</f>
        <v>failed</v>
      </c>
      <c r="H3919" t="s">
        <v>8225</v>
      </c>
      <c r="I3919" t="s">
        <v>8247</v>
      </c>
      <c r="J3919">
        <v>1410439161</v>
      </c>
      <c r="K3919" s="11">
        <f t="shared" si="366"/>
        <v>41893.277326388888</v>
      </c>
      <c r="L3919">
        <v>1407847161</v>
      </c>
      <c r="M3919" s="11">
        <f t="shared" si="367"/>
        <v>41863.277326388888</v>
      </c>
      <c r="N3919" t="b">
        <v>0</v>
      </c>
      <c r="O3919">
        <v>1</v>
      </c>
      <c r="P3919" t="b">
        <v>0</v>
      </c>
      <c r="Q3919" t="s">
        <v>8271</v>
      </c>
      <c r="R3919" s="10">
        <f t="shared" si="368"/>
        <v>0.2857142857142857</v>
      </c>
      <c r="S3919">
        <f t="shared" si="369"/>
        <v>10</v>
      </c>
      <c r="T3919" t="str">
        <f t="shared" si="370"/>
        <v>theater</v>
      </c>
      <c r="U3919" t="str">
        <f t="shared" si="371"/>
        <v>plays</v>
      </c>
    </row>
    <row r="3920" spans="1:21" ht="59" hidden="1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tr">
        <f>Data[[#This Row],[state]]</f>
        <v>failed</v>
      </c>
      <c r="H3920" t="s">
        <v>8225</v>
      </c>
      <c r="I3920" t="s">
        <v>8247</v>
      </c>
      <c r="J3920">
        <v>1407168000</v>
      </c>
      <c r="K3920" s="11">
        <f t="shared" si="366"/>
        <v>41855.416666666664</v>
      </c>
      <c r="L3920">
        <v>1406131023</v>
      </c>
      <c r="M3920" s="11">
        <f t="shared" si="367"/>
        <v>41843.414618055554</v>
      </c>
      <c r="N3920" t="b">
        <v>0</v>
      </c>
      <c r="O3920">
        <v>3</v>
      </c>
      <c r="P3920" t="b">
        <v>0</v>
      </c>
      <c r="Q3920" t="s">
        <v>8271</v>
      </c>
      <c r="R3920" s="10">
        <f t="shared" si="368"/>
        <v>0.2</v>
      </c>
      <c r="S3920">
        <f t="shared" si="369"/>
        <v>40</v>
      </c>
      <c r="T3920" t="str">
        <f t="shared" si="370"/>
        <v>theater</v>
      </c>
      <c r="U3920" t="str">
        <f t="shared" si="371"/>
        <v>plays</v>
      </c>
    </row>
    <row r="3921" spans="1:21" ht="44.25" hidden="1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tr">
        <f>Data[[#This Row],[state]]</f>
        <v>failed</v>
      </c>
      <c r="H3921" t="s">
        <v>8225</v>
      </c>
      <c r="I3921" t="s">
        <v>8247</v>
      </c>
      <c r="J3921">
        <v>1453075200</v>
      </c>
      <c r="K3921" s="11">
        <f t="shared" si="366"/>
        <v>42386.75</v>
      </c>
      <c r="L3921">
        <v>1450628773</v>
      </c>
      <c r="M3921" s="11">
        <f t="shared" si="367"/>
        <v>42358.434872685189</v>
      </c>
      <c r="N3921" t="b">
        <v>0</v>
      </c>
      <c r="O3921">
        <v>3</v>
      </c>
      <c r="P3921" t="b">
        <v>0</v>
      </c>
      <c r="Q3921" t="s">
        <v>8271</v>
      </c>
      <c r="R3921" s="10">
        <f t="shared" si="368"/>
        <v>1.7999999999999998</v>
      </c>
      <c r="S3921">
        <f t="shared" si="369"/>
        <v>30</v>
      </c>
      <c r="T3921" t="str">
        <f t="shared" si="370"/>
        <v>theater</v>
      </c>
      <c r="U3921" t="str">
        <f t="shared" si="371"/>
        <v>plays</v>
      </c>
    </row>
    <row r="3922" spans="1:21" ht="44.25" hidden="1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tr">
        <f>Data[[#This Row],[state]]</f>
        <v>failed</v>
      </c>
      <c r="H3922" t="s">
        <v>8225</v>
      </c>
      <c r="I3922" t="s">
        <v>8247</v>
      </c>
      <c r="J3922">
        <v>1479032260</v>
      </c>
      <c r="K3922" s="11">
        <f t="shared" si="366"/>
        <v>42687.178935185191</v>
      </c>
      <c r="L3922">
        <v>1476436660</v>
      </c>
      <c r="M3922" s="11">
        <f t="shared" si="367"/>
        <v>42657.13726851852</v>
      </c>
      <c r="N3922" t="b">
        <v>0</v>
      </c>
      <c r="O3922">
        <v>3</v>
      </c>
      <c r="P3922" t="b">
        <v>0</v>
      </c>
      <c r="Q3922" t="s">
        <v>8271</v>
      </c>
      <c r="R3922" s="10">
        <f t="shared" si="368"/>
        <v>5.4</v>
      </c>
      <c r="S3922">
        <f t="shared" si="369"/>
        <v>45</v>
      </c>
      <c r="T3922" t="str">
        <f t="shared" si="370"/>
        <v>theater</v>
      </c>
      <c r="U3922" t="str">
        <f t="shared" si="371"/>
        <v>plays</v>
      </c>
    </row>
    <row r="3923" spans="1:21" ht="44.25" hidden="1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tr">
        <f>Data[[#This Row],[state]]</f>
        <v>failed</v>
      </c>
      <c r="H3923" t="s">
        <v>8225</v>
      </c>
      <c r="I3923" t="s">
        <v>8247</v>
      </c>
      <c r="J3923">
        <v>1414346400</v>
      </c>
      <c r="K3923" s="11">
        <f t="shared" si="366"/>
        <v>41938.5</v>
      </c>
      <c r="L3923">
        <v>1413291655</v>
      </c>
      <c r="M3923" s="11">
        <f t="shared" si="367"/>
        <v>41926.292303240742</v>
      </c>
      <c r="N3923" t="b">
        <v>0</v>
      </c>
      <c r="O3923">
        <v>0</v>
      </c>
      <c r="P3923" t="b">
        <v>0</v>
      </c>
      <c r="Q3923" t="s">
        <v>8271</v>
      </c>
      <c r="R3923" s="10">
        <f t="shared" si="368"/>
        <v>0</v>
      </c>
      <c r="S3923" t="e">
        <f t="shared" si="369"/>
        <v>#DIV/0!</v>
      </c>
      <c r="T3923" t="str">
        <f t="shared" si="370"/>
        <v>theater</v>
      </c>
      <c r="U3923" t="str">
        <f t="shared" si="371"/>
        <v>plays</v>
      </c>
    </row>
    <row r="3924" spans="1:21" ht="44.25" hidden="1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tr">
        <f>Data[[#This Row],[state]]</f>
        <v>failed</v>
      </c>
      <c r="H3924" t="s">
        <v>8224</v>
      </c>
      <c r="I3924" t="s">
        <v>8246</v>
      </c>
      <c r="J3924">
        <v>1425337200</v>
      </c>
      <c r="K3924" s="11">
        <f t="shared" si="366"/>
        <v>42065.708333333328</v>
      </c>
      <c r="L3924">
        <v>1421432810</v>
      </c>
      <c r="M3924" s="11">
        <f t="shared" si="367"/>
        <v>42020.518634259264</v>
      </c>
      <c r="N3924" t="b">
        <v>0</v>
      </c>
      <c r="O3924">
        <v>6</v>
      </c>
      <c r="P3924" t="b">
        <v>0</v>
      </c>
      <c r="Q3924" t="s">
        <v>8271</v>
      </c>
      <c r="R3924" s="10">
        <f t="shared" si="368"/>
        <v>8.1333333333333329</v>
      </c>
      <c r="S3924">
        <f t="shared" si="369"/>
        <v>10.166666666666666</v>
      </c>
      <c r="T3924" t="str">
        <f t="shared" si="370"/>
        <v>theater</v>
      </c>
      <c r="U3924" t="str">
        <f t="shared" si="371"/>
        <v>plays</v>
      </c>
    </row>
    <row r="3925" spans="1:21" ht="44.25" hidden="1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tr">
        <f>Data[[#This Row],[state]]</f>
        <v>failed</v>
      </c>
      <c r="H3925" t="s">
        <v>8225</v>
      </c>
      <c r="I3925" t="s">
        <v>8247</v>
      </c>
      <c r="J3925">
        <v>1428622271</v>
      </c>
      <c r="K3925" s="11">
        <f t="shared" si="366"/>
        <v>42103.729988425926</v>
      </c>
      <c r="L3925">
        <v>1426203071</v>
      </c>
      <c r="M3925" s="11">
        <f t="shared" si="367"/>
        <v>42075.729988425926</v>
      </c>
      <c r="N3925" t="b">
        <v>0</v>
      </c>
      <c r="O3925">
        <v>17</v>
      </c>
      <c r="P3925" t="b">
        <v>0</v>
      </c>
      <c r="Q3925" t="s">
        <v>8271</v>
      </c>
      <c r="R3925" s="10">
        <f t="shared" si="368"/>
        <v>12.034782608695652</v>
      </c>
      <c r="S3925">
        <f t="shared" si="369"/>
        <v>81.411764705882348</v>
      </c>
      <c r="T3925" t="str">
        <f t="shared" si="370"/>
        <v>theater</v>
      </c>
      <c r="U3925" t="str">
        <f t="shared" si="371"/>
        <v>plays</v>
      </c>
    </row>
    <row r="3926" spans="1:21" ht="44.25" hidden="1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tr">
        <f>Data[[#This Row],[state]]</f>
        <v>failed</v>
      </c>
      <c r="H3926" t="s">
        <v>8224</v>
      </c>
      <c r="I3926" t="s">
        <v>8246</v>
      </c>
      <c r="J3926">
        <v>1403823722</v>
      </c>
      <c r="K3926" s="11">
        <f t="shared" si="366"/>
        <v>41816.709745370368</v>
      </c>
      <c r="L3926">
        <v>1401231722</v>
      </c>
      <c r="M3926" s="11">
        <f t="shared" si="367"/>
        <v>41786.709745370368</v>
      </c>
      <c r="N3926" t="b">
        <v>0</v>
      </c>
      <c r="O3926">
        <v>40</v>
      </c>
      <c r="P3926" t="b">
        <v>0</v>
      </c>
      <c r="Q3926" t="s">
        <v>8271</v>
      </c>
      <c r="R3926" s="10">
        <f t="shared" si="368"/>
        <v>15.266666666666667</v>
      </c>
      <c r="S3926">
        <f t="shared" si="369"/>
        <v>57.25</v>
      </c>
      <c r="T3926" t="str">
        <f t="shared" si="370"/>
        <v>theater</v>
      </c>
      <c r="U3926" t="str">
        <f t="shared" si="371"/>
        <v>plays</v>
      </c>
    </row>
    <row r="3927" spans="1:21" ht="44.25" hidden="1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tr">
        <f>Data[[#This Row],[state]]</f>
        <v>failed</v>
      </c>
      <c r="H3927" t="s">
        <v>8224</v>
      </c>
      <c r="I3927" t="s">
        <v>8246</v>
      </c>
      <c r="J3927">
        <v>1406753639</v>
      </c>
      <c r="K3927" s="11">
        <f t="shared" si="366"/>
        <v>41850.620821759258</v>
      </c>
      <c r="L3927">
        <v>1404161639</v>
      </c>
      <c r="M3927" s="11">
        <f t="shared" si="367"/>
        <v>41820.620821759258</v>
      </c>
      <c r="N3927" t="b">
        <v>0</v>
      </c>
      <c r="O3927">
        <v>3</v>
      </c>
      <c r="P3927" t="b">
        <v>0</v>
      </c>
      <c r="Q3927" t="s">
        <v>8271</v>
      </c>
      <c r="R3927" s="10">
        <f t="shared" si="368"/>
        <v>10</v>
      </c>
      <c r="S3927">
        <f t="shared" si="369"/>
        <v>5</v>
      </c>
      <c r="T3927" t="str">
        <f t="shared" si="370"/>
        <v>theater</v>
      </c>
      <c r="U3927" t="str">
        <f t="shared" si="371"/>
        <v>plays</v>
      </c>
    </row>
    <row r="3928" spans="1:21" ht="29.5" hidden="1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tr">
        <f>Data[[#This Row],[state]]</f>
        <v>failed</v>
      </c>
      <c r="H3928" t="s">
        <v>8226</v>
      </c>
      <c r="I3928" t="s">
        <v>8248</v>
      </c>
      <c r="J3928">
        <v>1419645748</v>
      </c>
      <c r="K3928" s="11">
        <f t="shared" si="366"/>
        <v>41999.835046296299</v>
      </c>
      <c r="L3928">
        <v>1417053748</v>
      </c>
      <c r="M3928" s="11">
        <f t="shared" si="367"/>
        <v>41969.835046296299</v>
      </c>
      <c r="N3928" t="b">
        <v>0</v>
      </c>
      <c r="O3928">
        <v>1</v>
      </c>
      <c r="P3928" t="b">
        <v>0</v>
      </c>
      <c r="Q3928" t="s">
        <v>8271</v>
      </c>
      <c r="R3928" s="10">
        <f t="shared" si="368"/>
        <v>0.3</v>
      </c>
      <c r="S3928">
        <f t="shared" si="369"/>
        <v>15</v>
      </c>
      <c r="T3928" t="str">
        <f t="shared" si="370"/>
        <v>theater</v>
      </c>
      <c r="U3928" t="str">
        <f t="shared" si="371"/>
        <v>plays</v>
      </c>
    </row>
    <row r="3929" spans="1:21" ht="44.25" hidden="1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tr">
        <f>Data[[#This Row],[state]]</f>
        <v>failed</v>
      </c>
      <c r="H3929" t="s">
        <v>8225</v>
      </c>
      <c r="I3929" t="s">
        <v>8247</v>
      </c>
      <c r="J3929">
        <v>1407565504</v>
      </c>
      <c r="K3929" s="11">
        <f t="shared" si="366"/>
        <v>41860.017407407409</v>
      </c>
      <c r="L3929">
        <v>1404973504</v>
      </c>
      <c r="M3929" s="11">
        <f t="shared" si="367"/>
        <v>41830.017407407409</v>
      </c>
      <c r="N3929" t="b">
        <v>0</v>
      </c>
      <c r="O3929">
        <v>2</v>
      </c>
      <c r="P3929" t="b">
        <v>0</v>
      </c>
      <c r="Q3929" t="s">
        <v>8271</v>
      </c>
      <c r="R3929" s="10">
        <f t="shared" si="368"/>
        <v>1</v>
      </c>
      <c r="S3929">
        <f t="shared" si="369"/>
        <v>12.5</v>
      </c>
      <c r="T3929" t="str">
        <f t="shared" si="370"/>
        <v>theater</v>
      </c>
      <c r="U3929" t="str">
        <f t="shared" si="371"/>
        <v>plays</v>
      </c>
    </row>
    <row r="3930" spans="1:21" ht="44.25" hidden="1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tr">
        <f>Data[[#This Row],[state]]</f>
        <v>failed</v>
      </c>
      <c r="H3930" t="s">
        <v>8224</v>
      </c>
      <c r="I3930" t="s">
        <v>8246</v>
      </c>
      <c r="J3930">
        <v>1444971540</v>
      </c>
      <c r="K3930" s="11">
        <f t="shared" si="366"/>
        <v>42292.957638888889</v>
      </c>
      <c r="L3930">
        <v>1442593427</v>
      </c>
      <c r="M3930" s="11">
        <f t="shared" si="367"/>
        <v>42265.433182870373</v>
      </c>
      <c r="N3930" t="b">
        <v>0</v>
      </c>
      <c r="O3930">
        <v>7</v>
      </c>
      <c r="P3930" t="b">
        <v>0</v>
      </c>
      <c r="Q3930" t="s">
        <v>8271</v>
      </c>
      <c r="R3930" s="10">
        <f t="shared" si="368"/>
        <v>13.020000000000001</v>
      </c>
      <c r="S3930">
        <f t="shared" si="369"/>
        <v>93</v>
      </c>
      <c r="T3930" t="str">
        <f t="shared" si="370"/>
        <v>theater</v>
      </c>
      <c r="U3930" t="str">
        <f t="shared" si="371"/>
        <v>plays</v>
      </c>
    </row>
    <row r="3931" spans="1:21" ht="44.25" hidden="1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tr">
        <f>Data[[#This Row],[state]]</f>
        <v>failed</v>
      </c>
      <c r="H3931" t="s">
        <v>8224</v>
      </c>
      <c r="I3931" t="s">
        <v>8246</v>
      </c>
      <c r="J3931">
        <v>1474228265</v>
      </c>
      <c r="K3931" s="11">
        <f t="shared" si="366"/>
        <v>42631.577141203699</v>
      </c>
      <c r="L3931">
        <v>1471636265</v>
      </c>
      <c r="M3931" s="11">
        <f t="shared" si="367"/>
        <v>42601.577141203699</v>
      </c>
      <c r="N3931" t="b">
        <v>0</v>
      </c>
      <c r="O3931">
        <v>14</v>
      </c>
      <c r="P3931" t="b">
        <v>0</v>
      </c>
      <c r="Q3931" t="s">
        <v>8271</v>
      </c>
      <c r="R3931" s="10">
        <f t="shared" si="368"/>
        <v>2.2650000000000001</v>
      </c>
      <c r="S3931">
        <f t="shared" si="369"/>
        <v>32.357142857142854</v>
      </c>
      <c r="T3931" t="str">
        <f t="shared" si="370"/>
        <v>theater</v>
      </c>
      <c r="U3931" t="str">
        <f t="shared" si="371"/>
        <v>plays</v>
      </c>
    </row>
    <row r="3932" spans="1:21" ht="44.25" hidden="1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tr">
        <f>Data[[#This Row],[state]]</f>
        <v>failed</v>
      </c>
      <c r="H3932" t="s">
        <v>8226</v>
      </c>
      <c r="I3932" t="s">
        <v>8248</v>
      </c>
      <c r="J3932">
        <v>1459490400</v>
      </c>
      <c r="K3932" s="11">
        <f t="shared" si="366"/>
        <v>42461</v>
      </c>
      <c r="L3932">
        <v>1457078868</v>
      </c>
      <c r="M3932" s="11">
        <f t="shared" si="367"/>
        <v>42433.088749999995</v>
      </c>
      <c r="N3932" t="b">
        <v>0</v>
      </c>
      <c r="O3932">
        <v>0</v>
      </c>
      <c r="P3932" t="b">
        <v>0</v>
      </c>
      <c r="Q3932" t="s">
        <v>8271</v>
      </c>
      <c r="R3932" s="10">
        <f t="shared" si="368"/>
        <v>0</v>
      </c>
      <c r="S3932" t="e">
        <f t="shared" si="369"/>
        <v>#DIV/0!</v>
      </c>
      <c r="T3932" t="str">
        <f t="shared" si="370"/>
        <v>theater</v>
      </c>
      <c r="U3932" t="str">
        <f t="shared" si="371"/>
        <v>plays</v>
      </c>
    </row>
    <row r="3933" spans="1:21" ht="44.25" hidden="1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tr">
        <f>Data[[#This Row],[state]]</f>
        <v>failed</v>
      </c>
      <c r="H3933" t="s">
        <v>8224</v>
      </c>
      <c r="I3933" t="s">
        <v>8246</v>
      </c>
      <c r="J3933">
        <v>1441510707</v>
      </c>
      <c r="K3933" s="11">
        <f t="shared" si="366"/>
        <v>42252.901701388888</v>
      </c>
      <c r="L3933">
        <v>1439350707</v>
      </c>
      <c r="M3933" s="11">
        <f t="shared" si="367"/>
        <v>42227.901701388888</v>
      </c>
      <c r="N3933" t="b">
        <v>0</v>
      </c>
      <c r="O3933">
        <v>0</v>
      </c>
      <c r="P3933" t="b">
        <v>0</v>
      </c>
      <c r="Q3933" t="s">
        <v>8271</v>
      </c>
      <c r="R3933" s="10">
        <f t="shared" si="368"/>
        <v>0</v>
      </c>
      <c r="S3933" t="e">
        <f t="shared" si="369"/>
        <v>#DIV/0!</v>
      </c>
      <c r="T3933" t="str">
        <f t="shared" si="370"/>
        <v>theater</v>
      </c>
      <c r="U3933" t="str">
        <f t="shared" si="371"/>
        <v>plays</v>
      </c>
    </row>
    <row r="3934" spans="1:21" ht="44.25" hidden="1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tr">
        <f>Data[[#This Row],[state]]</f>
        <v>failed</v>
      </c>
      <c r="H3934" t="s">
        <v>8224</v>
      </c>
      <c r="I3934" t="s">
        <v>8246</v>
      </c>
      <c r="J3934">
        <v>1458097364</v>
      </c>
      <c r="K3934" s="11">
        <f t="shared" si="366"/>
        <v>42444.876898148148</v>
      </c>
      <c r="L3934">
        <v>1455508964</v>
      </c>
      <c r="M3934" s="11">
        <f t="shared" si="367"/>
        <v>42414.918564814812</v>
      </c>
      <c r="N3934" t="b">
        <v>0</v>
      </c>
      <c r="O3934">
        <v>1</v>
      </c>
      <c r="P3934" t="b">
        <v>0</v>
      </c>
      <c r="Q3934" t="s">
        <v>8271</v>
      </c>
      <c r="R3934" s="10">
        <f t="shared" si="368"/>
        <v>8.3333333333333332E-3</v>
      </c>
      <c r="S3934">
        <f t="shared" si="369"/>
        <v>1</v>
      </c>
      <c r="T3934" t="str">
        <f t="shared" si="370"/>
        <v>theater</v>
      </c>
      <c r="U3934" t="str">
        <f t="shared" si="371"/>
        <v>plays</v>
      </c>
    </row>
    <row r="3935" spans="1:21" ht="44.25" hidden="1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tr">
        <f>Data[[#This Row],[state]]</f>
        <v>failed</v>
      </c>
      <c r="H3935" t="s">
        <v>8224</v>
      </c>
      <c r="I3935" t="s">
        <v>8246</v>
      </c>
      <c r="J3935">
        <v>1468716180</v>
      </c>
      <c r="K3935" s="11">
        <f t="shared" si="366"/>
        <v>42567.779861111107</v>
      </c>
      <c r="L3935">
        <v>1466205262</v>
      </c>
      <c r="M3935" s="11">
        <f t="shared" si="367"/>
        <v>42538.718310185184</v>
      </c>
      <c r="N3935" t="b">
        <v>0</v>
      </c>
      <c r="O3935">
        <v>12</v>
      </c>
      <c r="P3935" t="b">
        <v>0</v>
      </c>
      <c r="Q3935" t="s">
        <v>8271</v>
      </c>
      <c r="R3935" s="10">
        <f t="shared" si="368"/>
        <v>15.742857142857142</v>
      </c>
      <c r="S3935">
        <f t="shared" si="369"/>
        <v>91.833333333333329</v>
      </c>
      <c r="T3935" t="str">
        <f t="shared" si="370"/>
        <v>theater</v>
      </c>
      <c r="U3935" t="str">
        <f t="shared" si="371"/>
        <v>plays</v>
      </c>
    </row>
    <row r="3936" spans="1:21" ht="44.25" hidden="1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tr">
        <f>Data[[#This Row],[state]]</f>
        <v>failed</v>
      </c>
      <c r="H3936" t="s">
        <v>8224</v>
      </c>
      <c r="I3936" t="s">
        <v>8246</v>
      </c>
      <c r="J3936">
        <v>1443704400</v>
      </c>
      <c r="K3936" s="11">
        <f t="shared" si="366"/>
        <v>42278.291666666672</v>
      </c>
      <c r="L3936">
        <v>1439827639</v>
      </c>
      <c r="M3936" s="11">
        <f t="shared" si="367"/>
        <v>42233.421747685185</v>
      </c>
      <c r="N3936" t="b">
        <v>0</v>
      </c>
      <c r="O3936">
        <v>12</v>
      </c>
      <c r="P3936" t="b">
        <v>0</v>
      </c>
      <c r="Q3936" t="s">
        <v>8271</v>
      </c>
      <c r="R3936" s="10">
        <f t="shared" si="368"/>
        <v>11</v>
      </c>
      <c r="S3936">
        <f t="shared" si="369"/>
        <v>45.833333333333336</v>
      </c>
      <c r="T3936" t="str">
        <f t="shared" si="370"/>
        <v>theater</v>
      </c>
      <c r="U3936" t="str">
        <f t="shared" si="371"/>
        <v>plays</v>
      </c>
    </row>
    <row r="3937" spans="1:21" ht="59" hidden="1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tr">
        <f>Data[[#This Row],[state]]</f>
        <v>failed</v>
      </c>
      <c r="H3937" t="s">
        <v>8225</v>
      </c>
      <c r="I3937" t="s">
        <v>8247</v>
      </c>
      <c r="J3937">
        <v>1443973546</v>
      </c>
      <c r="K3937" s="11">
        <f t="shared" si="366"/>
        <v>42281.406782407401</v>
      </c>
      <c r="L3937">
        <v>1438789546</v>
      </c>
      <c r="M3937" s="11">
        <f t="shared" si="367"/>
        <v>42221.406782407401</v>
      </c>
      <c r="N3937" t="b">
        <v>0</v>
      </c>
      <c r="O3937">
        <v>23</v>
      </c>
      <c r="P3937" t="b">
        <v>0</v>
      </c>
      <c r="Q3937" t="s">
        <v>8271</v>
      </c>
      <c r="R3937" s="10">
        <f t="shared" si="368"/>
        <v>43.833333333333336</v>
      </c>
      <c r="S3937">
        <f t="shared" si="369"/>
        <v>57.173913043478258</v>
      </c>
      <c r="T3937" t="str">
        <f t="shared" si="370"/>
        <v>theater</v>
      </c>
      <c r="U3937" t="str">
        <f t="shared" si="371"/>
        <v>plays</v>
      </c>
    </row>
    <row r="3938" spans="1:21" ht="44.25" hidden="1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tr">
        <f>Data[[#This Row],[state]]</f>
        <v>failed</v>
      </c>
      <c r="H3938" t="s">
        <v>8224</v>
      </c>
      <c r="I3938" t="s">
        <v>8246</v>
      </c>
      <c r="J3938">
        <v>1480576720</v>
      </c>
      <c r="K3938" s="11">
        <f t="shared" si="366"/>
        <v>42705.054629629631</v>
      </c>
      <c r="L3938">
        <v>1477981120</v>
      </c>
      <c r="M3938" s="11">
        <f t="shared" si="367"/>
        <v>42675.012962962966</v>
      </c>
      <c r="N3938" t="b">
        <v>0</v>
      </c>
      <c r="O3938">
        <v>0</v>
      </c>
      <c r="P3938" t="b">
        <v>0</v>
      </c>
      <c r="Q3938" t="s">
        <v>8271</v>
      </c>
      <c r="R3938" s="10">
        <f t="shared" si="368"/>
        <v>0</v>
      </c>
      <c r="S3938" t="e">
        <f t="shared" si="369"/>
        <v>#DIV/0!</v>
      </c>
      <c r="T3938" t="str">
        <f t="shared" si="370"/>
        <v>theater</v>
      </c>
      <c r="U3938" t="str">
        <f t="shared" si="371"/>
        <v>plays</v>
      </c>
    </row>
    <row r="3939" spans="1:21" ht="44.25" hidden="1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tr">
        <f>Data[[#This Row],[state]]</f>
        <v>failed</v>
      </c>
      <c r="H3939" t="s">
        <v>8224</v>
      </c>
      <c r="I3939" t="s">
        <v>8246</v>
      </c>
      <c r="J3939">
        <v>1468249760</v>
      </c>
      <c r="K3939" s="11">
        <f t="shared" si="366"/>
        <v>42562.381481481483</v>
      </c>
      <c r="L3939">
        <v>1465830560</v>
      </c>
      <c r="M3939" s="11">
        <f t="shared" si="367"/>
        <v>42534.381481481483</v>
      </c>
      <c r="N3939" t="b">
        <v>0</v>
      </c>
      <c r="O3939">
        <v>10</v>
      </c>
      <c r="P3939" t="b">
        <v>0</v>
      </c>
      <c r="Q3939" t="s">
        <v>8271</v>
      </c>
      <c r="R3939" s="10">
        <f t="shared" si="368"/>
        <v>86.135181975736558</v>
      </c>
      <c r="S3939">
        <f t="shared" si="369"/>
        <v>248.5</v>
      </c>
      <c r="T3939" t="str">
        <f t="shared" si="370"/>
        <v>theater</v>
      </c>
      <c r="U3939" t="str">
        <f t="shared" si="371"/>
        <v>plays</v>
      </c>
    </row>
    <row r="3940" spans="1:21" ht="44.25" hidden="1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tr">
        <f>Data[[#This Row],[state]]</f>
        <v>failed</v>
      </c>
      <c r="H3940" t="s">
        <v>8224</v>
      </c>
      <c r="I3940" t="s">
        <v>8246</v>
      </c>
      <c r="J3940">
        <v>1435441454</v>
      </c>
      <c r="K3940" s="11">
        <f t="shared" si="366"/>
        <v>42182.655717592599</v>
      </c>
      <c r="L3940">
        <v>1432763054</v>
      </c>
      <c r="M3940" s="11">
        <f t="shared" si="367"/>
        <v>42151.655717592599</v>
      </c>
      <c r="N3940" t="b">
        <v>0</v>
      </c>
      <c r="O3940">
        <v>5</v>
      </c>
      <c r="P3940" t="b">
        <v>0</v>
      </c>
      <c r="Q3940" t="s">
        <v>8271</v>
      </c>
      <c r="R3940" s="10">
        <f t="shared" si="368"/>
        <v>12.196620583717358</v>
      </c>
      <c r="S3940">
        <f t="shared" si="369"/>
        <v>79.400000000000006</v>
      </c>
      <c r="T3940" t="str">
        <f t="shared" si="370"/>
        <v>theater</v>
      </c>
      <c r="U3940" t="str">
        <f t="shared" si="371"/>
        <v>plays</v>
      </c>
    </row>
    <row r="3941" spans="1:21" ht="44.25" hidden="1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tr">
        <f>Data[[#This Row],[state]]</f>
        <v>failed</v>
      </c>
      <c r="H3941" t="s">
        <v>8226</v>
      </c>
      <c r="I3941" t="s">
        <v>8248</v>
      </c>
      <c r="J3941">
        <v>1412656200</v>
      </c>
      <c r="K3941" s="11">
        <f t="shared" si="366"/>
        <v>41918.9375</v>
      </c>
      <c r="L3941">
        <v>1412328979</v>
      </c>
      <c r="M3941" s="11">
        <f t="shared" si="367"/>
        <v>41915.150219907409</v>
      </c>
      <c r="N3941" t="b">
        <v>0</v>
      </c>
      <c r="O3941">
        <v>1</v>
      </c>
      <c r="P3941" t="b">
        <v>0</v>
      </c>
      <c r="Q3941" t="s">
        <v>8271</v>
      </c>
      <c r="R3941" s="10">
        <f t="shared" si="368"/>
        <v>0.1</v>
      </c>
      <c r="S3941">
        <f t="shared" si="369"/>
        <v>5</v>
      </c>
      <c r="T3941" t="str">
        <f t="shared" si="370"/>
        <v>theater</v>
      </c>
      <c r="U3941" t="str">
        <f t="shared" si="371"/>
        <v>plays</v>
      </c>
    </row>
    <row r="3942" spans="1:21" ht="44.25" hidden="1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tr">
        <f>Data[[#This Row],[state]]</f>
        <v>failed</v>
      </c>
      <c r="H3942" t="s">
        <v>8224</v>
      </c>
      <c r="I3942" t="s">
        <v>8246</v>
      </c>
      <c r="J3942">
        <v>1420199351</v>
      </c>
      <c r="K3942" s="11">
        <f t="shared" si="366"/>
        <v>42006.242488425924</v>
      </c>
      <c r="L3942">
        <v>1416311351</v>
      </c>
      <c r="M3942" s="11">
        <f t="shared" si="367"/>
        <v>41961.242488425924</v>
      </c>
      <c r="N3942" t="b">
        <v>0</v>
      </c>
      <c r="O3942">
        <v>2</v>
      </c>
      <c r="P3942" t="b">
        <v>0</v>
      </c>
      <c r="Q3942" t="s">
        <v>8271</v>
      </c>
      <c r="R3942" s="10">
        <f t="shared" si="368"/>
        <v>0.22</v>
      </c>
      <c r="S3942">
        <f t="shared" si="369"/>
        <v>5.5</v>
      </c>
      <c r="T3942" t="str">
        <f t="shared" si="370"/>
        <v>theater</v>
      </c>
      <c r="U3942" t="str">
        <f t="shared" si="371"/>
        <v>plays</v>
      </c>
    </row>
    <row r="3943" spans="1:21" ht="73.75" hidden="1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tr">
        <f>Data[[#This Row],[state]]</f>
        <v>failed</v>
      </c>
      <c r="H3943" t="s">
        <v>8224</v>
      </c>
      <c r="I3943" t="s">
        <v>8246</v>
      </c>
      <c r="J3943">
        <v>1416877200</v>
      </c>
      <c r="K3943" s="11">
        <f t="shared" si="366"/>
        <v>41967.791666666672</v>
      </c>
      <c r="L3943">
        <v>1414505137</v>
      </c>
      <c r="M3943" s="11">
        <f t="shared" si="367"/>
        <v>41940.337233796294</v>
      </c>
      <c r="N3943" t="b">
        <v>0</v>
      </c>
      <c r="O3943">
        <v>2</v>
      </c>
      <c r="P3943" t="b">
        <v>0</v>
      </c>
      <c r="Q3943" t="s">
        <v>8271</v>
      </c>
      <c r="R3943" s="10">
        <f t="shared" si="368"/>
        <v>0.90909090909090906</v>
      </c>
      <c r="S3943">
        <f t="shared" si="369"/>
        <v>25</v>
      </c>
      <c r="T3943" t="str">
        <f t="shared" si="370"/>
        <v>theater</v>
      </c>
      <c r="U3943" t="str">
        <f t="shared" si="371"/>
        <v>plays</v>
      </c>
    </row>
    <row r="3944" spans="1:21" ht="44.25" hidden="1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tr">
        <f>Data[[#This Row],[state]]</f>
        <v>failed</v>
      </c>
      <c r="H3944" t="s">
        <v>8224</v>
      </c>
      <c r="I3944" t="s">
        <v>8246</v>
      </c>
      <c r="J3944">
        <v>1434490914</v>
      </c>
      <c r="K3944" s="11">
        <f t="shared" si="366"/>
        <v>42171.654097222221</v>
      </c>
      <c r="L3944">
        <v>1429306914</v>
      </c>
      <c r="M3944" s="11">
        <f t="shared" si="367"/>
        <v>42111.654097222221</v>
      </c>
      <c r="N3944" t="b">
        <v>0</v>
      </c>
      <c r="O3944">
        <v>0</v>
      </c>
      <c r="P3944" t="b">
        <v>0</v>
      </c>
      <c r="Q3944" t="s">
        <v>8271</v>
      </c>
      <c r="R3944" s="10">
        <f t="shared" si="368"/>
        <v>0</v>
      </c>
      <c r="S3944" t="e">
        <f t="shared" si="369"/>
        <v>#DIV/0!</v>
      </c>
      <c r="T3944" t="str">
        <f t="shared" si="370"/>
        <v>theater</v>
      </c>
      <c r="U3944" t="str">
        <f t="shared" si="371"/>
        <v>plays</v>
      </c>
    </row>
    <row r="3945" spans="1:21" ht="44.25" hidden="1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tr">
        <f>Data[[#This Row],[state]]</f>
        <v>failed</v>
      </c>
      <c r="H3945" t="s">
        <v>8224</v>
      </c>
      <c r="I3945" t="s">
        <v>8246</v>
      </c>
      <c r="J3945">
        <v>1446483000</v>
      </c>
      <c r="K3945" s="11">
        <f t="shared" si="366"/>
        <v>42310.451388888891</v>
      </c>
      <c r="L3945">
        <v>1443811268</v>
      </c>
      <c r="M3945" s="11">
        <f t="shared" si="367"/>
        <v>42279.528564814813</v>
      </c>
      <c r="N3945" t="b">
        <v>0</v>
      </c>
      <c r="O3945">
        <v>13</v>
      </c>
      <c r="P3945" t="b">
        <v>0</v>
      </c>
      <c r="Q3945" t="s">
        <v>8271</v>
      </c>
      <c r="R3945" s="10">
        <f t="shared" si="368"/>
        <v>35.64</v>
      </c>
      <c r="S3945">
        <f t="shared" si="369"/>
        <v>137.07692307692307</v>
      </c>
      <c r="T3945" t="str">
        <f t="shared" si="370"/>
        <v>theater</v>
      </c>
      <c r="U3945" t="str">
        <f t="shared" si="371"/>
        <v>plays</v>
      </c>
    </row>
    <row r="3946" spans="1:21" ht="59" hidden="1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tr">
        <f>Data[[#This Row],[state]]</f>
        <v>failed</v>
      </c>
      <c r="H3946" t="s">
        <v>8224</v>
      </c>
      <c r="I3946" t="s">
        <v>8246</v>
      </c>
      <c r="J3946">
        <v>1440690875</v>
      </c>
      <c r="K3946" s="11">
        <f t="shared" si="366"/>
        <v>42243.412905092591</v>
      </c>
      <c r="L3946">
        <v>1438098875</v>
      </c>
      <c r="M3946" s="11">
        <f t="shared" si="367"/>
        <v>42213.412905092591</v>
      </c>
      <c r="N3946" t="b">
        <v>0</v>
      </c>
      <c r="O3946">
        <v>0</v>
      </c>
      <c r="P3946" t="b">
        <v>0</v>
      </c>
      <c r="Q3946" t="s">
        <v>8271</v>
      </c>
      <c r="R3946" s="10">
        <f t="shared" si="368"/>
        <v>0</v>
      </c>
      <c r="S3946" t="e">
        <f t="shared" si="369"/>
        <v>#DIV/0!</v>
      </c>
      <c r="T3946" t="str">
        <f t="shared" si="370"/>
        <v>theater</v>
      </c>
      <c r="U3946" t="str">
        <f t="shared" si="371"/>
        <v>plays</v>
      </c>
    </row>
    <row r="3947" spans="1:21" ht="44.25" hidden="1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tr">
        <f>Data[[#This Row],[state]]</f>
        <v>failed</v>
      </c>
      <c r="H3947" t="s">
        <v>8224</v>
      </c>
      <c r="I3947" t="s">
        <v>8246</v>
      </c>
      <c r="J3947">
        <v>1431717268</v>
      </c>
      <c r="K3947" s="11">
        <f t="shared" si="366"/>
        <v>42139.551712962959</v>
      </c>
      <c r="L3947">
        <v>1429125268</v>
      </c>
      <c r="M3947" s="11">
        <f t="shared" si="367"/>
        <v>42109.551712962959</v>
      </c>
      <c r="N3947" t="b">
        <v>0</v>
      </c>
      <c r="O3947">
        <v>1</v>
      </c>
      <c r="P3947" t="b">
        <v>0</v>
      </c>
      <c r="Q3947" t="s">
        <v>8271</v>
      </c>
      <c r="R3947" s="10">
        <f t="shared" si="368"/>
        <v>0.25</v>
      </c>
      <c r="S3947">
        <f t="shared" si="369"/>
        <v>5</v>
      </c>
      <c r="T3947" t="str">
        <f t="shared" si="370"/>
        <v>theater</v>
      </c>
      <c r="U3947" t="str">
        <f t="shared" si="371"/>
        <v>plays</v>
      </c>
    </row>
    <row r="3948" spans="1:21" ht="29.5" hidden="1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tr">
        <f>Data[[#This Row],[state]]</f>
        <v>failed</v>
      </c>
      <c r="H3948" t="s">
        <v>8224</v>
      </c>
      <c r="I3948" t="s">
        <v>8246</v>
      </c>
      <c r="J3948">
        <v>1425110400</v>
      </c>
      <c r="K3948" s="11">
        <f t="shared" si="366"/>
        <v>42063.083333333328</v>
      </c>
      <c r="L3948">
        <v>1422388822</v>
      </c>
      <c r="M3948" s="11">
        <f t="shared" si="367"/>
        <v>42031.583587962959</v>
      </c>
      <c r="N3948" t="b">
        <v>0</v>
      </c>
      <c r="O3948">
        <v>5</v>
      </c>
      <c r="P3948" t="b">
        <v>0</v>
      </c>
      <c r="Q3948" t="s">
        <v>8271</v>
      </c>
      <c r="R3948" s="10">
        <f t="shared" si="368"/>
        <v>3.25</v>
      </c>
      <c r="S3948">
        <f t="shared" si="369"/>
        <v>39</v>
      </c>
      <c r="T3948" t="str">
        <f t="shared" si="370"/>
        <v>theater</v>
      </c>
      <c r="U3948" t="str">
        <f t="shared" si="371"/>
        <v>plays</v>
      </c>
    </row>
    <row r="3949" spans="1:21" ht="44.25" hidden="1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tr">
        <f>Data[[#This Row],[state]]</f>
        <v>failed</v>
      </c>
      <c r="H3949" t="s">
        <v>8224</v>
      </c>
      <c r="I3949" t="s">
        <v>8246</v>
      </c>
      <c r="J3949">
        <v>1475378744</v>
      </c>
      <c r="K3949" s="11">
        <f t="shared" si="366"/>
        <v>42644.892870370371</v>
      </c>
      <c r="L3949">
        <v>1472786744</v>
      </c>
      <c r="M3949" s="11">
        <f t="shared" si="367"/>
        <v>42614.892870370371</v>
      </c>
      <c r="N3949" t="b">
        <v>0</v>
      </c>
      <c r="O3949">
        <v>2</v>
      </c>
      <c r="P3949" t="b">
        <v>0</v>
      </c>
      <c r="Q3949" t="s">
        <v>8271</v>
      </c>
      <c r="R3949" s="10">
        <f t="shared" si="368"/>
        <v>3.3666666666666663</v>
      </c>
      <c r="S3949">
        <f t="shared" si="369"/>
        <v>50.5</v>
      </c>
      <c r="T3949" t="str">
        <f t="shared" si="370"/>
        <v>theater</v>
      </c>
      <c r="U3949" t="str">
        <f t="shared" si="371"/>
        <v>plays</v>
      </c>
    </row>
    <row r="3950" spans="1:21" ht="44.25" hidden="1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tr">
        <f>Data[[#This Row],[state]]</f>
        <v>failed</v>
      </c>
      <c r="H3950" t="s">
        <v>8226</v>
      </c>
      <c r="I3950" t="s">
        <v>8248</v>
      </c>
      <c r="J3950">
        <v>1410076123</v>
      </c>
      <c r="K3950" s="11">
        <f t="shared" si="366"/>
        <v>41889.075497685182</v>
      </c>
      <c r="L3950">
        <v>1404892123</v>
      </c>
      <c r="M3950" s="11">
        <f t="shared" si="367"/>
        <v>41829.075497685182</v>
      </c>
      <c r="N3950" t="b">
        <v>0</v>
      </c>
      <c r="O3950">
        <v>0</v>
      </c>
      <c r="P3950" t="b">
        <v>0</v>
      </c>
      <c r="Q3950" t="s">
        <v>8271</v>
      </c>
      <c r="R3950" s="10">
        <f t="shared" si="368"/>
        <v>0</v>
      </c>
      <c r="S3950" t="e">
        <f t="shared" si="369"/>
        <v>#DIV/0!</v>
      </c>
      <c r="T3950" t="str">
        <f t="shared" si="370"/>
        <v>theater</v>
      </c>
      <c r="U3950" t="str">
        <f t="shared" si="371"/>
        <v>plays</v>
      </c>
    </row>
    <row r="3951" spans="1:21" ht="59" hidden="1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tr">
        <f>Data[[#This Row],[state]]</f>
        <v>failed</v>
      </c>
      <c r="H3951" t="s">
        <v>8226</v>
      </c>
      <c r="I3951" t="s">
        <v>8248</v>
      </c>
      <c r="J3951">
        <v>1423623221</v>
      </c>
      <c r="K3951" s="11">
        <f t="shared" si="366"/>
        <v>42045.870613425926</v>
      </c>
      <c r="L3951">
        <v>1421031221</v>
      </c>
      <c r="M3951" s="11">
        <f t="shared" si="367"/>
        <v>42015.870613425926</v>
      </c>
      <c r="N3951" t="b">
        <v>0</v>
      </c>
      <c r="O3951">
        <v>32</v>
      </c>
      <c r="P3951" t="b">
        <v>0</v>
      </c>
      <c r="Q3951" t="s">
        <v>8271</v>
      </c>
      <c r="R3951" s="10">
        <f t="shared" si="368"/>
        <v>15.770000000000001</v>
      </c>
      <c r="S3951">
        <f t="shared" si="369"/>
        <v>49.28125</v>
      </c>
      <c r="T3951" t="str">
        <f t="shared" si="370"/>
        <v>theater</v>
      </c>
      <c r="U3951" t="str">
        <f t="shared" si="371"/>
        <v>plays</v>
      </c>
    </row>
    <row r="3952" spans="1:21" ht="59" hidden="1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tr">
        <f>Data[[#This Row],[state]]</f>
        <v>failed</v>
      </c>
      <c r="H3952" t="s">
        <v>8224</v>
      </c>
      <c r="I3952" t="s">
        <v>8246</v>
      </c>
      <c r="J3952">
        <v>1460140500</v>
      </c>
      <c r="K3952" s="11">
        <f t="shared" si="366"/>
        <v>42468.524305555555</v>
      </c>
      <c r="L3952">
        <v>1457628680</v>
      </c>
      <c r="M3952" s="11">
        <f t="shared" si="367"/>
        <v>42439.452314814815</v>
      </c>
      <c r="N3952" t="b">
        <v>0</v>
      </c>
      <c r="O3952">
        <v>1</v>
      </c>
      <c r="P3952" t="b">
        <v>0</v>
      </c>
      <c r="Q3952" t="s">
        <v>8271</v>
      </c>
      <c r="R3952" s="10">
        <f t="shared" si="368"/>
        <v>0.625</v>
      </c>
      <c r="S3952">
        <f t="shared" si="369"/>
        <v>25</v>
      </c>
      <c r="T3952" t="str">
        <f t="shared" si="370"/>
        <v>theater</v>
      </c>
      <c r="U3952" t="str">
        <f t="shared" si="371"/>
        <v>plays</v>
      </c>
    </row>
    <row r="3953" spans="1:21" ht="44.25" hidden="1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tr">
        <f>Data[[#This Row],[state]]</f>
        <v>failed</v>
      </c>
      <c r="H3953" t="s">
        <v>8241</v>
      </c>
      <c r="I3953" t="s">
        <v>8249</v>
      </c>
      <c r="J3953">
        <v>1462301342</v>
      </c>
      <c r="K3953" s="11">
        <f t="shared" si="366"/>
        <v>42493.534050925926</v>
      </c>
      <c r="L3953">
        <v>1457120942</v>
      </c>
      <c r="M3953" s="11">
        <f t="shared" si="367"/>
        <v>42433.575717592597</v>
      </c>
      <c r="N3953" t="b">
        <v>0</v>
      </c>
      <c r="O3953">
        <v>1</v>
      </c>
      <c r="P3953" t="b">
        <v>0</v>
      </c>
      <c r="Q3953" t="s">
        <v>8271</v>
      </c>
      <c r="R3953" s="10">
        <f t="shared" si="368"/>
        <v>5.0000000000000001E-4</v>
      </c>
      <c r="S3953">
        <f t="shared" si="369"/>
        <v>1</v>
      </c>
      <c r="T3953" t="str">
        <f t="shared" si="370"/>
        <v>theater</v>
      </c>
      <c r="U3953" t="str">
        <f t="shared" si="371"/>
        <v>plays</v>
      </c>
    </row>
    <row r="3954" spans="1:21" ht="44.25" hidden="1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tr">
        <f>Data[[#This Row],[state]]</f>
        <v>failed</v>
      </c>
      <c r="H3954" t="s">
        <v>8224</v>
      </c>
      <c r="I3954" t="s">
        <v>8246</v>
      </c>
      <c r="J3954">
        <v>1445885890</v>
      </c>
      <c r="K3954" s="11">
        <f t="shared" si="366"/>
        <v>42303.540393518517</v>
      </c>
      <c r="L3954">
        <v>1440701890</v>
      </c>
      <c r="M3954" s="11">
        <f t="shared" si="367"/>
        <v>42243.540393518517</v>
      </c>
      <c r="N3954" t="b">
        <v>0</v>
      </c>
      <c r="O3954">
        <v>1</v>
      </c>
      <c r="P3954" t="b">
        <v>0</v>
      </c>
      <c r="Q3954" t="s">
        <v>8271</v>
      </c>
      <c r="R3954" s="10">
        <f t="shared" si="368"/>
        <v>9.6153846153846159E-2</v>
      </c>
      <c r="S3954">
        <f t="shared" si="369"/>
        <v>25</v>
      </c>
      <c r="T3954" t="str">
        <f t="shared" si="370"/>
        <v>theater</v>
      </c>
      <c r="U3954" t="str">
        <f t="shared" si="371"/>
        <v>plays</v>
      </c>
    </row>
    <row r="3955" spans="1:21" ht="44.25" hidden="1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tr">
        <f>Data[[#This Row],[state]]</f>
        <v>failed</v>
      </c>
      <c r="H3955" t="s">
        <v>8224</v>
      </c>
      <c r="I3955" t="s">
        <v>8246</v>
      </c>
      <c r="J3955">
        <v>1469834940</v>
      </c>
      <c r="K3955" s="11">
        <f t="shared" si="366"/>
        <v>42580.728472222225</v>
      </c>
      <c r="L3955">
        <v>1467162586</v>
      </c>
      <c r="M3955" s="11">
        <f t="shared" si="367"/>
        <v>42549.798449074078</v>
      </c>
      <c r="N3955" t="b">
        <v>0</v>
      </c>
      <c r="O3955">
        <v>0</v>
      </c>
      <c r="P3955" t="b">
        <v>0</v>
      </c>
      <c r="Q3955" t="s">
        <v>8271</v>
      </c>
      <c r="R3955" s="10">
        <f t="shared" si="368"/>
        <v>0</v>
      </c>
      <c r="S3955" t="e">
        <f t="shared" si="369"/>
        <v>#DIV/0!</v>
      </c>
      <c r="T3955" t="str">
        <f t="shared" si="370"/>
        <v>theater</v>
      </c>
      <c r="U3955" t="str">
        <f t="shared" si="371"/>
        <v>plays</v>
      </c>
    </row>
    <row r="3956" spans="1:21" ht="59" hidden="1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tr">
        <f>Data[[#This Row],[state]]</f>
        <v>failed</v>
      </c>
      <c r="H3956" t="s">
        <v>8229</v>
      </c>
      <c r="I3956" t="s">
        <v>8251</v>
      </c>
      <c r="J3956">
        <v>1405352264</v>
      </c>
      <c r="K3956" s="11">
        <f t="shared" si="366"/>
        <v>41834.401203703703</v>
      </c>
      <c r="L3956">
        <v>1400168264</v>
      </c>
      <c r="M3956" s="11">
        <f t="shared" si="367"/>
        <v>41774.401203703703</v>
      </c>
      <c r="N3956" t="b">
        <v>0</v>
      </c>
      <c r="O3956">
        <v>0</v>
      </c>
      <c r="P3956" t="b">
        <v>0</v>
      </c>
      <c r="Q3956" t="s">
        <v>8271</v>
      </c>
      <c r="R3956" s="10">
        <f t="shared" si="368"/>
        <v>0</v>
      </c>
      <c r="S3956" t="e">
        <f t="shared" si="369"/>
        <v>#DIV/0!</v>
      </c>
      <c r="T3956" t="str">
        <f t="shared" si="370"/>
        <v>theater</v>
      </c>
      <c r="U3956" t="str">
        <f t="shared" si="371"/>
        <v>plays</v>
      </c>
    </row>
    <row r="3957" spans="1:21" ht="44.25" hidden="1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tr">
        <f>Data[[#This Row],[state]]</f>
        <v>failed</v>
      </c>
      <c r="H3957" t="s">
        <v>8224</v>
      </c>
      <c r="I3957" t="s">
        <v>8246</v>
      </c>
      <c r="J3957">
        <v>1448745741</v>
      </c>
      <c r="K3957" s="11">
        <f t="shared" si="366"/>
        <v>42336.640520833331</v>
      </c>
      <c r="L3957">
        <v>1446150141</v>
      </c>
      <c r="M3957" s="11">
        <f t="shared" si="367"/>
        <v>42306.598854166667</v>
      </c>
      <c r="N3957" t="b">
        <v>0</v>
      </c>
      <c r="O3957">
        <v>8</v>
      </c>
      <c r="P3957" t="b">
        <v>0</v>
      </c>
      <c r="Q3957" t="s">
        <v>8271</v>
      </c>
      <c r="R3957" s="10">
        <f t="shared" si="368"/>
        <v>24.285714285714285</v>
      </c>
      <c r="S3957">
        <f t="shared" si="369"/>
        <v>53.125</v>
      </c>
      <c r="T3957" t="str">
        <f t="shared" si="370"/>
        <v>theater</v>
      </c>
      <c r="U3957" t="str">
        <f t="shared" si="371"/>
        <v>plays</v>
      </c>
    </row>
    <row r="3958" spans="1:21" ht="44.25" hidden="1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tr">
        <f>Data[[#This Row],[state]]</f>
        <v>failed</v>
      </c>
      <c r="H3958" t="s">
        <v>8224</v>
      </c>
      <c r="I3958" t="s">
        <v>8246</v>
      </c>
      <c r="J3958">
        <v>1461543600</v>
      </c>
      <c r="K3958" s="11">
        <f t="shared" si="366"/>
        <v>42484.763888888891</v>
      </c>
      <c r="L3958">
        <v>1459203727</v>
      </c>
      <c r="M3958" s="11">
        <f t="shared" si="367"/>
        <v>42457.682025462964</v>
      </c>
      <c r="N3958" t="b">
        <v>0</v>
      </c>
      <c r="O3958">
        <v>0</v>
      </c>
      <c r="P3958" t="b">
        <v>0</v>
      </c>
      <c r="Q3958" t="s">
        <v>8271</v>
      </c>
      <c r="R3958" s="10">
        <f t="shared" si="368"/>
        <v>0</v>
      </c>
      <c r="S3958" t="e">
        <f t="shared" si="369"/>
        <v>#DIV/0!</v>
      </c>
      <c r="T3958" t="str">
        <f t="shared" si="370"/>
        <v>theater</v>
      </c>
      <c r="U3958" t="str">
        <f t="shared" si="371"/>
        <v>plays</v>
      </c>
    </row>
    <row r="3959" spans="1:21" ht="44.25" hidden="1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tr">
        <f>Data[[#This Row],[state]]</f>
        <v>failed</v>
      </c>
      <c r="H3959" t="s">
        <v>8224</v>
      </c>
      <c r="I3959" t="s">
        <v>8246</v>
      </c>
      <c r="J3959">
        <v>1468020354</v>
      </c>
      <c r="K3959" s="11">
        <f t="shared" si="366"/>
        <v>42559.726319444439</v>
      </c>
      <c r="L3959">
        <v>1464045954</v>
      </c>
      <c r="M3959" s="11">
        <f t="shared" si="367"/>
        <v>42513.726319444439</v>
      </c>
      <c r="N3959" t="b">
        <v>0</v>
      </c>
      <c r="O3959">
        <v>1</v>
      </c>
      <c r="P3959" t="b">
        <v>0</v>
      </c>
      <c r="Q3959" t="s">
        <v>8271</v>
      </c>
      <c r="R3959" s="10">
        <f t="shared" si="368"/>
        <v>2.5000000000000001E-2</v>
      </c>
      <c r="S3959">
        <f t="shared" si="369"/>
        <v>7</v>
      </c>
      <c r="T3959" t="str">
        <f t="shared" si="370"/>
        <v>theater</v>
      </c>
      <c r="U3959" t="str">
        <f t="shared" si="371"/>
        <v>plays</v>
      </c>
    </row>
    <row r="3960" spans="1:21" ht="44.25" hidden="1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tr">
        <f>Data[[#This Row],[state]]</f>
        <v>failed</v>
      </c>
      <c r="H3960" t="s">
        <v>8224</v>
      </c>
      <c r="I3960" t="s">
        <v>8246</v>
      </c>
      <c r="J3960">
        <v>1406988000</v>
      </c>
      <c r="K3960" s="11">
        <f t="shared" si="366"/>
        <v>41853.333333333336</v>
      </c>
      <c r="L3960">
        <v>1403822912</v>
      </c>
      <c r="M3960" s="11">
        <f t="shared" si="367"/>
        <v>41816.700370370374</v>
      </c>
      <c r="N3960" t="b">
        <v>0</v>
      </c>
      <c r="O3960">
        <v>16</v>
      </c>
      <c r="P3960" t="b">
        <v>0</v>
      </c>
      <c r="Q3960" t="s">
        <v>8271</v>
      </c>
      <c r="R3960" s="10">
        <f t="shared" si="368"/>
        <v>32.049999999999997</v>
      </c>
      <c r="S3960">
        <f t="shared" si="369"/>
        <v>40.0625</v>
      </c>
      <c r="T3960" t="str">
        <f t="shared" si="370"/>
        <v>theater</v>
      </c>
      <c r="U3960" t="str">
        <f t="shared" si="371"/>
        <v>plays</v>
      </c>
    </row>
    <row r="3961" spans="1:21" ht="44.25" hidden="1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tr">
        <f>Data[[#This Row],[state]]</f>
        <v>failed</v>
      </c>
      <c r="H3961" t="s">
        <v>8224</v>
      </c>
      <c r="I3961" t="s">
        <v>8246</v>
      </c>
      <c r="J3961">
        <v>1411930556</v>
      </c>
      <c r="K3961" s="11">
        <f t="shared" si="366"/>
        <v>41910.538842592592</v>
      </c>
      <c r="L3961">
        <v>1409338556</v>
      </c>
      <c r="M3961" s="11">
        <f t="shared" si="367"/>
        <v>41880.538842592592</v>
      </c>
      <c r="N3961" t="b">
        <v>0</v>
      </c>
      <c r="O3961">
        <v>12</v>
      </c>
      <c r="P3961" t="b">
        <v>0</v>
      </c>
      <c r="Q3961" t="s">
        <v>8271</v>
      </c>
      <c r="R3961" s="10">
        <f t="shared" si="368"/>
        <v>24.333333333333336</v>
      </c>
      <c r="S3961">
        <f t="shared" si="369"/>
        <v>24.333333333333332</v>
      </c>
      <c r="T3961" t="str">
        <f t="shared" si="370"/>
        <v>theater</v>
      </c>
      <c r="U3961" t="str">
        <f t="shared" si="371"/>
        <v>plays</v>
      </c>
    </row>
    <row r="3962" spans="1:21" ht="44.25" hidden="1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tr">
        <f>Data[[#This Row],[state]]</f>
        <v>failed</v>
      </c>
      <c r="H3962" t="s">
        <v>8224</v>
      </c>
      <c r="I3962" t="s">
        <v>8246</v>
      </c>
      <c r="J3962">
        <v>1451852256</v>
      </c>
      <c r="K3962" s="11">
        <f t="shared" si="366"/>
        <v>42372.595555555556</v>
      </c>
      <c r="L3962">
        <v>1449260256</v>
      </c>
      <c r="M3962" s="11">
        <f t="shared" si="367"/>
        <v>42342.595555555556</v>
      </c>
      <c r="N3962" t="b">
        <v>0</v>
      </c>
      <c r="O3962">
        <v>4</v>
      </c>
      <c r="P3962" t="b">
        <v>0</v>
      </c>
      <c r="Q3962" t="s">
        <v>8271</v>
      </c>
      <c r="R3962" s="10">
        <f t="shared" si="368"/>
        <v>1.5</v>
      </c>
      <c r="S3962">
        <f t="shared" si="369"/>
        <v>11.25</v>
      </c>
      <c r="T3962" t="str">
        <f t="shared" si="370"/>
        <v>theater</v>
      </c>
      <c r="U3962" t="str">
        <f t="shared" si="371"/>
        <v>plays</v>
      </c>
    </row>
    <row r="3963" spans="1:21" ht="59" hidden="1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tr">
        <f>Data[[#This Row],[state]]</f>
        <v>failed</v>
      </c>
      <c r="H3963" t="s">
        <v>8225</v>
      </c>
      <c r="I3963" t="s">
        <v>8247</v>
      </c>
      <c r="J3963">
        <v>1399584210</v>
      </c>
      <c r="K3963" s="11">
        <f t="shared" si="366"/>
        <v>41767.641319444447</v>
      </c>
      <c r="L3963">
        <v>1397683410</v>
      </c>
      <c r="M3963" s="11">
        <f t="shared" si="367"/>
        <v>41745.641319444447</v>
      </c>
      <c r="N3963" t="b">
        <v>0</v>
      </c>
      <c r="O3963">
        <v>2</v>
      </c>
      <c r="P3963" t="b">
        <v>0</v>
      </c>
      <c r="Q3963" t="s">
        <v>8271</v>
      </c>
      <c r="R3963" s="10">
        <f t="shared" si="368"/>
        <v>0.42</v>
      </c>
      <c r="S3963">
        <f t="shared" si="369"/>
        <v>10.5</v>
      </c>
      <c r="T3963" t="str">
        <f t="shared" si="370"/>
        <v>theater</v>
      </c>
      <c r="U3963" t="str">
        <f t="shared" si="371"/>
        <v>plays</v>
      </c>
    </row>
    <row r="3964" spans="1:21" ht="59" hidden="1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tr">
        <f>Data[[#This Row],[state]]</f>
        <v>failed</v>
      </c>
      <c r="H3964" t="s">
        <v>8225</v>
      </c>
      <c r="I3964" t="s">
        <v>8247</v>
      </c>
      <c r="J3964">
        <v>1448722494</v>
      </c>
      <c r="K3964" s="11">
        <f t="shared" si="366"/>
        <v>42336.371458333335</v>
      </c>
      <c r="L3964">
        <v>1446562494</v>
      </c>
      <c r="M3964" s="11">
        <f t="shared" si="367"/>
        <v>42311.371458333335</v>
      </c>
      <c r="N3964" t="b">
        <v>0</v>
      </c>
      <c r="O3964">
        <v>3</v>
      </c>
      <c r="P3964" t="b">
        <v>0</v>
      </c>
      <c r="Q3964" t="s">
        <v>8271</v>
      </c>
      <c r="R3964" s="10">
        <f t="shared" si="368"/>
        <v>3.214285714285714</v>
      </c>
      <c r="S3964">
        <f t="shared" si="369"/>
        <v>15</v>
      </c>
      <c r="T3964" t="str">
        <f t="shared" si="370"/>
        <v>theater</v>
      </c>
      <c r="U3964" t="str">
        <f t="shared" si="371"/>
        <v>plays</v>
      </c>
    </row>
    <row r="3965" spans="1:21" ht="59" hidden="1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tr">
        <f>Data[[#This Row],[state]]</f>
        <v>failed</v>
      </c>
      <c r="H3965" t="s">
        <v>8229</v>
      </c>
      <c r="I3965" t="s">
        <v>8251</v>
      </c>
      <c r="J3965">
        <v>1447821717</v>
      </c>
      <c r="K3965" s="11">
        <f t="shared" si="366"/>
        <v>42325.945798611108</v>
      </c>
      <c r="L3965">
        <v>1445226117</v>
      </c>
      <c r="M3965" s="11">
        <f t="shared" si="367"/>
        <v>42295.904131944444</v>
      </c>
      <c r="N3965" t="b">
        <v>0</v>
      </c>
      <c r="O3965">
        <v>0</v>
      </c>
      <c r="P3965" t="b">
        <v>0</v>
      </c>
      <c r="Q3965" t="s">
        <v>8271</v>
      </c>
      <c r="R3965" s="10">
        <f t="shared" si="368"/>
        <v>0</v>
      </c>
      <c r="S3965" t="e">
        <f t="shared" si="369"/>
        <v>#DIV/0!</v>
      </c>
      <c r="T3965" t="str">
        <f t="shared" si="370"/>
        <v>theater</v>
      </c>
      <c r="U3965" t="str">
        <f t="shared" si="371"/>
        <v>plays</v>
      </c>
    </row>
    <row r="3966" spans="1:21" ht="44.25" hidden="1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tr">
        <f>Data[[#This Row],[state]]</f>
        <v>failed</v>
      </c>
      <c r="H3966" t="s">
        <v>8224</v>
      </c>
      <c r="I3966" t="s">
        <v>8246</v>
      </c>
      <c r="J3966">
        <v>1429460386</v>
      </c>
      <c r="K3966" s="11">
        <f t="shared" si="366"/>
        <v>42113.430393518516</v>
      </c>
      <c r="L3966">
        <v>1424279986</v>
      </c>
      <c r="M3966" s="11">
        <f t="shared" si="367"/>
        <v>42053.472060185188</v>
      </c>
      <c r="N3966" t="b">
        <v>0</v>
      </c>
      <c r="O3966">
        <v>3</v>
      </c>
      <c r="P3966" t="b">
        <v>0</v>
      </c>
      <c r="Q3966" t="s">
        <v>8271</v>
      </c>
      <c r="R3966" s="10">
        <f t="shared" si="368"/>
        <v>6.3</v>
      </c>
      <c r="S3966">
        <f t="shared" si="369"/>
        <v>42</v>
      </c>
      <c r="T3966" t="str">
        <f t="shared" si="370"/>
        <v>theater</v>
      </c>
      <c r="U3966" t="str">
        <f t="shared" si="371"/>
        <v>plays</v>
      </c>
    </row>
    <row r="3967" spans="1:21" ht="59" hidden="1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tr">
        <f>Data[[#This Row],[state]]</f>
        <v>failed</v>
      </c>
      <c r="H3967" t="s">
        <v>8224</v>
      </c>
      <c r="I3967" t="s">
        <v>8246</v>
      </c>
      <c r="J3967">
        <v>1460608780</v>
      </c>
      <c r="K3967" s="11">
        <f t="shared" si="366"/>
        <v>42473.944212962961</v>
      </c>
      <c r="L3967">
        <v>1455428380</v>
      </c>
      <c r="M3967" s="11">
        <f t="shared" si="367"/>
        <v>42413.985879629632</v>
      </c>
      <c r="N3967" t="b">
        <v>0</v>
      </c>
      <c r="O3967">
        <v>4</v>
      </c>
      <c r="P3967" t="b">
        <v>0</v>
      </c>
      <c r="Q3967" t="s">
        <v>8271</v>
      </c>
      <c r="R3967" s="10">
        <f t="shared" si="368"/>
        <v>14.249999999999998</v>
      </c>
      <c r="S3967">
        <f t="shared" si="369"/>
        <v>71.25</v>
      </c>
      <c r="T3967" t="str">
        <f t="shared" si="370"/>
        <v>theater</v>
      </c>
      <c r="U3967" t="str">
        <f t="shared" si="371"/>
        <v>plays</v>
      </c>
    </row>
    <row r="3968" spans="1:21" ht="59" hidden="1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tr">
        <f>Data[[#This Row],[state]]</f>
        <v>failed</v>
      </c>
      <c r="H3968" t="s">
        <v>8224</v>
      </c>
      <c r="I3968" t="s">
        <v>8246</v>
      </c>
      <c r="J3968">
        <v>1406170740</v>
      </c>
      <c r="K3968" s="11">
        <f t="shared" si="366"/>
        <v>41843.874305555553</v>
      </c>
      <c r="L3968">
        <v>1402506278</v>
      </c>
      <c r="M3968" s="11">
        <f t="shared" si="367"/>
        <v>41801.461550925924</v>
      </c>
      <c r="N3968" t="b">
        <v>0</v>
      </c>
      <c r="O3968">
        <v>2</v>
      </c>
      <c r="P3968" t="b">
        <v>0</v>
      </c>
      <c r="Q3968" t="s">
        <v>8271</v>
      </c>
      <c r="R3968" s="10">
        <f t="shared" si="368"/>
        <v>0.6</v>
      </c>
      <c r="S3968">
        <f t="shared" si="369"/>
        <v>22.5</v>
      </c>
      <c r="T3968" t="str">
        <f t="shared" si="370"/>
        <v>theater</v>
      </c>
      <c r="U3968" t="str">
        <f t="shared" si="371"/>
        <v>plays</v>
      </c>
    </row>
    <row r="3969" spans="1:21" ht="44.25" hidden="1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tr">
        <f>Data[[#This Row],[state]]</f>
        <v>failed</v>
      </c>
      <c r="H3969" t="s">
        <v>8224</v>
      </c>
      <c r="I3969" t="s">
        <v>8246</v>
      </c>
      <c r="J3969">
        <v>1488783507</v>
      </c>
      <c r="K3969" s="11">
        <f t="shared" si="366"/>
        <v>42800.040590277778</v>
      </c>
      <c r="L3969">
        <v>1486191507</v>
      </c>
      <c r="M3969" s="11">
        <f t="shared" si="367"/>
        <v>42770.040590277778</v>
      </c>
      <c r="N3969" t="b">
        <v>0</v>
      </c>
      <c r="O3969">
        <v>10</v>
      </c>
      <c r="P3969" t="b">
        <v>0</v>
      </c>
      <c r="Q3969" t="s">
        <v>8271</v>
      </c>
      <c r="R3969" s="10">
        <f t="shared" si="368"/>
        <v>24.117647058823529</v>
      </c>
      <c r="S3969">
        <f t="shared" si="369"/>
        <v>41</v>
      </c>
      <c r="T3969" t="str">
        <f t="shared" si="370"/>
        <v>theater</v>
      </c>
      <c r="U3969" t="str">
        <f t="shared" si="371"/>
        <v>plays</v>
      </c>
    </row>
    <row r="3970" spans="1:21" ht="44.25" hidden="1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tr">
        <f>Data[[#This Row],[state]]</f>
        <v>failed</v>
      </c>
      <c r="H3970" t="s">
        <v>8224</v>
      </c>
      <c r="I3970" t="s">
        <v>8246</v>
      </c>
      <c r="J3970">
        <v>1463945673</v>
      </c>
      <c r="K3970" s="11">
        <f t="shared" ref="K3970:K4033" si="372">(((J3970/60)/60)/24)+DATE(1970,1,1)+(-6/24)</f>
        <v>42512.565659722226</v>
      </c>
      <c r="L3970">
        <v>1458761673</v>
      </c>
      <c r="M3970" s="11">
        <f t="shared" ref="M3970:M4033" si="373">(((L3970/60)/60)/24)+DATE(1970,1,1)+(-6/24)</f>
        <v>42452.565659722226</v>
      </c>
      <c r="N3970" t="b">
        <v>0</v>
      </c>
      <c r="O3970">
        <v>11</v>
      </c>
      <c r="P3970" t="b">
        <v>0</v>
      </c>
      <c r="Q3970" t="s">
        <v>8271</v>
      </c>
      <c r="R3970" s="10">
        <f t="shared" ref="R3970:R4033" si="374">(E3970/D3970)*100</f>
        <v>10.54</v>
      </c>
      <c r="S3970">
        <f t="shared" si="369"/>
        <v>47.909090909090907</v>
      </c>
      <c r="T3970" t="str">
        <f t="shared" si="370"/>
        <v>theater</v>
      </c>
      <c r="U3970" t="str">
        <f t="shared" si="371"/>
        <v>plays</v>
      </c>
    </row>
    <row r="3971" spans="1:21" ht="59" hidden="1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tr">
        <f>Data[[#This Row],[state]]</f>
        <v>failed</v>
      </c>
      <c r="H3971" t="s">
        <v>8224</v>
      </c>
      <c r="I3971" t="s">
        <v>8246</v>
      </c>
      <c r="J3971">
        <v>1472442900</v>
      </c>
      <c r="K3971" s="11">
        <f t="shared" si="372"/>
        <v>42610.913194444445</v>
      </c>
      <c r="L3971">
        <v>1471638646</v>
      </c>
      <c r="M3971" s="11">
        <f t="shared" si="373"/>
        <v>42601.604699074072</v>
      </c>
      <c r="N3971" t="b">
        <v>0</v>
      </c>
      <c r="O3971">
        <v>6</v>
      </c>
      <c r="P3971" t="b">
        <v>0</v>
      </c>
      <c r="Q3971" t="s">
        <v>8271</v>
      </c>
      <c r="R3971" s="10">
        <f t="shared" si="374"/>
        <v>7.4690265486725664</v>
      </c>
      <c r="S3971">
        <f t="shared" ref="S3971:S4034" si="375">E3971/O3971</f>
        <v>35.166666666666664</v>
      </c>
      <c r="T3971" t="str">
        <f t="shared" ref="T3971:T4034" si="376">LEFT(Q3971,FIND("/",Q3971)-1)</f>
        <v>theater</v>
      </c>
      <c r="U3971" t="str">
        <f t="shared" ref="U3971:U4034" si="377">RIGHT(Q3971,LEN(Q3971)-FIND("/",Q3971))</f>
        <v>plays</v>
      </c>
    </row>
    <row r="3972" spans="1:21" ht="59" hidden="1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tr">
        <f>Data[[#This Row],[state]]</f>
        <v>failed</v>
      </c>
      <c r="H3972" t="s">
        <v>8224</v>
      </c>
      <c r="I3972" t="s">
        <v>8246</v>
      </c>
      <c r="J3972">
        <v>1460925811</v>
      </c>
      <c r="K3972" s="11">
        <f t="shared" si="372"/>
        <v>42477.613553240735</v>
      </c>
      <c r="L3972">
        <v>1458333811</v>
      </c>
      <c r="M3972" s="11">
        <f t="shared" si="373"/>
        <v>42447.613553240735</v>
      </c>
      <c r="N3972" t="b">
        <v>0</v>
      </c>
      <c r="O3972">
        <v>2</v>
      </c>
      <c r="P3972" t="b">
        <v>0</v>
      </c>
      <c r="Q3972" t="s">
        <v>8271</v>
      </c>
      <c r="R3972" s="10">
        <f t="shared" si="374"/>
        <v>7.3333333333333334E-2</v>
      </c>
      <c r="S3972">
        <f t="shared" si="375"/>
        <v>5.5</v>
      </c>
      <c r="T3972" t="str">
        <f t="shared" si="376"/>
        <v>theater</v>
      </c>
      <c r="U3972" t="str">
        <f t="shared" si="377"/>
        <v>plays</v>
      </c>
    </row>
    <row r="3973" spans="1:21" ht="44.25" hidden="1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tr">
        <f>Data[[#This Row],[state]]</f>
        <v>failed</v>
      </c>
      <c r="H3973" t="s">
        <v>8224</v>
      </c>
      <c r="I3973" t="s">
        <v>8246</v>
      </c>
      <c r="J3973">
        <v>1405947126</v>
      </c>
      <c r="K3973" s="11">
        <f t="shared" si="372"/>
        <v>41841.286180555559</v>
      </c>
      <c r="L3973">
        <v>1403355126</v>
      </c>
      <c r="M3973" s="11">
        <f t="shared" si="373"/>
        <v>41811.286180555559</v>
      </c>
      <c r="N3973" t="b">
        <v>0</v>
      </c>
      <c r="O3973">
        <v>6</v>
      </c>
      <c r="P3973" t="b">
        <v>0</v>
      </c>
      <c r="Q3973" t="s">
        <v>8271</v>
      </c>
      <c r="R3973" s="10">
        <f t="shared" si="374"/>
        <v>0.97142857142857131</v>
      </c>
      <c r="S3973">
        <f t="shared" si="375"/>
        <v>22.666666666666668</v>
      </c>
      <c r="T3973" t="str">
        <f t="shared" si="376"/>
        <v>theater</v>
      </c>
      <c r="U3973" t="str">
        <f t="shared" si="377"/>
        <v>plays</v>
      </c>
    </row>
    <row r="3974" spans="1:21" ht="44.25" hidden="1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tr">
        <f>Data[[#This Row],[state]]</f>
        <v>failed</v>
      </c>
      <c r="H3974" t="s">
        <v>8224</v>
      </c>
      <c r="I3974" t="s">
        <v>8246</v>
      </c>
      <c r="J3974">
        <v>1423186634</v>
      </c>
      <c r="K3974" s="11">
        <f t="shared" si="372"/>
        <v>42040.817523148144</v>
      </c>
      <c r="L3974">
        <v>1418002634</v>
      </c>
      <c r="M3974" s="11">
        <f t="shared" si="373"/>
        <v>41980.817523148144</v>
      </c>
      <c r="N3974" t="b">
        <v>0</v>
      </c>
      <c r="O3974">
        <v>8</v>
      </c>
      <c r="P3974" t="b">
        <v>0</v>
      </c>
      <c r="Q3974" t="s">
        <v>8271</v>
      </c>
      <c r="R3974" s="10">
        <f t="shared" si="374"/>
        <v>21.099999999999998</v>
      </c>
      <c r="S3974">
        <f t="shared" si="375"/>
        <v>26.375</v>
      </c>
      <c r="T3974" t="str">
        <f t="shared" si="376"/>
        <v>theater</v>
      </c>
      <c r="U3974" t="str">
        <f t="shared" si="377"/>
        <v>plays</v>
      </c>
    </row>
    <row r="3975" spans="1:21" ht="44.25" hidden="1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tr">
        <f>Data[[#This Row],[state]]</f>
        <v>failed</v>
      </c>
      <c r="H3975" t="s">
        <v>8224</v>
      </c>
      <c r="I3975" t="s">
        <v>8246</v>
      </c>
      <c r="J3975">
        <v>1462766400</v>
      </c>
      <c r="K3975" s="11">
        <f t="shared" si="372"/>
        <v>42498.916666666672</v>
      </c>
      <c r="L3975">
        <v>1460219110</v>
      </c>
      <c r="M3975" s="11">
        <f t="shared" si="373"/>
        <v>42469.43414351852</v>
      </c>
      <c r="N3975" t="b">
        <v>0</v>
      </c>
      <c r="O3975">
        <v>37</v>
      </c>
      <c r="P3975" t="b">
        <v>0</v>
      </c>
      <c r="Q3975" t="s">
        <v>8271</v>
      </c>
      <c r="R3975" s="10">
        <f t="shared" si="374"/>
        <v>78.100000000000009</v>
      </c>
      <c r="S3975">
        <f t="shared" si="375"/>
        <v>105.54054054054055</v>
      </c>
      <c r="T3975" t="str">
        <f t="shared" si="376"/>
        <v>theater</v>
      </c>
      <c r="U3975" t="str">
        <f t="shared" si="377"/>
        <v>plays</v>
      </c>
    </row>
    <row r="3976" spans="1:21" ht="44.25" hidden="1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tr">
        <f>Data[[#This Row],[state]]</f>
        <v>failed</v>
      </c>
      <c r="H3976" t="s">
        <v>8225</v>
      </c>
      <c r="I3976" t="s">
        <v>8247</v>
      </c>
      <c r="J3976">
        <v>1464872848</v>
      </c>
      <c r="K3976" s="11">
        <f t="shared" si="372"/>
        <v>42523.296851851846</v>
      </c>
      <c r="L3976">
        <v>1462280848</v>
      </c>
      <c r="M3976" s="11">
        <f t="shared" si="373"/>
        <v>42493.296851851846</v>
      </c>
      <c r="N3976" t="b">
        <v>0</v>
      </c>
      <c r="O3976">
        <v>11</v>
      </c>
      <c r="P3976" t="b">
        <v>0</v>
      </c>
      <c r="Q3976" t="s">
        <v>8271</v>
      </c>
      <c r="R3976" s="10">
        <f t="shared" si="374"/>
        <v>32</v>
      </c>
      <c r="S3976">
        <f t="shared" si="375"/>
        <v>29.09090909090909</v>
      </c>
      <c r="T3976" t="str">
        <f t="shared" si="376"/>
        <v>theater</v>
      </c>
      <c r="U3976" t="str">
        <f t="shared" si="377"/>
        <v>plays</v>
      </c>
    </row>
    <row r="3977" spans="1:21" ht="44.25" hidden="1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tr">
        <f>Data[[#This Row],[state]]</f>
        <v>failed</v>
      </c>
      <c r="H3977" t="s">
        <v>8224</v>
      </c>
      <c r="I3977" t="s">
        <v>8246</v>
      </c>
      <c r="J3977">
        <v>1468442898</v>
      </c>
      <c r="K3977" s="11">
        <f t="shared" si="372"/>
        <v>42564.616875</v>
      </c>
      <c r="L3977">
        <v>1465850898</v>
      </c>
      <c r="M3977" s="11">
        <f t="shared" si="373"/>
        <v>42534.616875</v>
      </c>
      <c r="N3977" t="b">
        <v>0</v>
      </c>
      <c r="O3977">
        <v>0</v>
      </c>
      <c r="P3977" t="b">
        <v>0</v>
      </c>
      <c r="Q3977" t="s">
        <v>8271</v>
      </c>
      <c r="R3977" s="10">
        <f t="shared" si="374"/>
        <v>0</v>
      </c>
      <c r="S3977" t="e">
        <f t="shared" si="375"/>
        <v>#DIV/0!</v>
      </c>
      <c r="T3977" t="str">
        <f t="shared" si="376"/>
        <v>theater</v>
      </c>
      <c r="U3977" t="str">
        <f t="shared" si="377"/>
        <v>plays</v>
      </c>
    </row>
    <row r="3978" spans="1:21" ht="59" hidden="1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tr">
        <f>Data[[#This Row],[state]]</f>
        <v>failed</v>
      </c>
      <c r="H3978" t="s">
        <v>8224</v>
      </c>
      <c r="I3978" t="s">
        <v>8246</v>
      </c>
      <c r="J3978">
        <v>1406876400</v>
      </c>
      <c r="K3978" s="11">
        <f t="shared" si="372"/>
        <v>41852.041666666664</v>
      </c>
      <c r="L3978">
        <v>1405024561</v>
      </c>
      <c r="M3978" s="11">
        <f t="shared" si="373"/>
        <v>41830.608344907407</v>
      </c>
      <c r="N3978" t="b">
        <v>0</v>
      </c>
      <c r="O3978">
        <v>10</v>
      </c>
      <c r="P3978" t="b">
        <v>0</v>
      </c>
      <c r="Q3978" t="s">
        <v>8271</v>
      </c>
      <c r="R3978" s="10">
        <f t="shared" si="374"/>
        <v>47.692307692307693</v>
      </c>
      <c r="S3978">
        <f t="shared" si="375"/>
        <v>62</v>
      </c>
      <c r="T3978" t="str">
        <f t="shared" si="376"/>
        <v>theater</v>
      </c>
      <c r="U3978" t="str">
        <f t="shared" si="377"/>
        <v>plays</v>
      </c>
    </row>
    <row r="3979" spans="1:21" ht="44.25" hidden="1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tr">
        <f>Data[[#This Row],[state]]</f>
        <v>failed</v>
      </c>
      <c r="H3979" t="s">
        <v>8224</v>
      </c>
      <c r="I3979" t="s">
        <v>8246</v>
      </c>
      <c r="J3979">
        <v>1469213732</v>
      </c>
      <c r="K3979" s="11">
        <f t="shared" si="372"/>
        <v>42573.538564814815</v>
      </c>
      <c r="L3979">
        <v>1466621732</v>
      </c>
      <c r="M3979" s="11">
        <f t="shared" si="373"/>
        <v>42543.538564814815</v>
      </c>
      <c r="N3979" t="b">
        <v>0</v>
      </c>
      <c r="O3979">
        <v>6</v>
      </c>
      <c r="P3979" t="b">
        <v>0</v>
      </c>
      <c r="Q3979" t="s">
        <v>8271</v>
      </c>
      <c r="R3979" s="10">
        <f t="shared" si="374"/>
        <v>1.4500000000000002</v>
      </c>
      <c r="S3979">
        <f t="shared" si="375"/>
        <v>217.5</v>
      </c>
      <c r="T3979" t="str">
        <f t="shared" si="376"/>
        <v>theater</v>
      </c>
      <c r="U3979" t="str">
        <f t="shared" si="377"/>
        <v>plays</v>
      </c>
    </row>
    <row r="3980" spans="1:21" ht="44.25" hidden="1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tr">
        <f>Data[[#This Row],[state]]</f>
        <v>failed</v>
      </c>
      <c r="H3980" t="s">
        <v>8224</v>
      </c>
      <c r="I3980" t="s">
        <v>8246</v>
      </c>
      <c r="J3980">
        <v>1422717953</v>
      </c>
      <c r="K3980" s="11">
        <f t="shared" si="372"/>
        <v>42035.392974537041</v>
      </c>
      <c r="L3980">
        <v>1417533953</v>
      </c>
      <c r="M3980" s="11">
        <f t="shared" si="373"/>
        <v>41975.392974537041</v>
      </c>
      <c r="N3980" t="b">
        <v>0</v>
      </c>
      <c r="O3980">
        <v>8</v>
      </c>
      <c r="P3980" t="b">
        <v>0</v>
      </c>
      <c r="Q3980" t="s">
        <v>8271</v>
      </c>
      <c r="R3980" s="10">
        <f t="shared" si="374"/>
        <v>10.7</v>
      </c>
      <c r="S3980">
        <f t="shared" si="375"/>
        <v>26.75</v>
      </c>
      <c r="T3980" t="str">
        <f t="shared" si="376"/>
        <v>theater</v>
      </c>
      <c r="U3980" t="str">
        <f t="shared" si="377"/>
        <v>plays</v>
      </c>
    </row>
    <row r="3981" spans="1:21" ht="44.25" hidden="1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tr">
        <f>Data[[#This Row],[state]]</f>
        <v>failed</v>
      </c>
      <c r="H3981" t="s">
        <v>8225</v>
      </c>
      <c r="I3981" t="s">
        <v>8247</v>
      </c>
      <c r="J3981">
        <v>1427659200</v>
      </c>
      <c r="K3981" s="11">
        <f t="shared" si="372"/>
        <v>42092.583333333328</v>
      </c>
      <c r="L3981">
        <v>1425678057</v>
      </c>
      <c r="M3981" s="11">
        <f t="shared" si="373"/>
        <v>42069.653437500005</v>
      </c>
      <c r="N3981" t="b">
        <v>0</v>
      </c>
      <c r="O3981">
        <v>6</v>
      </c>
      <c r="P3981" t="b">
        <v>0</v>
      </c>
      <c r="Q3981" t="s">
        <v>8271</v>
      </c>
      <c r="R3981" s="10">
        <f t="shared" si="374"/>
        <v>1.8333333333333333</v>
      </c>
      <c r="S3981">
        <f t="shared" si="375"/>
        <v>18.333333333333332</v>
      </c>
      <c r="T3981" t="str">
        <f t="shared" si="376"/>
        <v>theater</v>
      </c>
      <c r="U3981" t="str">
        <f t="shared" si="377"/>
        <v>plays</v>
      </c>
    </row>
    <row r="3982" spans="1:21" ht="59" hidden="1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tr">
        <f>Data[[#This Row],[state]]</f>
        <v>failed</v>
      </c>
      <c r="H3982" t="s">
        <v>8224</v>
      </c>
      <c r="I3982" t="s">
        <v>8246</v>
      </c>
      <c r="J3982">
        <v>1404570147</v>
      </c>
      <c r="K3982" s="11">
        <f t="shared" si="372"/>
        <v>41825.348923611113</v>
      </c>
      <c r="L3982">
        <v>1401978147</v>
      </c>
      <c r="M3982" s="11">
        <f t="shared" si="373"/>
        <v>41795.348923611113</v>
      </c>
      <c r="N3982" t="b">
        <v>0</v>
      </c>
      <c r="O3982">
        <v>7</v>
      </c>
      <c r="P3982" t="b">
        <v>0</v>
      </c>
      <c r="Q3982" t="s">
        <v>8271</v>
      </c>
      <c r="R3982" s="10">
        <f t="shared" si="374"/>
        <v>18</v>
      </c>
      <c r="S3982">
        <f t="shared" si="375"/>
        <v>64.285714285714292</v>
      </c>
      <c r="T3982" t="str">
        <f t="shared" si="376"/>
        <v>theater</v>
      </c>
      <c r="U3982" t="str">
        <f t="shared" si="377"/>
        <v>plays</v>
      </c>
    </row>
    <row r="3983" spans="1:21" ht="44.25" hidden="1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tr">
        <f>Data[[#This Row],[state]]</f>
        <v>failed</v>
      </c>
      <c r="H3983" t="s">
        <v>8224</v>
      </c>
      <c r="I3983" t="s">
        <v>8246</v>
      </c>
      <c r="J3983">
        <v>1468729149</v>
      </c>
      <c r="K3983" s="11">
        <f t="shared" si="372"/>
        <v>42567.929965277777</v>
      </c>
      <c r="L3983">
        <v>1463545149</v>
      </c>
      <c r="M3983" s="11">
        <f t="shared" si="373"/>
        <v>42507.929965277777</v>
      </c>
      <c r="N3983" t="b">
        <v>0</v>
      </c>
      <c r="O3983">
        <v>7</v>
      </c>
      <c r="P3983" t="b">
        <v>0</v>
      </c>
      <c r="Q3983" t="s">
        <v>8271</v>
      </c>
      <c r="R3983" s="10">
        <f t="shared" si="374"/>
        <v>4.083333333333333</v>
      </c>
      <c r="S3983">
        <f t="shared" si="375"/>
        <v>175</v>
      </c>
      <c r="T3983" t="str">
        <f t="shared" si="376"/>
        <v>theater</v>
      </c>
      <c r="U3983" t="str">
        <f t="shared" si="377"/>
        <v>plays</v>
      </c>
    </row>
    <row r="3984" spans="1:21" ht="59" hidden="1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tr">
        <f>Data[[#This Row],[state]]</f>
        <v>failed</v>
      </c>
      <c r="H3984" t="s">
        <v>8225</v>
      </c>
      <c r="I3984" t="s">
        <v>8247</v>
      </c>
      <c r="J3984">
        <v>1436297180</v>
      </c>
      <c r="K3984" s="11">
        <f t="shared" si="372"/>
        <v>42192.559953703705</v>
      </c>
      <c r="L3984">
        <v>1431113180</v>
      </c>
      <c r="M3984" s="11">
        <f t="shared" si="373"/>
        <v>42132.559953703705</v>
      </c>
      <c r="N3984" t="b">
        <v>0</v>
      </c>
      <c r="O3984">
        <v>5</v>
      </c>
      <c r="P3984" t="b">
        <v>0</v>
      </c>
      <c r="Q3984" t="s">
        <v>8271</v>
      </c>
      <c r="R3984" s="10">
        <f t="shared" si="374"/>
        <v>20</v>
      </c>
      <c r="S3984">
        <f t="shared" si="375"/>
        <v>34</v>
      </c>
      <c r="T3984" t="str">
        <f t="shared" si="376"/>
        <v>theater</v>
      </c>
      <c r="U3984" t="str">
        <f t="shared" si="377"/>
        <v>plays</v>
      </c>
    </row>
    <row r="3985" spans="1:21" ht="44.25" hidden="1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tr">
        <f>Data[[#This Row],[state]]</f>
        <v>failed</v>
      </c>
      <c r="H3985" t="s">
        <v>8224</v>
      </c>
      <c r="I3985" t="s">
        <v>8246</v>
      </c>
      <c r="J3985">
        <v>1400569140</v>
      </c>
      <c r="K3985" s="11">
        <f t="shared" si="372"/>
        <v>41779.040972222225</v>
      </c>
      <c r="L3985">
        <v>1397854356</v>
      </c>
      <c r="M3985" s="11">
        <f t="shared" si="373"/>
        <v>41747.61986111111</v>
      </c>
      <c r="N3985" t="b">
        <v>0</v>
      </c>
      <c r="O3985">
        <v>46</v>
      </c>
      <c r="P3985" t="b">
        <v>0</v>
      </c>
      <c r="Q3985" t="s">
        <v>8271</v>
      </c>
      <c r="R3985" s="10">
        <f t="shared" si="374"/>
        <v>34.802513464991023</v>
      </c>
      <c r="S3985">
        <f t="shared" si="375"/>
        <v>84.282608695652172</v>
      </c>
      <c r="T3985" t="str">
        <f t="shared" si="376"/>
        <v>theater</v>
      </c>
      <c r="U3985" t="str">
        <f t="shared" si="377"/>
        <v>plays</v>
      </c>
    </row>
    <row r="3986" spans="1:21" ht="44.25" hidden="1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tr">
        <f>Data[[#This Row],[state]]</f>
        <v>failed</v>
      </c>
      <c r="H3986" t="s">
        <v>8225</v>
      </c>
      <c r="I3986" t="s">
        <v>8247</v>
      </c>
      <c r="J3986">
        <v>1415404800</v>
      </c>
      <c r="K3986" s="11">
        <f t="shared" si="372"/>
        <v>41950.75</v>
      </c>
      <c r="L3986">
        <v>1412809644</v>
      </c>
      <c r="M3986" s="11">
        <f t="shared" si="373"/>
        <v>41920.713472222218</v>
      </c>
      <c r="N3986" t="b">
        <v>0</v>
      </c>
      <c r="O3986">
        <v>10</v>
      </c>
      <c r="P3986" t="b">
        <v>0</v>
      </c>
      <c r="Q3986" t="s">
        <v>8271</v>
      </c>
      <c r="R3986" s="10">
        <f t="shared" si="374"/>
        <v>6.3333333333333339</v>
      </c>
      <c r="S3986">
        <f t="shared" si="375"/>
        <v>9.5</v>
      </c>
      <c r="T3986" t="str">
        <f t="shared" si="376"/>
        <v>theater</v>
      </c>
      <c r="U3986" t="str">
        <f t="shared" si="377"/>
        <v>plays</v>
      </c>
    </row>
    <row r="3987" spans="1:21" ht="59" hidden="1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tr">
        <f>Data[[#This Row],[state]]</f>
        <v>failed</v>
      </c>
      <c r="H3987" t="s">
        <v>8224</v>
      </c>
      <c r="I3987" t="s">
        <v>8246</v>
      </c>
      <c r="J3987">
        <v>1456002300</v>
      </c>
      <c r="K3987" s="11">
        <f t="shared" si="372"/>
        <v>42420.628472222219</v>
      </c>
      <c r="L3987">
        <v>1454173120</v>
      </c>
      <c r="M3987" s="11">
        <f t="shared" si="373"/>
        <v>42399.457407407404</v>
      </c>
      <c r="N3987" t="b">
        <v>0</v>
      </c>
      <c r="O3987">
        <v>19</v>
      </c>
      <c r="P3987" t="b">
        <v>0</v>
      </c>
      <c r="Q3987" t="s">
        <v>8271</v>
      </c>
      <c r="R3987" s="10">
        <f t="shared" si="374"/>
        <v>32.049999999999997</v>
      </c>
      <c r="S3987">
        <f t="shared" si="375"/>
        <v>33.736842105263158</v>
      </c>
      <c r="T3987" t="str">
        <f t="shared" si="376"/>
        <v>theater</v>
      </c>
      <c r="U3987" t="str">
        <f t="shared" si="377"/>
        <v>plays</v>
      </c>
    </row>
    <row r="3988" spans="1:21" ht="59" hidden="1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tr">
        <f>Data[[#This Row],[state]]</f>
        <v>failed</v>
      </c>
      <c r="H3988" t="s">
        <v>8225</v>
      </c>
      <c r="I3988" t="s">
        <v>8247</v>
      </c>
      <c r="J3988">
        <v>1462539840</v>
      </c>
      <c r="K3988" s="11">
        <f t="shared" si="372"/>
        <v>42496.294444444444</v>
      </c>
      <c r="L3988">
        <v>1460034594</v>
      </c>
      <c r="M3988" s="11">
        <f t="shared" si="373"/>
        <v>42467.298541666663</v>
      </c>
      <c r="N3988" t="b">
        <v>0</v>
      </c>
      <c r="O3988">
        <v>13</v>
      </c>
      <c r="P3988" t="b">
        <v>0</v>
      </c>
      <c r="Q3988" t="s">
        <v>8271</v>
      </c>
      <c r="R3988" s="10">
        <f t="shared" si="374"/>
        <v>9.76</v>
      </c>
      <c r="S3988">
        <f t="shared" si="375"/>
        <v>37.53846153846154</v>
      </c>
      <c r="T3988" t="str">
        <f t="shared" si="376"/>
        <v>theater</v>
      </c>
      <c r="U3988" t="str">
        <f t="shared" si="377"/>
        <v>plays</v>
      </c>
    </row>
    <row r="3989" spans="1:21" ht="44.25" hidden="1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tr">
        <f>Data[[#This Row],[state]]</f>
        <v>failed</v>
      </c>
      <c r="H3989" t="s">
        <v>8225</v>
      </c>
      <c r="I3989" t="s">
        <v>8247</v>
      </c>
      <c r="J3989">
        <v>1400278290</v>
      </c>
      <c r="K3989" s="11">
        <f t="shared" si="372"/>
        <v>41775.67465277778</v>
      </c>
      <c r="L3989">
        <v>1399414290</v>
      </c>
      <c r="M3989" s="11">
        <f t="shared" si="373"/>
        <v>41765.67465277778</v>
      </c>
      <c r="N3989" t="b">
        <v>0</v>
      </c>
      <c r="O3989">
        <v>13</v>
      </c>
      <c r="P3989" t="b">
        <v>0</v>
      </c>
      <c r="Q3989" t="s">
        <v>8271</v>
      </c>
      <c r="R3989" s="10">
        <f t="shared" si="374"/>
        <v>37.75</v>
      </c>
      <c r="S3989">
        <f t="shared" si="375"/>
        <v>11.615384615384615</v>
      </c>
      <c r="T3989" t="str">
        <f t="shared" si="376"/>
        <v>theater</v>
      </c>
      <c r="U3989" t="str">
        <f t="shared" si="377"/>
        <v>plays</v>
      </c>
    </row>
    <row r="3990" spans="1:21" ht="29.5" hidden="1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tr">
        <f>Data[[#This Row],[state]]</f>
        <v>failed</v>
      </c>
      <c r="H3990" t="s">
        <v>8224</v>
      </c>
      <c r="I3990" t="s">
        <v>8246</v>
      </c>
      <c r="J3990">
        <v>1440813413</v>
      </c>
      <c r="K3990" s="11">
        <f t="shared" si="372"/>
        <v>42244.83116898148</v>
      </c>
      <c r="L3990">
        <v>1439517413</v>
      </c>
      <c r="M3990" s="11">
        <f t="shared" si="373"/>
        <v>42229.83116898148</v>
      </c>
      <c r="N3990" t="b">
        <v>0</v>
      </c>
      <c r="O3990">
        <v>4</v>
      </c>
      <c r="P3990" t="b">
        <v>0</v>
      </c>
      <c r="Q3990" t="s">
        <v>8271</v>
      </c>
      <c r="R3990" s="10">
        <f t="shared" si="374"/>
        <v>2.1333333333333333</v>
      </c>
      <c r="S3990">
        <f t="shared" si="375"/>
        <v>8</v>
      </c>
      <c r="T3990" t="str">
        <f t="shared" si="376"/>
        <v>theater</v>
      </c>
      <c r="U3990" t="str">
        <f t="shared" si="377"/>
        <v>plays</v>
      </c>
    </row>
    <row r="3991" spans="1:21" ht="44.25" hidden="1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tr">
        <f>Data[[#This Row],[state]]</f>
        <v>failed</v>
      </c>
      <c r="H3991" t="s">
        <v>8224</v>
      </c>
      <c r="I3991" t="s">
        <v>8246</v>
      </c>
      <c r="J3991">
        <v>1447009181</v>
      </c>
      <c r="K3991" s="11">
        <f t="shared" si="372"/>
        <v>42316.541446759264</v>
      </c>
      <c r="L3991">
        <v>1444413581</v>
      </c>
      <c r="M3991" s="11">
        <f t="shared" si="373"/>
        <v>42286.499780092592</v>
      </c>
      <c r="N3991" t="b">
        <v>0</v>
      </c>
      <c r="O3991">
        <v>0</v>
      </c>
      <c r="P3991" t="b">
        <v>0</v>
      </c>
      <c r="Q3991" t="s">
        <v>8271</v>
      </c>
      <c r="R3991" s="10">
        <f t="shared" si="374"/>
        <v>0</v>
      </c>
      <c r="S3991" t="e">
        <f t="shared" si="375"/>
        <v>#DIV/0!</v>
      </c>
      <c r="T3991" t="str">
        <f t="shared" si="376"/>
        <v>theater</v>
      </c>
      <c r="U3991" t="str">
        <f t="shared" si="377"/>
        <v>plays</v>
      </c>
    </row>
    <row r="3992" spans="1:21" ht="44.25" hidden="1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tr">
        <f>Data[[#This Row],[state]]</f>
        <v>failed</v>
      </c>
      <c r="H3992" t="s">
        <v>8225</v>
      </c>
      <c r="I3992" t="s">
        <v>8247</v>
      </c>
      <c r="J3992">
        <v>1456934893</v>
      </c>
      <c r="K3992" s="11">
        <f t="shared" si="372"/>
        <v>42431.422372685185</v>
      </c>
      <c r="L3992">
        <v>1454342893</v>
      </c>
      <c r="M3992" s="11">
        <f t="shared" si="373"/>
        <v>42401.422372685185</v>
      </c>
      <c r="N3992" t="b">
        <v>0</v>
      </c>
      <c r="O3992">
        <v>3</v>
      </c>
      <c r="P3992" t="b">
        <v>0</v>
      </c>
      <c r="Q3992" t="s">
        <v>8271</v>
      </c>
      <c r="R3992" s="10">
        <f t="shared" si="374"/>
        <v>4.1818181818181817</v>
      </c>
      <c r="S3992">
        <f t="shared" si="375"/>
        <v>23</v>
      </c>
      <c r="T3992" t="str">
        <f t="shared" si="376"/>
        <v>theater</v>
      </c>
      <c r="U3992" t="str">
        <f t="shared" si="377"/>
        <v>plays</v>
      </c>
    </row>
    <row r="3993" spans="1:21" ht="29.5" hidden="1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tr">
        <f>Data[[#This Row],[state]]</f>
        <v>failed</v>
      </c>
      <c r="H3993" t="s">
        <v>8224</v>
      </c>
      <c r="I3993" t="s">
        <v>8246</v>
      </c>
      <c r="J3993">
        <v>1433086082</v>
      </c>
      <c r="K3993" s="11">
        <f t="shared" si="372"/>
        <v>42155.394467592589</v>
      </c>
      <c r="L3993">
        <v>1430494082</v>
      </c>
      <c r="M3993" s="11">
        <f t="shared" si="373"/>
        <v>42125.394467592589</v>
      </c>
      <c r="N3993" t="b">
        <v>0</v>
      </c>
      <c r="O3993">
        <v>1</v>
      </c>
      <c r="P3993" t="b">
        <v>0</v>
      </c>
      <c r="Q3993" t="s">
        <v>8271</v>
      </c>
      <c r="R3993" s="10">
        <f t="shared" si="374"/>
        <v>20</v>
      </c>
      <c r="S3993">
        <f t="shared" si="375"/>
        <v>100</v>
      </c>
      <c r="T3993" t="str">
        <f t="shared" si="376"/>
        <v>theater</v>
      </c>
      <c r="U3993" t="str">
        <f t="shared" si="377"/>
        <v>plays</v>
      </c>
    </row>
    <row r="3994" spans="1:21" ht="44.25" hidden="1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tr">
        <f>Data[[#This Row],[state]]</f>
        <v>failed</v>
      </c>
      <c r="H3994" t="s">
        <v>8224</v>
      </c>
      <c r="I3994" t="s">
        <v>8246</v>
      </c>
      <c r="J3994">
        <v>1449876859</v>
      </c>
      <c r="K3994" s="11">
        <f t="shared" si="372"/>
        <v>42349.732164351852</v>
      </c>
      <c r="L3994">
        <v>1444689259</v>
      </c>
      <c r="M3994" s="11">
        <f t="shared" si="373"/>
        <v>42289.69049768518</v>
      </c>
      <c r="N3994" t="b">
        <v>0</v>
      </c>
      <c r="O3994">
        <v>9</v>
      </c>
      <c r="P3994" t="b">
        <v>0</v>
      </c>
      <c r="Q3994" t="s">
        <v>8271</v>
      </c>
      <c r="R3994" s="10">
        <f t="shared" si="374"/>
        <v>5.41</v>
      </c>
      <c r="S3994">
        <f t="shared" si="375"/>
        <v>60.111111111111114</v>
      </c>
      <c r="T3994" t="str">
        <f t="shared" si="376"/>
        <v>theater</v>
      </c>
      <c r="U3994" t="str">
        <f t="shared" si="377"/>
        <v>plays</v>
      </c>
    </row>
    <row r="3995" spans="1:21" ht="44.25" hidden="1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tr">
        <f>Data[[#This Row],[state]]</f>
        <v>failed</v>
      </c>
      <c r="H3995" t="s">
        <v>8224</v>
      </c>
      <c r="I3995" t="s">
        <v>8246</v>
      </c>
      <c r="J3995">
        <v>1431549912</v>
      </c>
      <c r="K3995" s="11">
        <f t="shared" si="372"/>
        <v>42137.614722222221</v>
      </c>
      <c r="L3995">
        <v>1428957912</v>
      </c>
      <c r="M3995" s="11">
        <f t="shared" si="373"/>
        <v>42107.614722222221</v>
      </c>
      <c r="N3995" t="b">
        <v>0</v>
      </c>
      <c r="O3995">
        <v>1</v>
      </c>
      <c r="P3995" t="b">
        <v>0</v>
      </c>
      <c r="Q3995" t="s">
        <v>8271</v>
      </c>
      <c r="R3995" s="10">
        <f t="shared" si="374"/>
        <v>6.0000000000000001E-3</v>
      </c>
      <c r="S3995">
        <f t="shared" si="375"/>
        <v>3</v>
      </c>
      <c r="T3995" t="str">
        <f t="shared" si="376"/>
        <v>theater</v>
      </c>
      <c r="U3995" t="str">
        <f t="shared" si="377"/>
        <v>plays</v>
      </c>
    </row>
    <row r="3996" spans="1:21" ht="44.25" hidden="1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tr">
        <f>Data[[#This Row],[state]]</f>
        <v>failed</v>
      </c>
      <c r="H3996" t="s">
        <v>8224</v>
      </c>
      <c r="I3996" t="s">
        <v>8246</v>
      </c>
      <c r="J3996">
        <v>1405761690</v>
      </c>
      <c r="K3996" s="11">
        <f t="shared" si="372"/>
        <v>41839.139930555553</v>
      </c>
      <c r="L3996">
        <v>1403169690</v>
      </c>
      <c r="M3996" s="11">
        <f t="shared" si="373"/>
        <v>41809.139930555553</v>
      </c>
      <c r="N3996" t="b">
        <v>0</v>
      </c>
      <c r="O3996">
        <v>1</v>
      </c>
      <c r="P3996" t="b">
        <v>0</v>
      </c>
      <c r="Q3996" t="s">
        <v>8271</v>
      </c>
      <c r="R3996" s="10">
        <f t="shared" si="374"/>
        <v>0.25</v>
      </c>
      <c r="S3996">
        <f t="shared" si="375"/>
        <v>5</v>
      </c>
      <c r="T3996" t="str">
        <f t="shared" si="376"/>
        <v>theater</v>
      </c>
      <c r="U3996" t="str">
        <f t="shared" si="377"/>
        <v>plays</v>
      </c>
    </row>
    <row r="3997" spans="1:21" ht="44.25" hidden="1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tr">
        <f>Data[[#This Row],[state]]</f>
        <v>failed</v>
      </c>
      <c r="H3997" t="s">
        <v>8225</v>
      </c>
      <c r="I3997" t="s">
        <v>8247</v>
      </c>
      <c r="J3997">
        <v>1423913220</v>
      </c>
      <c r="K3997" s="11">
        <f t="shared" si="372"/>
        <v>42049.227083333331</v>
      </c>
      <c r="L3997">
        <v>1421339077</v>
      </c>
      <c r="M3997" s="11">
        <f t="shared" si="373"/>
        <v>42019.433761574073</v>
      </c>
      <c r="N3997" t="b">
        <v>0</v>
      </c>
      <c r="O3997">
        <v>4</v>
      </c>
      <c r="P3997" t="b">
        <v>0</v>
      </c>
      <c r="Q3997" t="s">
        <v>8271</v>
      </c>
      <c r="R3997" s="10">
        <f t="shared" si="374"/>
        <v>35</v>
      </c>
      <c r="S3997">
        <f t="shared" si="375"/>
        <v>17.5</v>
      </c>
      <c r="T3997" t="str">
        <f t="shared" si="376"/>
        <v>theater</v>
      </c>
      <c r="U3997" t="str">
        <f t="shared" si="377"/>
        <v>plays</v>
      </c>
    </row>
    <row r="3998" spans="1:21" ht="44.25" hidden="1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tr">
        <f>Data[[#This Row],[state]]</f>
        <v>failed</v>
      </c>
      <c r="H3998" t="s">
        <v>8224</v>
      </c>
      <c r="I3998" t="s">
        <v>8246</v>
      </c>
      <c r="J3998">
        <v>1416499440</v>
      </c>
      <c r="K3998" s="11">
        <f t="shared" si="372"/>
        <v>41963.419444444444</v>
      </c>
      <c r="L3998">
        <v>1415341464</v>
      </c>
      <c r="M3998" s="11">
        <f t="shared" si="373"/>
        <v>41950.01694444444</v>
      </c>
      <c r="N3998" t="b">
        <v>0</v>
      </c>
      <c r="O3998">
        <v>17</v>
      </c>
      <c r="P3998" t="b">
        <v>0</v>
      </c>
      <c r="Q3998" t="s">
        <v>8271</v>
      </c>
      <c r="R3998" s="10">
        <f t="shared" si="374"/>
        <v>16.566666666666666</v>
      </c>
      <c r="S3998">
        <f t="shared" si="375"/>
        <v>29.235294117647058</v>
      </c>
      <c r="T3998" t="str">
        <f t="shared" si="376"/>
        <v>theater</v>
      </c>
      <c r="U3998" t="str">
        <f t="shared" si="377"/>
        <v>plays</v>
      </c>
    </row>
    <row r="3999" spans="1:21" ht="44.25" hidden="1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tr">
        <f>Data[[#This Row],[state]]</f>
        <v>failed</v>
      </c>
      <c r="H3999" t="s">
        <v>8225</v>
      </c>
      <c r="I3999" t="s">
        <v>8247</v>
      </c>
      <c r="J3999">
        <v>1428222221</v>
      </c>
      <c r="K3999" s="11">
        <f t="shared" si="372"/>
        <v>42099.099780092598</v>
      </c>
      <c r="L3999">
        <v>1425633821</v>
      </c>
      <c r="M3999" s="11">
        <f t="shared" si="373"/>
        <v>42069.141446759255</v>
      </c>
      <c r="N3999" t="b">
        <v>0</v>
      </c>
      <c r="O3999">
        <v>0</v>
      </c>
      <c r="P3999" t="b">
        <v>0</v>
      </c>
      <c r="Q3999" t="s">
        <v>8271</v>
      </c>
      <c r="R3999" s="10">
        <f t="shared" si="374"/>
        <v>0</v>
      </c>
      <c r="S3999" t="e">
        <f t="shared" si="375"/>
        <v>#DIV/0!</v>
      </c>
      <c r="T3999" t="str">
        <f t="shared" si="376"/>
        <v>theater</v>
      </c>
      <c r="U3999" t="str">
        <f t="shared" si="377"/>
        <v>plays</v>
      </c>
    </row>
    <row r="4000" spans="1:21" ht="44.25" hidden="1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tr">
        <f>Data[[#This Row],[state]]</f>
        <v>failed</v>
      </c>
      <c r="H4000" t="s">
        <v>8224</v>
      </c>
      <c r="I4000" t="s">
        <v>8246</v>
      </c>
      <c r="J4000">
        <v>1427580426</v>
      </c>
      <c r="K4000" s="11">
        <f t="shared" si="372"/>
        <v>42091.671597222223</v>
      </c>
      <c r="L4000">
        <v>1424992026</v>
      </c>
      <c r="M4000" s="11">
        <f t="shared" si="373"/>
        <v>42061.713263888887</v>
      </c>
      <c r="N4000" t="b">
        <v>0</v>
      </c>
      <c r="O4000">
        <v>12</v>
      </c>
      <c r="P4000" t="b">
        <v>0</v>
      </c>
      <c r="Q4000" t="s">
        <v>8271</v>
      </c>
      <c r="R4000" s="10">
        <f t="shared" si="374"/>
        <v>57.199999999999996</v>
      </c>
      <c r="S4000">
        <f t="shared" si="375"/>
        <v>59.583333333333336</v>
      </c>
      <c r="T4000" t="str">
        <f t="shared" si="376"/>
        <v>theater</v>
      </c>
      <c r="U4000" t="str">
        <f t="shared" si="377"/>
        <v>plays</v>
      </c>
    </row>
    <row r="4001" spans="1:21" ht="44.25" hidden="1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tr">
        <f>Data[[#This Row],[state]]</f>
        <v>failed</v>
      </c>
      <c r="H4001" t="s">
        <v>8224</v>
      </c>
      <c r="I4001" t="s">
        <v>8246</v>
      </c>
      <c r="J4001">
        <v>1409514709</v>
      </c>
      <c r="K4001" s="11">
        <f t="shared" si="372"/>
        <v>41882.577650462961</v>
      </c>
      <c r="L4001">
        <v>1406058798</v>
      </c>
      <c r="M4001" s="11">
        <f t="shared" si="373"/>
        <v>41842.578680555554</v>
      </c>
      <c r="N4001" t="b">
        <v>0</v>
      </c>
      <c r="O4001">
        <v>14</v>
      </c>
      <c r="P4001" t="b">
        <v>0</v>
      </c>
      <c r="Q4001" t="s">
        <v>8271</v>
      </c>
      <c r="R4001" s="10">
        <f t="shared" si="374"/>
        <v>16.514285714285716</v>
      </c>
      <c r="S4001">
        <f t="shared" si="375"/>
        <v>82.571428571428569</v>
      </c>
      <c r="T4001" t="str">
        <f t="shared" si="376"/>
        <v>theater</v>
      </c>
      <c r="U4001" t="str">
        <f t="shared" si="377"/>
        <v>plays</v>
      </c>
    </row>
    <row r="4002" spans="1:21" ht="29.5" hidden="1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tr">
        <f>Data[[#This Row],[state]]</f>
        <v>failed</v>
      </c>
      <c r="H4002" t="s">
        <v>8224</v>
      </c>
      <c r="I4002" t="s">
        <v>8246</v>
      </c>
      <c r="J4002">
        <v>1462631358</v>
      </c>
      <c r="K4002" s="11">
        <f t="shared" si="372"/>
        <v>42497.353680555556</v>
      </c>
      <c r="L4002">
        <v>1457450958</v>
      </c>
      <c r="M4002" s="11">
        <f t="shared" si="373"/>
        <v>42437.39534722222</v>
      </c>
      <c r="N4002" t="b">
        <v>0</v>
      </c>
      <c r="O4002">
        <v>1</v>
      </c>
      <c r="P4002" t="b">
        <v>0</v>
      </c>
      <c r="Q4002" t="s">
        <v>8271</v>
      </c>
      <c r="R4002" s="10">
        <f t="shared" si="374"/>
        <v>0.125</v>
      </c>
      <c r="S4002">
        <f t="shared" si="375"/>
        <v>10</v>
      </c>
      <c r="T4002" t="str">
        <f t="shared" si="376"/>
        <v>theater</v>
      </c>
      <c r="U4002" t="str">
        <f t="shared" si="377"/>
        <v>plays</v>
      </c>
    </row>
    <row r="4003" spans="1:21" ht="59" hidden="1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tr">
        <f>Data[[#This Row],[state]]</f>
        <v>failed</v>
      </c>
      <c r="H4003" t="s">
        <v>8225</v>
      </c>
      <c r="I4003" t="s">
        <v>8247</v>
      </c>
      <c r="J4003">
        <v>1488394800</v>
      </c>
      <c r="K4003" s="11">
        <f t="shared" si="372"/>
        <v>42795.541666666672</v>
      </c>
      <c r="L4003">
        <v>1486681708</v>
      </c>
      <c r="M4003" s="11">
        <f t="shared" si="373"/>
        <v>42775.714212962965</v>
      </c>
      <c r="N4003" t="b">
        <v>0</v>
      </c>
      <c r="O4003">
        <v>14</v>
      </c>
      <c r="P4003" t="b">
        <v>0</v>
      </c>
      <c r="Q4003" t="s">
        <v>8271</v>
      </c>
      <c r="R4003" s="10">
        <f t="shared" si="374"/>
        <v>37.75</v>
      </c>
      <c r="S4003">
        <f t="shared" si="375"/>
        <v>32.357142857142854</v>
      </c>
      <c r="T4003" t="str">
        <f t="shared" si="376"/>
        <v>theater</v>
      </c>
      <c r="U4003" t="str">
        <f t="shared" si="377"/>
        <v>plays</v>
      </c>
    </row>
    <row r="4004" spans="1:21" ht="59" hidden="1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tr">
        <f>Data[[#This Row],[state]]</f>
        <v>failed</v>
      </c>
      <c r="H4004" t="s">
        <v>8224</v>
      </c>
      <c r="I4004" t="s">
        <v>8246</v>
      </c>
      <c r="J4004">
        <v>1411779761</v>
      </c>
      <c r="K4004" s="11">
        <f t="shared" si="372"/>
        <v>41908.793530092589</v>
      </c>
      <c r="L4004">
        <v>1409187761</v>
      </c>
      <c r="M4004" s="11">
        <f t="shared" si="373"/>
        <v>41878.793530092589</v>
      </c>
      <c r="N4004" t="b">
        <v>0</v>
      </c>
      <c r="O4004">
        <v>4</v>
      </c>
      <c r="P4004" t="b">
        <v>0</v>
      </c>
      <c r="Q4004" t="s">
        <v>8271</v>
      </c>
      <c r="R4004" s="10">
        <f t="shared" si="374"/>
        <v>1.8399999999999999</v>
      </c>
      <c r="S4004">
        <f t="shared" si="375"/>
        <v>5.75</v>
      </c>
      <c r="T4004" t="str">
        <f t="shared" si="376"/>
        <v>theater</v>
      </c>
      <c r="U4004" t="str">
        <f t="shared" si="377"/>
        <v>plays</v>
      </c>
    </row>
    <row r="4005" spans="1:21" ht="44.25" hidden="1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tr">
        <f>Data[[#This Row],[state]]</f>
        <v>failed</v>
      </c>
      <c r="H4005" t="s">
        <v>8224</v>
      </c>
      <c r="I4005" t="s">
        <v>8246</v>
      </c>
      <c r="J4005">
        <v>1424009147</v>
      </c>
      <c r="K4005" s="11">
        <f t="shared" si="372"/>
        <v>42050.337349537032</v>
      </c>
      <c r="L4005">
        <v>1421417147</v>
      </c>
      <c r="M4005" s="11">
        <f t="shared" si="373"/>
        <v>42020.337349537032</v>
      </c>
      <c r="N4005" t="b">
        <v>0</v>
      </c>
      <c r="O4005">
        <v>2</v>
      </c>
      <c r="P4005" t="b">
        <v>0</v>
      </c>
      <c r="Q4005" t="s">
        <v>8271</v>
      </c>
      <c r="R4005" s="10">
        <f t="shared" si="374"/>
        <v>10.050000000000001</v>
      </c>
      <c r="S4005">
        <f t="shared" si="375"/>
        <v>100.5</v>
      </c>
      <c r="T4005" t="str">
        <f t="shared" si="376"/>
        <v>theater</v>
      </c>
      <c r="U4005" t="str">
        <f t="shared" si="377"/>
        <v>plays</v>
      </c>
    </row>
    <row r="4006" spans="1:21" hidden="1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tr">
        <f>Data[[#This Row],[state]]</f>
        <v>failed</v>
      </c>
      <c r="H4006" t="s">
        <v>8224</v>
      </c>
      <c r="I4006" t="s">
        <v>8246</v>
      </c>
      <c r="J4006">
        <v>1412740457</v>
      </c>
      <c r="K4006" s="11">
        <f t="shared" si="372"/>
        <v>41919.91269675926</v>
      </c>
      <c r="L4006">
        <v>1410148457</v>
      </c>
      <c r="M4006" s="11">
        <f t="shared" si="373"/>
        <v>41889.91269675926</v>
      </c>
      <c r="N4006" t="b">
        <v>0</v>
      </c>
      <c r="O4006">
        <v>1</v>
      </c>
      <c r="P4006" t="b">
        <v>0</v>
      </c>
      <c r="Q4006" t="s">
        <v>8271</v>
      </c>
      <c r="R4006" s="10">
        <f t="shared" si="374"/>
        <v>0.2</v>
      </c>
      <c r="S4006">
        <f t="shared" si="375"/>
        <v>1</v>
      </c>
      <c r="T4006" t="str">
        <f t="shared" si="376"/>
        <v>theater</v>
      </c>
      <c r="U4006" t="str">
        <f t="shared" si="377"/>
        <v>plays</v>
      </c>
    </row>
    <row r="4007" spans="1:21" ht="44.25" hidden="1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tr">
        <f>Data[[#This Row],[state]]</f>
        <v>failed</v>
      </c>
      <c r="H4007" t="s">
        <v>8224</v>
      </c>
      <c r="I4007" t="s">
        <v>8246</v>
      </c>
      <c r="J4007">
        <v>1413832985</v>
      </c>
      <c r="K4007" s="11">
        <f t="shared" si="372"/>
        <v>41932.557696759257</v>
      </c>
      <c r="L4007">
        <v>1408648985</v>
      </c>
      <c r="M4007" s="11">
        <f t="shared" si="373"/>
        <v>41872.557696759257</v>
      </c>
      <c r="N4007" t="b">
        <v>0</v>
      </c>
      <c r="O4007">
        <v>2</v>
      </c>
      <c r="P4007" t="b">
        <v>0</v>
      </c>
      <c r="Q4007" t="s">
        <v>8271</v>
      </c>
      <c r="R4007" s="10">
        <f t="shared" si="374"/>
        <v>1.3333333333333335</v>
      </c>
      <c r="S4007">
        <f t="shared" si="375"/>
        <v>20</v>
      </c>
      <c r="T4007" t="str">
        <f t="shared" si="376"/>
        <v>theater</v>
      </c>
      <c r="U4007" t="str">
        <f t="shared" si="377"/>
        <v>plays</v>
      </c>
    </row>
    <row r="4008" spans="1:21" ht="44.25" hidden="1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tr">
        <f>Data[[#This Row],[state]]</f>
        <v>failed</v>
      </c>
      <c r="H4008" t="s">
        <v>8224</v>
      </c>
      <c r="I4008" t="s">
        <v>8246</v>
      </c>
      <c r="J4008">
        <v>1455647587</v>
      </c>
      <c r="K4008" s="11">
        <f t="shared" si="372"/>
        <v>42416.522997685184</v>
      </c>
      <c r="L4008">
        <v>1453487587</v>
      </c>
      <c r="M4008" s="11">
        <f t="shared" si="373"/>
        <v>42391.522997685184</v>
      </c>
      <c r="N4008" t="b">
        <v>0</v>
      </c>
      <c r="O4008">
        <v>1</v>
      </c>
      <c r="P4008" t="b">
        <v>0</v>
      </c>
      <c r="Q4008" t="s">
        <v>8271</v>
      </c>
      <c r="R4008" s="10">
        <f t="shared" si="374"/>
        <v>6.6666666666666671E-3</v>
      </c>
      <c r="S4008">
        <f t="shared" si="375"/>
        <v>2</v>
      </c>
      <c r="T4008" t="str">
        <f t="shared" si="376"/>
        <v>theater</v>
      </c>
      <c r="U4008" t="str">
        <f t="shared" si="377"/>
        <v>plays</v>
      </c>
    </row>
    <row r="4009" spans="1:21" ht="44.25" hidden="1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tr">
        <f>Data[[#This Row],[state]]</f>
        <v>failed</v>
      </c>
      <c r="H4009" t="s">
        <v>8224</v>
      </c>
      <c r="I4009" t="s">
        <v>8246</v>
      </c>
      <c r="J4009">
        <v>1409070480</v>
      </c>
      <c r="K4009" s="11">
        <f t="shared" si="372"/>
        <v>41877.436111111114</v>
      </c>
      <c r="L4009">
        <v>1406572381</v>
      </c>
      <c r="M4009" s="11">
        <f t="shared" si="373"/>
        <v>41848.522928240738</v>
      </c>
      <c r="N4009" t="b">
        <v>0</v>
      </c>
      <c r="O4009">
        <v>1</v>
      </c>
      <c r="P4009" t="b">
        <v>0</v>
      </c>
      <c r="Q4009" t="s">
        <v>8271</v>
      </c>
      <c r="R4009" s="10">
        <f t="shared" si="374"/>
        <v>0.25</v>
      </c>
      <c r="S4009">
        <f t="shared" si="375"/>
        <v>5</v>
      </c>
      <c r="T4009" t="str">
        <f t="shared" si="376"/>
        <v>theater</v>
      </c>
      <c r="U4009" t="str">
        <f t="shared" si="377"/>
        <v>plays</v>
      </c>
    </row>
    <row r="4010" spans="1:21" ht="59" hidden="1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tr">
        <f>Data[[#This Row],[state]]</f>
        <v>failed</v>
      </c>
      <c r="H4010" t="s">
        <v>8225</v>
      </c>
      <c r="I4010" t="s">
        <v>8247</v>
      </c>
      <c r="J4010">
        <v>1437606507</v>
      </c>
      <c r="K4010" s="11">
        <f t="shared" si="372"/>
        <v>42207.714201388888</v>
      </c>
      <c r="L4010">
        <v>1435014507</v>
      </c>
      <c r="M4010" s="11">
        <f t="shared" si="373"/>
        <v>42177.714201388888</v>
      </c>
      <c r="N4010" t="b">
        <v>0</v>
      </c>
      <c r="O4010">
        <v>4</v>
      </c>
      <c r="P4010" t="b">
        <v>0</v>
      </c>
      <c r="Q4010" t="s">
        <v>8271</v>
      </c>
      <c r="R4010" s="10">
        <f t="shared" si="374"/>
        <v>6</v>
      </c>
      <c r="S4010">
        <f t="shared" si="375"/>
        <v>15</v>
      </c>
      <c r="T4010" t="str">
        <f t="shared" si="376"/>
        <v>theater</v>
      </c>
      <c r="U4010" t="str">
        <f t="shared" si="377"/>
        <v>plays</v>
      </c>
    </row>
    <row r="4011" spans="1:21" ht="44.25" hidden="1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tr">
        <f>Data[[#This Row],[state]]</f>
        <v>failed</v>
      </c>
      <c r="H4011" t="s">
        <v>8225</v>
      </c>
      <c r="I4011" t="s">
        <v>8247</v>
      </c>
      <c r="J4011">
        <v>1410281360</v>
      </c>
      <c r="K4011" s="11">
        <f t="shared" si="372"/>
        <v>41891.450925925928</v>
      </c>
      <c r="L4011">
        <v>1406825360</v>
      </c>
      <c r="M4011" s="11">
        <f t="shared" si="373"/>
        <v>41851.450925925928</v>
      </c>
      <c r="N4011" t="b">
        <v>0</v>
      </c>
      <c r="O4011">
        <v>3</v>
      </c>
      <c r="P4011" t="b">
        <v>0</v>
      </c>
      <c r="Q4011" t="s">
        <v>8271</v>
      </c>
      <c r="R4011" s="10">
        <f t="shared" si="374"/>
        <v>3.8860103626943006</v>
      </c>
      <c r="S4011">
        <f t="shared" si="375"/>
        <v>25</v>
      </c>
      <c r="T4011" t="str">
        <f t="shared" si="376"/>
        <v>theater</v>
      </c>
      <c r="U4011" t="str">
        <f t="shared" si="377"/>
        <v>plays</v>
      </c>
    </row>
    <row r="4012" spans="1:21" ht="44.25" hidden="1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tr">
        <f>Data[[#This Row],[state]]</f>
        <v>failed</v>
      </c>
      <c r="H4012" t="s">
        <v>8224</v>
      </c>
      <c r="I4012" t="s">
        <v>8246</v>
      </c>
      <c r="J4012">
        <v>1414348166</v>
      </c>
      <c r="K4012" s="11">
        <f t="shared" si="372"/>
        <v>41938.520439814813</v>
      </c>
      <c r="L4012">
        <v>1412879366</v>
      </c>
      <c r="M4012" s="11">
        <f t="shared" si="373"/>
        <v>41921.520439814813</v>
      </c>
      <c r="N4012" t="b">
        <v>0</v>
      </c>
      <c r="O4012">
        <v>38</v>
      </c>
      <c r="P4012" t="b">
        <v>0</v>
      </c>
      <c r="Q4012" t="s">
        <v>8271</v>
      </c>
      <c r="R4012" s="10">
        <f t="shared" si="374"/>
        <v>24.194444444444443</v>
      </c>
      <c r="S4012">
        <f t="shared" si="375"/>
        <v>45.842105263157897</v>
      </c>
      <c r="T4012" t="str">
        <f t="shared" si="376"/>
        <v>theater</v>
      </c>
      <c r="U4012" t="str">
        <f t="shared" si="377"/>
        <v>plays</v>
      </c>
    </row>
    <row r="4013" spans="1:21" ht="44.25" hidden="1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tr">
        <f>Data[[#This Row],[state]]</f>
        <v>failed</v>
      </c>
      <c r="H4013" t="s">
        <v>8225</v>
      </c>
      <c r="I4013" t="s">
        <v>8247</v>
      </c>
      <c r="J4013">
        <v>1422450278</v>
      </c>
      <c r="K4013" s="11">
        <f t="shared" si="372"/>
        <v>42032.29488425926</v>
      </c>
      <c r="L4013">
        <v>1419858278</v>
      </c>
      <c r="M4013" s="11">
        <f t="shared" si="373"/>
        <v>42002.29488425926</v>
      </c>
      <c r="N4013" t="b">
        <v>0</v>
      </c>
      <c r="O4013">
        <v>4</v>
      </c>
      <c r="P4013" t="b">
        <v>0</v>
      </c>
      <c r="Q4013" t="s">
        <v>8271</v>
      </c>
      <c r="R4013" s="10">
        <f t="shared" si="374"/>
        <v>7.6</v>
      </c>
      <c r="S4013">
        <f t="shared" si="375"/>
        <v>4.75</v>
      </c>
      <c r="T4013" t="str">
        <f t="shared" si="376"/>
        <v>theater</v>
      </c>
      <c r="U4013" t="str">
        <f t="shared" si="377"/>
        <v>plays</v>
      </c>
    </row>
    <row r="4014" spans="1:21" ht="59" hidden="1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tr">
        <f>Data[[#This Row],[state]]</f>
        <v>failed</v>
      </c>
      <c r="H4014" t="s">
        <v>8225</v>
      </c>
      <c r="I4014" t="s">
        <v>8247</v>
      </c>
      <c r="J4014">
        <v>1430571849</v>
      </c>
      <c r="K4014" s="11">
        <f t="shared" si="372"/>
        <v>42126.294548611113</v>
      </c>
      <c r="L4014">
        <v>1427979849</v>
      </c>
      <c r="M4014" s="11">
        <f t="shared" si="373"/>
        <v>42096.294548611113</v>
      </c>
      <c r="N4014" t="b">
        <v>0</v>
      </c>
      <c r="O4014">
        <v>0</v>
      </c>
      <c r="P4014" t="b">
        <v>0</v>
      </c>
      <c r="Q4014" t="s">
        <v>8271</v>
      </c>
      <c r="R4014" s="10">
        <f t="shared" si="374"/>
        <v>0</v>
      </c>
      <c r="S4014" t="e">
        <f t="shared" si="375"/>
        <v>#DIV/0!</v>
      </c>
      <c r="T4014" t="str">
        <f t="shared" si="376"/>
        <v>theater</v>
      </c>
      <c r="U4014" t="str">
        <f t="shared" si="377"/>
        <v>plays</v>
      </c>
    </row>
    <row r="4015" spans="1:21" ht="59" hidden="1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tr">
        <f>Data[[#This Row],[state]]</f>
        <v>failed</v>
      </c>
      <c r="H4015" t="s">
        <v>8224</v>
      </c>
      <c r="I4015" t="s">
        <v>8246</v>
      </c>
      <c r="J4015">
        <v>1424070823</v>
      </c>
      <c r="K4015" s="11">
        <f t="shared" si="372"/>
        <v>42051.051192129627</v>
      </c>
      <c r="L4015">
        <v>1421478823</v>
      </c>
      <c r="M4015" s="11">
        <f t="shared" si="373"/>
        <v>42021.051192129627</v>
      </c>
      <c r="N4015" t="b">
        <v>0</v>
      </c>
      <c r="O4015">
        <v>2</v>
      </c>
      <c r="P4015" t="b">
        <v>0</v>
      </c>
      <c r="Q4015" t="s">
        <v>8271</v>
      </c>
      <c r="R4015" s="10">
        <f t="shared" si="374"/>
        <v>1.3</v>
      </c>
      <c r="S4015">
        <f t="shared" si="375"/>
        <v>13</v>
      </c>
      <c r="T4015" t="str">
        <f t="shared" si="376"/>
        <v>theater</v>
      </c>
      <c r="U4015" t="str">
        <f t="shared" si="377"/>
        <v>plays</v>
      </c>
    </row>
    <row r="4016" spans="1:21" ht="44.25" hidden="1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tr">
        <f>Data[[#This Row],[state]]</f>
        <v>failed</v>
      </c>
      <c r="H4016" t="s">
        <v>8224</v>
      </c>
      <c r="I4016" t="s">
        <v>8246</v>
      </c>
      <c r="J4016">
        <v>1457157269</v>
      </c>
      <c r="K4016" s="11">
        <f t="shared" si="372"/>
        <v>42433.996168981481</v>
      </c>
      <c r="L4016">
        <v>1455861269</v>
      </c>
      <c r="M4016" s="11">
        <f t="shared" si="373"/>
        <v>42418.996168981481</v>
      </c>
      <c r="N4016" t="b">
        <v>0</v>
      </c>
      <c r="O4016">
        <v>0</v>
      </c>
      <c r="P4016" t="b">
        <v>0</v>
      </c>
      <c r="Q4016" t="s">
        <v>8271</v>
      </c>
      <c r="R4016" s="10">
        <f t="shared" si="374"/>
        <v>0</v>
      </c>
      <c r="S4016" t="e">
        <f t="shared" si="375"/>
        <v>#DIV/0!</v>
      </c>
      <c r="T4016" t="str">
        <f t="shared" si="376"/>
        <v>theater</v>
      </c>
      <c r="U4016" t="str">
        <f t="shared" si="377"/>
        <v>plays</v>
      </c>
    </row>
    <row r="4017" spans="1:21" ht="44.25" hidden="1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tr">
        <f>Data[[#This Row],[state]]</f>
        <v>failed</v>
      </c>
      <c r="H4017" t="s">
        <v>8224</v>
      </c>
      <c r="I4017" t="s">
        <v>8246</v>
      </c>
      <c r="J4017">
        <v>1437331463</v>
      </c>
      <c r="K4017" s="11">
        <f t="shared" si="372"/>
        <v>42204.530821759254</v>
      </c>
      <c r="L4017">
        <v>1434739463</v>
      </c>
      <c r="M4017" s="11">
        <f t="shared" si="373"/>
        <v>42174.530821759254</v>
      </c>
      <c r="N4017" t="b">
        <v>0</v>
      </c>
      <c r="O4017">
        <v>1</v>
      </c>
      <c r="P4017" t="b">
        <v>0</v>
      </c>
      <c r="Q4017" t="s">
        <v>8271</v>
      </c>
      <c r="R4017" s="10">
        <f t="shared" si="374"/>
        <v>1.4285714285714287E-2</v>
      </c>
      <c r="S4017">
        <f t="shared" si="375"/>
        <v>1</v>
      </c>
      <c r="T4017" t="str">
        <f t="shared" si="376"/>
        <v>theater</v>
      </c>
      <c r="U4017" t="str">
        <f t="shared" si="377"/>
        <v>plays</v>
      </c>
    </row>
    <row r="4018" spans="1:21" ht="44.25" hidden="1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tr">
        <f>Data[[#This Row],[state]]</f>
        <v>failed</v>
      </c>
      <c r="H4018" t="s">
        <v>8225</v>
      </c>
      <c r="I4018" t="s">
        <v>8247</v>
      </c>
      <c r="J4018">
        <v>1410987400</v>
      </c>
      <c r="K4018" s="11">
        <f t="shared" si="372"/>
        <v>41899.622685185182</v>
      </c>
      <c r="L4018">
        <v>1408395400</v>
      </c>
      <c r="M4018" s="11">
        <f t="shared" si="373"/>
        <v>41869.622685185182</v>
      </c>
      <c r="N4018" t="b">
        <v>0</v>
      </c>
      <c r="O4018">
        <v>7</v>
      </c>
      <c r="P4018" t="b">
        <v>0</v>
      </c>
      <c r="Q4018" t="s">
        <v>8271</v>
      </c>
      <c r="R4018" s="10">
        <f t="shared" si="374"/>
        <v>14.000000000000002</v>
      </c>
      <c r="S4018">
        <f t="shared" si="375"/>
        <v>10</v>
      </c>
      <c r="T4018" t="str">
        <f t="shared" si="376"/>
        <v>theater</v>
      </c>
      <c r="U4018" t="str">
        <f t="shared" si="377"/>
        <v>plays</v>
      </c>
    </row>
    <row r="4019" spans="1:21" ht="44.25" hidden="1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tr">
        <f>Data[[#This Row],[state]]</f>
        <v>failed</v>
      </c>
      <c r="H4019" t="s">
        <v>8224</v>
      </c>
      <c r="I4019" t="s">
        <v>8246</v>
      </c>
      <c r="J4019">
        <v>1409846874</v>
      </c>
      <c r="K4019" s="11">
        <f t="shared" si="372"/>
        <v>41886.422152777777</v>
      </c>
      <c r="L4019">
        <v>1407254874</v>
      </c>
      <c r="M4019" s="11">
        <f t="shared" si="373"/>
        <v>41856.422152777777</v>
      </c>
      <c r="N4019" t="b">
        <v>0</v>
      </c>
      <c r="O4019">
        <v>2</v>
      </c>
      <c r="P4019" t="b">
        <v>0</v>
      </c>
      <c r="Q4019" t="s">
        <v>8271</v>
      </c>
      <c r="R4019" s="10">
        <f t="shared" si="374"/>
        <v>1.05</v>
      </c>
      <c r="S4019">
        <f t="shared" si="375"/>
        <v>52.5</v>
      </c>
      <c r="T4019" t="str">
        <f t="shared" si="376"/>
        <v>theater</v>
      </c>
      <c r="U4019" t="str">
        <f t="shared" si="377"/>
        <v>plays</v>
      </c>
    </row>
    <row r="4020" spans="1:21" ht="29.5" hidden="1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tr">
        <f>Data[[#This Row],[state]]</f>
        <v>failed</v>
      </c>
      <c r="H4020" t="s">
        <v>8225</v>
      </c>
      <c r="I4020" t="s">
        <v>8247</v>
      </c>
      <c r="J4020">
        <v>1475877108</v>
      </c>
      <c r="K4020" s="11">
        <f t="shared" si="372"/>
        <v>42650.66097222222</v>
      </c>
      <c r="L4020">
        <v>1473285108</v>
      </c>
      <c r="M4020" s="11">
        <f t="shared" si="373"/>
        <v>42620.66097222222</v>
      </c>
      <c r="N4020" t="b">
        <v>0</v>
      </c>
      <c r="O4020">
        <v>4</v>
      </c>
      <c r="P4020" t="b">
        <v>0</v>
      </c>
      <c r="Q4020" t="s">
        <v>8271</v>
      </c>
      <c r="R4020" s="10">
        <f t="shared" si="374"/>
        <v>8.6666666666666679</v>
      </c>
      <c r="S4020">
        <f t="shared" si="375"/>
        <v>32.5</v>
      </c>
      <c r="T4020" t="str">
        <f t="shared" si="376"/>
        <v>theater</v>
      </c>
      <c r="U4020" t="str">
        <f t="shared" si="377"/>
        <v>plays</v>
      </c>
    </row>
    <row r="4021" spans="1:21" ht="44.25" hidden="1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tr">
        <f>Data[[#This Row],[state]]</f>
        <v>failed</v>
      </c>
      <c r="H4021" t="s">
        <v>8224</v>
      </c>
      <c r="I4021" t="s">
        <v>8246</v>
      </c>
      <c r="J4021">
        <v>1460737680</v>
      </c>
      <c r="K4021" s="11">
        <f t="shared" si="372"/>
        <v>42475.436111111107</v>
      </c>
      <c r="L4021">
        <v>1455725596</v>
      </c>
      <c r="M4021" s="11">
        <f t="shared" si="373"/>
        <v>42417.425879629634</v>
      </c>
      <c r="N4021" t="b">
        <v>0</v>
      </c>
      <c r="O4021">
        <v>4</v>
      </c>
      <c r="P4021" t="b">
        <v>0</v>
      </c>
      <c r="Q4021" t="s">
        <v>8271</v>
      </c>
      <c r="R4021" s="10">
        <f t="shared" si="374"/>
        <v>0.82857142857142851</v>
      </c>
      <c r="S4021">
        <f t="shared" si="375"/>
        <v>7.25</v>
      </c>
      <c r="T4021" t="str">
        <f t="shared" si="376"/>
        <v>theater</v>
      </c>
      <c r="U4021" t="str">
        <f t="shared" si="377"/>
        <v>plays</v>
      </c>
    </row>
    <row r="4022" spans="1:21" ht="44.25" hidden="1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tr">
        <f>Data[[#This Row],[state]]</f>
        <v>failed</v>
      </c>
      <c r="H4022" t="s">
        <v>8224</v>
      </c>
      <c r="I4022" t="s">
        <v>8246</v>
      </c>
      <c r="J4022">
        <v>1427168099</v>
      </c>
      <c r="K4022" s="11">
        <f t="shared" si="372"/>
        <v>42086.899293981478</v>
      </c>
      <c r="L4022">
        <v>1424579699</v>
      </c>
      <c r="M4022" s="11">
        <f t="shared" si="373"/>
        <v>42056.940960648149</v>
      </c>
      <c r="N4022" t="b">
        <v>0</v>
      </c>
      <c r="O4022">
        <v>3</v>
      </c>
      <c r="P4022" t="b">
        <v>0</v>
      </c>
      <c r="Q4022" t="s">
        <v>8271</v>
      </c>
      <c r="R4022" s="10">
        <f t="shared" si="374"/>
        <v>16.666666666666664</v>
      </c>
      <c r="S4022">
        <f t="shared" si="375"/>
        <v>33.333333333333336</v>
      </c>
      <c r="T4022" t="str">
        <f t="shared" si="376"/>
        <v>theater</v>
      </c>
      <c r="U4022" t="str">
        <f t="shared" si="377"/>
        <v>plays</v>
      </c>
    </row>
    <row r="4023" spans="1:21" ht="44.25" hidden="1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tr">
        <f>Data[[#This Row],[state]]</f>
        <v>failed</v>
      </c>
      <c r="H4023" t="s">
        <v>8224</v>
      </c>
      <c r="I4023" t="s">
        <v>8246</v>
      </c>
      <c r="J4023">
        <v>1414360358</v>
      </c>
      <c r="K4023" s="11">
        <f t="shared" si="372"/>
        <v>41938.661550925928</v>
      </c>
      <c r="L4023">
        <v>1409176358</v>
      </c>
      <c r="M4023" s="11">
        <f t="shared" si="373"/>
        <v>41878.661550925928</v>
      </c>
      <c r="N4023" t="b">
        <v>0</v>
      </c>
      <c r="O4023">
        <v>2</v>
      </c>
      <c r="P4023" t="b">
        <v>0</v>
      </c>
      <c r="Q4023" t="s">
        <v>8271</v>
      </c>
      <c r="R4023" s="10">
        <f t="shared" si="374"/>
        <v>0.83333333333333337</v>
      </c>
      <c r="S4023">
        <f t="shared" si="375"/>
        <v>62.5</v>
      </c>
      <c r="T4023" t="str">
        <f t="shared" si="376"/>
        <v>theater</v>
      </c>
      <c r="U4023" t="str">
        <f t="shared" si="377"/>
        <v>plays</v>
      </c>
    </row>
    <row r="4024" spans="1:21" ht="29.5" hidden="1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tr">
        <f>Data[[#This Row],[state]]</f>
        <v>failed</v>
      </c>
      <c r="H4024" t="s">
        <v>8224</v>
      </c>
      <c r="I4024" t="s">
        <v>8246</v>
      </c>
      <c r="J4024">
        <v>1422759240</v>
      </c>
      <c r="K4024" s="11">
        <f t="shared" si="372"/>
        <v>42035.870833333334</v>
      </c>
      <c r="L4024">
        <v>1418824867</v>
      </c>
      <c r="M4024" s="11">
        <f t="shared" si="373"/>
        <v>41990.334108796291</v>
      </c>
      <c r="N4024" t="b">
        <v>0</v>
      </c>
      <c r="O4024">
        <v>197</v>
      </c>
      <c r="P4024" t="b">
        <v>0</v>
      </c>
      <c r="Q4024" t="s">
        <v>8271</v>
      </c>
      <c r="R4024" s="10">
        <f t="shared" si="374"/>
        <v>69.561111111111103</v>
      </c>
      <c r="S4024">
        <f t="shared" si="375"/>
        <v>63.558375634517766</v>
      </c>
      <c r="T4024" t="str">
        <f t="shared" si="376"/>
        <v>theater</v>
      </c>
      <c r="U4024" t="str">
        <f t="shared" si="377"/>
        <v>plays</v>
      </c>
    </row>
    <row r="4025" spans="1:21" ht="44.25" hidden="1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tr">
        <f>Data[[#This Row],[state]]</f>
        <v>failed</v>
      </c>
      <c r="H4025" t="s">
        <v>8224</v>
      </c>
      <c r="I4025" t="s">
        <v>8246</v>
      </c>
      <c r="J4025">
        <v>1458860363</v>
      </c>
      <c r="K4025" s="11">
        <f t="shared" si="372"/>
        <v>42453.707905092597</v>
      </c>
      <c r="L4025">
        <v>1454975963</v>
      </c>
      <c r="M4025" s="11">
        <f t="shared" si="373"/>
        <v>42408.749571759254</v>
      </c>
      <c r="N4025" t="b">
        <v>0</v>
      </c>
      <c r="O4025">
        <v>0</v>
      </c>
      <c r="P4025" t="b">
        <v>0</v>
      </c>
      <c r="Q4025" t="s">
        <v>8271</v>
      </c>
      <c r="R4025" s="10">
        <f t="shared" si="374"/>
        <v>0</v>
      </c>
      <c r="S4025" t="e">
        <f t="shared" si="375"/>
        <v>#DIV/0!</v>
      </c>
      <c r="T4025" t="str">
        <f t="shared" si="376"/>
        <v>theater</v>
      </c>
      <c r="U4025" t="str">
        <f t="shared" si="377"/>
        <v>plays</v>
      </c>
    </row>
    <row r="4026" spans="1:21" ht="44.25" hidden="1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tr">
        <f>Data[[#This Row],[state]]</f>
        <v>failed</v>
      </c>
      <c r="H4026" t="s">
        <v>8224</v>
      </c>
      <c r="I4026" t="s">
        <v>8246</v>
      </c>
      <c r="J4026">
        <v>1441037097</v>
      </c>
      <c r="K4026" s="11">
        <f t="shared" si="372"/>
        <v>42247.420104166667</v>
      </c>
      <c r="L4026">
        <v>1438445097</v>
      </c>
      <c r="M4026" s="11">
        <f t="shared" si="373"/>
        <v>42217.420104166667</v>
      </c>
      <c r="N4026" t="b">
        <v>0</v>
      </c>
      <c r="O4026">
        <v>1</v>
      </c>
      <c r="P4026" t="b">
        <v>0</v>
      </c>
      <c r="Q4026" t="s">
        <v>8271</v>
      </c>
      <c r="R4026" s="10">
        <f t="shared" si="374"/>
        <v>1.25</v>
      </c>
      <c r="S4026">
        <f t="shared" si="375"/>
        <v>10</v>
      </c>
      <c r="T4026" t="str">
        <f t="shared" si="376"/>
        <v>theater</v>
      </c>
      <c r="U4026" t="str">
        <f t="shared" si="377"/>
        <v>plays</v>
      </c>
    </row>
    <row r="4027" spans="1:21" ht="59" hidden="1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tr">
        <f>Data[[#This Row],[state]]</f>
        <v>failed</v>
      </c>
      <c r="H4027" t="s">
        <v>8230</v>
      </c>
      <c r="I4027" t="s">
        <v>8249</v>
      </c>
      <c r="J4027">
        <v>1437889336</v>
      </c>
      <c r="K4027" s="11">
        <f t="shared" si="372"/>
        <v>42210.987685185188</v>
      </c>
      <c r="L4027">
        <v>1432705336</v>
      </c>
      <c r="M4027" s="11">
        <f t="shared" si="373"/>
        <v>42150.987685185188</v>
      </c>
      <c r="N4027" t="b">
        <v>0</v>
      </c>
      <c r="O4027">
        <v>4</v>
      </c>
      <c r="P4027" t="b">
        <v>0</v>
      </c>
      <c r="Q4027" t="s">
        <v>8271</v>
      </c>
      <c r="R4027" s="10">
        <f t="shared" si="374"/>
        <v>5</v>
      </c>
      <c r="S4027">
        <f t="shared" si="375"/>
        <v>62.5</v>
      </c>
      <c r="T4027" t="str">
        <f t="shared" si="376"/>
        <v>theater</v>
      </c>
      <c r="U4027" t="str">
        <f t="shared" si="377"/>
        <v>plays</v>
      </c>
    </row>
    <row r="4028" spans="1:21" ht="44.25" hidden="1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tr">
        <f>Data[[#This Row],[state]]</f>
        <v>failed</v>
      </c>
      <c r="H4028" t="s">
        <v>8224</v>
      </c>
      <c r="I4028" t="s">
        <v>8246</v>
      </c>
      <c r="J4028">
        <v>1449247439</v>
      </c>
      <c r="K4028" s="11">
        <f t="shared" si="372"/>
        <v>42342.447210648148</v>
      </c>
      <c r="L4028">
        <v>1444059839</v>
      </c>
      <c r="M4028" s="11">
        <f t="shared" si="373"/>
        <v>42282.405543981484</v>
      </c>
      <c r="N4028" t="b">
        <v>0</v>
      </c>
      <c r="O4028">
        <v>0</v>
      </c>
      <c r="P4028" t="b">
        <v>0</v>
      </c>
      <c r="Q4028" t="s">
        <v>8271</v>
      </c>
      <c r="R4028" s="10">
        <f t="shared" si="374"/>
        <v>0</v>
      </c>
      <c r="S4028" t="e">
        <f t="shared" si="375"/>
        <v>#DIV/0!</v>
      </c>
      <c r="T4028" t="str">
        <f t="shared" si="376"/>
        <v>theater</v>
      </c>
      <c r="U4028" t="str">
        <f t="shared" si="377"/>
        <v>plays</v>
      </c>
    </row>
    <row r="4029" spans="1:21" ht="44.25" hidden="1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tr">
        <f>Data[[#This Row],[state]]</f>
        <v>failed</v>
      </c>
      <c r="H4029" t="s">
        <v>8224</v>
      </c>
      <c r="I4029" t="s">
        <v>8246</v>
      </c>
      <c r="J4029">
        <v>1487811600</v>
      </c>
      <c r="K4029" s="11">
        <f t="shared" si="372"/>
        <v>42788.791666666672</v>
      </c>
      <c r="L4029">
        <v>1486077481</v>
      </c>
      <c r="M4029" s="11">
        <f t="shared" si="373"/>
        <v>42768.72084490741</v>
      </c>
      <c r="N4029" t="b">
        <v>0</v>
      </c>
      <c r="O4029">
        <v>7</v>
      </c>
      <c r="P4029" t="b">
        <v>0</v>
      </c>
      <c r="Q4029" t="s">
        <v>8271</v>
      </c>
      <c r="R4029" s="10">
        <f t="shared" si="374"/>
        <v>7.166666666666667</v>
      </c>
      <c r="S4029">
        <f t="shared" si="375"/>
        <v>30.714285714285715</v>
      </c>
      <c r="T4029" t="str">
        <f t="shared" si="376"/>
        <v>theater</v>
      </c>
      <c r="U4029" t="str">
        <f t="shared" si="377"/>
        <v>plays</v>
      </c>
    </row>
    <row r="4030" spans="1:21" ht="44.25" hidden="1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tr">
        <f>Data[[#This Row],[state]]</f>
        <v>failed</v>
      </c>
      <c r="H4030" t="s">
        <v>8224</v>
      </c>
      <c r="I4030" t="s">
        <v>8246</v>
      </c>
      <c r="J4030">
        <v>1402007500</v>
      </c>
      <c r="K4030" s="11">
        <f t="shared" si="372"/>
        <v>41795.688657407409</v>
      </c>
      <c r="L4030">
        <v>1399415500</v>
      </c>
      <c r="M4030" s="11">
        <f t="shared" si="373"/>
        <v>41765.688657407409</v>
      </c>
      <c r="N4030" t="b">
        <v>0</v>
      </c>
      <c r="O4030">
        <v>11</v>
      </c>
      <c r="P4030" t="b">
        <v>0</v>
      </c>
      <c r="Q4030" t="s">
        <v>8271</v>
      </c>
      <c r="R4030" s="10">
        <f t="shared" si="374"/>
        <v>28.050000000000004</v>
      </c>
      <c r="S4030">
        <f t="shared" si="375"/>
        <v>51</v>
      </c>
      <c r="T4030" t="str">
        <f t="shared" si="376"/>
        <v>theater</v>
      </c>
      <c r="U4030" t="str">
        <f t="shared" si="377"/>
        <v>plays</v>
      </c>
    </row>
    <row r="4031" spans="1:21" ht="44.25" hidden="1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tr">
        <f>Data[[#This Row],[state]]</f>
        <v>failed</v>
      </c>
      <c r="H4031" t="s">
        <v>8224</v>
      </c>
      <c r="I4031" t="s">
        <v>8246</v>
      </c>
      <c r="J4031">
        <v>1450053370</v>
      </c>
      <c r="K4031" s="11">
        <f t="shared" si="372"/>
        <v>42351.775115740747</v>
      </c>
      <c r="L4031">
        <v>1447461370</v>
      </c>
      <c r="M4031" s="11">
        <f t="shared" si="373"/>
        <v>42321.775115740747</v>
      </c>
      <c r="N4031" t="b">
        <v>0</v>
      </c>
      <c r="O4031">
        <v>0</v>
      </c>
      <c r="P4031" t="b">
        <v>0</v>
      </c>
      <c r="Q4031" t="s">
        <v>8271</v>
      </c>
      <c r="R4031" s="10">
        <f t="shared" si="374"/>
        <v>0</v>
      </c>
      <c r="S4031" t="e">
        <f t="shared" si="375"/>
        <v>#DIV/0!</v>
      </c>
      <c r="T4031" t="str">
        <f t="shared" si="376"/>
        <v>theater</v>
      </c>
      <c r="U4031" t="str">
        <f t="shared" si="377"/>
        <v>plays</v>
      </c>
    </row>
    <row r="4032" spans="1:21" ht="59" hidden="1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tr">
        <f>Data[[#This Row],[state]]</f>
        <v>failed</v>
      </c>
      <c r="H4032" t="s">
        <v>8224</v>
      </c>
      <c r="I4032" t="s">
        <v>8246</v>
      </c>
      <c r="J4032">
        <v>1454525340</v>
      </c>
      <c r="K4032" s="11">
        <f t="shared" si="372"/>
        <v>42403.534027777772</v>
      </c>
      <c r="L4032">
        <v>1452008599</v>
      </c>
      <c r="M4032" s="11">
        <f t="shared" si="373"/>
        <v>42374.405081018514</v>
      </c>
      <c r="N4032" t="b">
        <v>0</v>
      </c>
      <c r="O4032">
        <v>6</v>
      </c>
      <c r="P4032" t="b">
        <v>0</v>
      </c>
      <c r="Q4032" t="s">
        <v>8271</v>
      </c>
      <c r="R4032" s="10">
        <f t="shared" si="374"/>
        <v>16</v>
      </c>
      <c r="S4032">
        <f t="shared" si="375"/>
        <v>66.666666666666671</v>
      </c>
      <c r="T4032" t="str">
        <f t="shared" si="376"/>
        <v>theater</v>
      </c>
      <c r="U4032" t="str">
        <f t="shared" si="377"/>
        <v>plays</v>
      </c>
    </row>
    <row r="4033" spans="1:21" ht="44.25" hidden="1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tr">
        <f>Data[[#This Row],[state]]</f>
        <v>failed</v>
      </c>
      <c r="H4033" t="s">
        <v>8224</v>
      </c>
      <c r="I4033" t="s">
        <v>8246</v>
      </c>
      <c r="J4033">
        <v>1418914964</v>
      </c>
      <c r="K4033" s="11">
        <f t="shared" si="372"/>
        <v>41991.376898148148</v>
      </c>
      <c r="L4033">
        <v>1414591364</v>
      </c>
      <c r="M4033" s="11">
        <f t="shared" si="373"/>
        <v>41941.335231481484</v>
      </c>
      <c r="N4033" t="b">
        <v>0</v>
      </c>
      <c r="O4033">
        <v>0</v>
      </c>
      <c r="P4033" t="b">
        <v>0</v>
      </c>
      <c r="Q4033" t="s">
        <v>8271</v>
      </c>
      <c r="R4033" s="10">
        <f t="shared" si="374"/>
        <v>0</v>
      </c>
      <c r="S4033" t="e">
        <f t="shared" si="375"/>
        <v>#DIV/0!</v>
      </c>
      <c r="T4033" t="str">
        <f t="shared" si="376"/>
        <v>theater</v>
      </c>
      <c r="U4033" t="str">
        <f t="shared" si="377"/>
        <v>plays</v>
      </c>
    </row>
    <row r="4034" spans="1:21" ht="44.25" hidden="1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tr">
        <f>Data[[#This Row],[state]]</f>
        <v>failed</v>
      </c>
      <c r="H4034" t="s">
        <v>8224</v>
      </c>
      <c r="I4034" t="s">
        <v>8246</v>
      </c>
      <c r="J4034">
        <v>1450211116</v>
      </c>
      <c r="K4034" s="11">
        <f t="shared" ref="K4034:K4097" si="378">(((J4034/60)/60)/24)+DATE(1970,1,1)+(-6/24)</f>
        <v>42353.60087962963</v>
      </c>
      <c r="L4034">
        <v>1445023516</v>
      </c>
      <c r="M4034" s="11">
        <f t="shared" ref="M4034:M4097" si="379">(((L4034/60)/60)/24)+DATE(1970,1,1)+(-6/24)</f>
        <v>42293.559212962966</v>
      </c>
      <c r="N4034" t="b">
        <v>0</v>
      </c>
      <c r="O4034">
        <v>7</v>
      </c>
      <c r="P4034" t="b">
        <v>0</v>
      </c>
      <c r="Q4034" t="s">
        <v>8271</v>
      </c>
      <c r="R4034" s="10">
        <f t="shared" ref="R4034:R4097" si="380">(E4034/D4034)*100</f>
        <v>6.8287037037037033</v>
      </c>
      <c r="S4034">
        <f t="shared" si="375"/>
        <v>59</v>
      </c>
      <c r="T4034" t="str">
        <f t="shared" si="376"/>
        <v>theater</v>
      </c>
      <c r="U4034" t="str">
        <f t="shared" si="377"/>
        <v>plays</v>
      </c>
    </row>
    <row r="4035" spans="1:21" ht="44.25" hidden="1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tr">
        <f>Data[[#This Row],[state]]</f>
        <v>failed</v>
      </c>
      <c r="H4035" t="s">
        <v>8225</v>
      </c>
      <c r="I4035" t="s">
        <v>8247</v>
      </c>
      <c r="J4035">
        <v>1475398800</v>
      </c>
      <c r="K4035" s="11">
        <f t="shared" si="378"/>
        <v>42645.125</v>
      </c>
      <c r="L4035">
        <v>1472711224</v>
      </c>
      <c r="M4035" s="11">
        <f t="shared" si="379"/>
        <v>42614.018796296295</v>
      </c>
      <c r="N4035" t="b">
        <v>0</v>
      </c>
      <c r="O4035">
        <v>94</v>
      </c>
      <c r="P4035" t="b">
        <v>0</v>
      </c>
      <c r="Q4035" t="s">
        <v>8271</v>
      </c>
      <c r="R4035" s="10">
        <f t="shared" si="380"/>
        <v>25.698702928870294</v>
      </c>
      <c r="S4035">
        <f t="shared" ref="S4035:S4098" si="381">E4035/O4035</f>
        <v>65.340319148936175</v>
      </c>
      <c r="T4035" t="str">
        <f t="shared" ref="T4035:T4098" si="382">LEFT(Q4035,FIND("/",Q4035)-1)</f>
        <v>theater</v>
      </c>
      <c r="U4035" t="str">
        <f t="shared" ref="U4035:U4098" si="383">RIGHT(Q4035,LEN(Q4035)-FIND("/",Q4035))</f>
        <v>plays</v>
      </c>
    </row>
    <row r="4036" spans="1:21" ht="44.25" hidden="1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tr">
        <f>Data[[#This Row],[state]]</f>
        <v>failed</v>
      </c>
      <c r="H4036" t="s">
        <v>8224</v>
      </c>
      <c r="I4036" t="s">
        <v>8246</v>
      </c>
      <c r="J4036">
        <v>1428097450</v>
      </c>
      <c r="K4036" s="11">
        <f t="shared" si="378"/>
        <v>42097.655671296292</v>
      </c>
      <c r="L4036">
        <v>1425509050</v>
      </c>
      <c r="M4036" s="11">
        <f t="shared" si="379"/>
        <v>42067.697337962964</v>
      </c>
      <c r="N4036" t="b">
        <v>0</v>
      </c>
      <c r="O4036">
        <v>2</v>
      </c>
      <c r="P4036" t="b">
        <v>0</v>
      </c>
      <c r="Q4036" t="s">
        <v>8271</v>
      </c>
      <c r="R4036" s="10">
        <f t="shared" si="380"/>
        <v>1.4814814814814816</v>
      </c>
      <c r="S4036">
        <f t="shared" si="381"/>
        <v>100</v>
      </c>
      <c r="T4036" t="str">
        <f t="shared" si="382"/>
        <v>theater</v>
      </c>
      <c r="U4036" t="str">
        <f t="shared" si="383"/>
        <v>plays</v>
      </c>
    </row>
    <row r="4037" spans="1:21" ht="29.5" hidden="1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tr">
        <f>Data[[#This Row],[state]]</f>
        <v>failed</v>
      </c>
      <c r="H4037" t="s">
        <v>8224</v>
      </c>
      <c r="I4037" t="s">
        <v>8246</v>
      </c>
      <c r="J4037">
        <v>1413925887</v>
      </c>
      <c r="K4037" s="11">
        <f t="shared" si="378"/>
        <v>41933.632951388885</v>
      </c>
      <c r="L4037">
        <v>1411333887</v>
      </c>
      <c r="M4037" s="11">
        <f t="shared" si="379"/>
        <v>41903.632951388885</v>
      </c>
      <c r="N4037" t="b">
        <v>0</v>
      </c>
      <c r="O4037">
        <v>25</v>
      </c>
      <c r="P4037" t="b">
        <v>0</v>
      </c>
      <c r="Q4037" t="s">
        <v>8271</v>
      </c>
      <c r="R4037" s="10">
        <f t="shared" si="380"/>
        <v>36.85</v>
      </c>
      <c r="S4037">
        <f t="shared" si="381"/>
        <v>147.4</v>
      </c>
      <c r="T4037" t="str">
        <f t="shared" si="382"/>
        <v>theater</v>
      </c>
      <c r="U4037" t="str">
        <f t="shared" si="383"/>
        <v>plays</v>
      </c>
    </row>
    <row r="4038" spans="1:21" ht="44.25" hidden="1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tr">
        <f>Data[[#This Row],[state]]</f>
        <v>failed</v>
      </c>
      <c r="H4038" t="s">
        <v>8224</v>
      </c>
      <c r="I4038" t="s">
        <v>8246</v>
      </c>
      <c r="J4038">
        <v>1404253800</v>
      </c>
      <c r="K4038" s="11">
        <f t="shared" si="378"/>
        <v>41821.6875</v>
      </c>
      <c r="L4038">
        <v>1402784964</v>
      </c>
      <c r="M4038" s="11">
        <f t="shared" si="379"/>
        <v>41804.687083333331</v>
      </c>
      <c r="N4038" t="b">
        <v>0</v>
      </c>
      <c r="O4038">
        <v>17</v>
      </c>
      <c r="P4038" t="b">
        <v>0</v>
      </c>
      <c r="Q4038" t="s">
        <v>8271</v>
      </c>
      <c r="R4038" s="10">
        <f t="shared" si="380"/>
        <v>47.05</v>
      </c>
      <c r="S4038">
        <f t="shared" si="381"/>
        <v>166.05882352941177</v>
      </c>
      <c r="T4038" t="str">
        <f t="shared" si="382"/>
        <v>theater</v>
      </c>
      <c r="U4038" t="str">
        <f t="shared" si="383"/>
        <v>plays</v>
      </c>
    </row>
    <row r="4039" spans="1:21" ht="59" hidden="1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tr">
        <f>Data[[#This Row],[state]]</f>
        <v>failed</v>
      </c>
      <c r="H4039" t="s">
        <v>8224</v>
      </c>
      <c r="I4039" t="s">
        <v>8246</v>
      </c>
      <c r="J4039">
        <v>1464099900</v>
      </c>
      <c r="K4039" s="11">
        <f t="shared" si="378"/>
        <v>42514.350694444445</v>
      </c>
      <c r="L4039">
        <v>1462585315</v>
      </c>
      <c r="M4039" s="11">
        <f t="shared" si="379"/>
        <v>42496.820775462969</v>
      </c>
      <c r="N4039" t="b">
        <v>0</v>
      </c>
      <c r="O4039">
        <v>2</v>
      </c>
      <c r="P4039" t="b">
        <v>0</v>
      </c>
      <c r="Q4039" t="s">
        <v>8271</v>
      </c>
      <c r="R4039" s="10">
        <f t="shared" si="380"/>
        <v>11.428571428571429</v>
      </c>
      <c r="S4039">
        <f t="shared" si="381"/>
        <v>40</v>
      </c>
      <c r="T4039" t="str">
        <f t="shared" si="382"/>
        <v>theater</v>
      </c>
      <c r="U4039" t="str">
        <f t="shared" si="383"/>
        <v>plays</v>
      </c>
    </row>
    <row r="4040" spans="1:21" ht="44.25" hidden="1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tr">
        <f>Data[[#This Row],[state]]</f>
        <v>failed</v>
      </c>
      <c r="H4040" t="s">
        <v>8224</v>
      </c>
      <c r="I4040" t="s">
        <v>8246</v>
      </c>
      <c r="J4040">
        <v>1413573010</v>
      </c>
      <c r="K4040" s="11">
        <f t="shared" si="378"/>
        <v>41929.548726851855</v>
      </c>
      <c r="L4040">
        <v>1408389010</v>
      </c>
      <c r="M4040" s="11">
        <f t="shared" si="379"/>
        <v>41869.548726851855</v>
      </c>
      <c r="N4040" t="b">
        <v>0</v>
      </c>
      <c r="O4040">
        <v>4</v>
      </c>
      <c r="P4040" t="b">
        <v>0</v>
      </c>
      <c r="Q4040" t="s">
        <v>8271</v>
      </c>
      <c r="R4040" s="10">
        <f t="shared" si="380"/>
        <v>12.04</v>
      </c>
      <c r="S4040">
        <f t="shared" si="381"/>
        <v>75.25</v>
      </c>
      <c r="T4040" t="str">
        <f t="shared" si="382"/>
        <v>theater</v>
      </c>
      <c r="U4040" t="str">
        <f t="shared" si="383"/>
        <v>plays</v>
      </c>
    </row>
    <row r="4041" spans="1:21" ht="44.25" hidden="1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tr">
        <f>Data[[#This Row],[state]]</f>
        <v>failed</v>
      </c>
      <c r="H4041" t="s">
        <v>8224</v>
      </c>
      <c r="I4041" t="s">
        <v>8246</v>
      </c>
      <c r="J4041">
        <v>1448949540</v>
      </c>
      <c r="K4041" s="11">
        <f t="shared" si="378"/>
        <v>42338.999305555553</v>
      </c>
      <c r="L4041">
        <v>1446048367</v>
      </c>
      <c r="M4041" s="11">
        <f t="shared" si="379"/>
        <v>42305.420914351853</v>
      </c>
      <c r="N4041" t="b">
        <v>0</v>
      </c>
      <c r="O4041">
        <v>5</v>
      </c>
      <c r="P4041" t="b">
        <v>0</v>
      </c>
      <c r="Q4041" t="s">
        <v>8271</v>
      </c>
      <c r="R4041" s="10">
        <f t="shared" si="380"/>
        <v>60</v>
      </c>
      <c r="S4041">
        <f t="shared" si="381"/>
        <v>60</v>
      </c>
      <c r="T4041" t="str">
        <f t="shared" si="382"/>
        <v>theater</v>
      </c>
      <c r="U4041" t="str">
        <f t="shared" si="383"/>
        <v>plays</v>
      </c>
    </row>
    <row r="4042" spans="1:21" ht="44.25" hidden="1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tr">
        <f>Data[[#This Row],[state]]</f>
        <v>failed</v>
      </c>
      <c r="H4042" t="s">
        <v>8224</v>
      </c>
      <c r="I4042" t="s">
        <v>8246</v>
      </c>
      <c r="J4042">
        <v>1437188400</v>
      </c>
      <c r="K4042" s="11">
        <f t="shared" si="378"/>
        <v>42202.875</v>
      </c>
      <c r="L4042">
        <v>1432100004</v>
      </c>
      <c r="M4042" s="11">
        <f t="shared" si="379"/>
        <v>42143.981527777782</v>
      </c>
      <c r="N4042" t="b">
        <v>0</v>
      </c>
      <c r="O4042">
        <v>2</v>
      </c>
      <c r="P4042" t="b">
        <v>0</v>
      </c>
      <c r="Q4042" t="s">
        <v>8271</v>
      </c>
      <c r="R4042" s="10">
        <f t="shared" si="380"/>
        <v>31.25</v>
      </c>
      <c r="S4042">
        <f t="shared" si="381"/>
        <v>1250</v>
      </c>
      <c r="T4042" t="str">
        <f t="shared" si="382"/>
        <v>theater</v>
      </c>
      <c r="U4042" t="str">
        <f t="shared" si="383"/>
        <v>plays</v>
      </c>
    </row>
    <row r="4043" spans="1:21" ht="29.5" hidden="1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tr">
        <f>Data[[#This Row],[state]]</f>
        <v>failed</v>
      </c>
      <c r="H4043" t="s">
        <v>8225</v>
      </c>
      <c r="I4043" t="s">
        <v>8247</v>
      </c>
      <c r="J4043">
        <v>1473160954</v>
      </c>
      <c r="K4043" s="11">
        <f t="shared" si="378"/>
        <v>42619.224004629628</v>
      </c>
      <c r="L4043">
        <v>1467976954</v>
      </c>
      <c r="M4043" s="11">
        <f t="shared" si="379"/>
        <v>42559.224004629628</v>
      </c>
      <c r="N4043" t="b">
        <v>0</v>
      </c>
      <c r="O4043">
        <v>2</v>
      </c>
      <c r="P4043" t="b">
        <v>0</v>
      </c>
      <c r="Q4043" t="s">
        <v>8271</v>
      </c>
      <c r="R4043" s="10">
        <f t="shared" si="380"/>
        <v>0.42</v>
      </c>
      <c r="S4043">
        <f t="shared" si="381"/>
        <v>10.5</v>
      </c>
      <c r="T4043" t="str">
        <f t="shared" si="382"/>
        <v>theater</v>
      </c>
      <c r="U4043" t="str">
        <f t="shared" si="383"/>
        <v>plays</v>
      </c>
    </row>
    <row r="4044" spans="1:21" ht="44.25" hidden="1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tr">
        <f>Data[[#This Row],[state]]</f>
        <v>failed</v>
      </c>
      <c r="H4044" t="s">
        <v>8224</v>
      </c>
      <c r="I4044" t="s">
        <v>8246</v>
      </c>
      <c r="J4044">
        <v>1421781360</v>
      </c>
      <c r="K4044" s="11">
        <f t="shared" si="378"/>
        <v>42024.552777777775</v>
      </c>
      <c r="L4044">
        <v>1419213664</v>
      </c>
      <c r="M4044" s="11">
        <f t="shared" si="379"/>
        <v>41994.834074074075</v>
      </c>
      <c r="N4044" t="b">
        <v>0</v>
      </c>
      <c r="O4044">
        <v>3</v>
      </c>
      <c r="P4044" t="b">
        <v>0</v>
      </c>
      <c r="Q4044" t="s">
        <v>8271</v>
      </c>
      <c r="R4044" s="10">
        <f t="shared" si="380"/>
        <v>0.21</v>
      </c>
      <c r="S4044">
        <f t="shared" si="381"/>
        <v>7</v>
      </c>
      <c r="T4044" t="str">
        <f t="shared" si="382"/>
        <v>theater</v>
      </c>
      <c r="U4044" t="str">
        <f t="shared" si="383"/>
        <v>plays</v>
      </c>
    </row>
    <row r="4045" spans="1:21" ht="44.25" hidden="1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tr">
        <f>Data[[#This Row],[state]]</f>
        <v>failed</v>
      </c>
      <c r="H4045" t="s">
        <v>8229</v>
      </c>
      <c r="I4045" t="s">
        <v>8251</v>
      </c>
      <c r="J4045">
        <v>1416524325</v>
      </c>
      <c r="K4045" s="11">
        <f t="shared" si="378"/>
        <v>41963.707465277781</v>
      </c>
      <c r="L4045">
        <v>1415228325</v>
      </c>
      <c r="M4045" s="11">
        <f t="shared" si="379"/>
        <v>41948.707465277781</v>
      </c>
      <c r="N4045" t="b">
        <v>0</v>
      </c>
      <c r="O4045">
        <v>0</v>
      </c>
      <c r="P4045" t="b">
        <v>0</v>
      </c>
      <c r="Q4045" t="s">
        <v>8271</v>
      </c>
      <c r="R4045" s="10">
        <f t="shared" si="380"/>
        <v>0</v>
      </c>
      <c r="S4045" t="e">
        <f t="shared" si="381"/>
        <v>#DIV/0!</v>
      </c>
      <c r="T4045" t="str">
        <f t="shared" si="382"/>
        <v>theater</v>
      </c>
      <c r="U4045" t="str">
        <f t="shared" si="383"/>
        <v>plays</v>
      </c>
    </row>
    <row r="4046" spans="1:21" ht="44.25" hidden="1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tr">
        <f>Data[[#This Row],[state]]</f>
        <v>failed</v>
      </c>
      <c r="H4046" t="s">
        <v>8224</v>
      </c>
      <c r="I4046" t="s">
        <v>8246</v>
      </c>
      <c r="J4046">
        <v>1428642000</v>
      </c>
      <c r="K4046" s="11">
        <f t="shared" si="378"/>
        <v>42103.958333333328</v>
      </c>
      <c r="L4046">
        <v>1426050982</v>
      </c>
      <c r="M4046" s="11">
        <f t="shared" si="379"/>
        <v>42073.969699074078</v>
      </c>
      <c r="N4046" t="b">
        <v>0</v>
      </c>
      <c r="O4046">
        <v>4</v>
      </c>
      <c r="P4046" t="b">
        <v>0</v>
      </c>
      <c r="Q4046" t="s">
        <v>8271</v>
      </c>
      <c r="R4046" s="10">
        <f t="shared" si="380"/>
        <v>37.5</v>
      </c>
      <c r="S4046">
        <f t="shared" si="381"/>
        <v>56.25</v>
      </c>
      <c r="T4046" t="str">
        <f t="shared" si="382"/>
        <v>theater</v>
      </c>
      <c r="U4046" t="str">
        <f t="shared" si="383"/>
        <v>plays</v>
      </c>
    </row>
    <row r="4047" spans="1:21" ht="59" hidden="1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tr">
        <f>Data[[#This Row],[state]]</f>
        <v>failed</v>
      </c>
      <c r="H4047" t="s">
        <v>8226</v>
      </c>
      <c r="I4047" t="s">
        <v>8248</v>
      </c>
      <c r="J4047">
        <v>1408596589</v>
      </c>
      <c r="K4047" s="11">
        <f t="shared" si="378"/>
        <v>41871.951261574075</v>
      </c>
      <c r="L4047">
        <v>1406004589</v>
      </c>
      <c r="M4047" s="11">
        <f t="shared" si="379"/>
        <v>41841.951261574075</v>
      </c>
      <c r="N4047" t="b">
        <v>0</v>
      </c>
      <c r="O4047">
        <v>1</v>
      </c>
      <c r="P4047" t="b">
        <v>0</v>
      </c>
      <c r="Q4047" t="s">
        <v>8271</v>
      </c>
      <c r="R4047" s="10">
        <f t="shared" si="380"/>
        <v>0.02</v>
      </c>
      <c r="S4047">
        <f t="shared" si="381"/>
        <v>1</v>
      </c>
      <c r="T4047" t="str">
        <f t="shared" si="382"/>
        <v>theater</v>
      </c>
      <c r="U4047" t="str">
        <f t="shared" si="383"/>
        <v>plays</v>
      </c>
    </row>
    <row r="4048" spans="1:21" ht="59" hidden="1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tr">
        <f>Data[[#This Row],[state]]</f>
        <v>failed</v>
      </c>
      <c r="H4048" t="s">
        <v>8224</v>
      </c>
      <c r="I4048" t="s">
        <v>8246</v>
      </c>
      <c r="J4048">
        <v>1413992210</v>
      </c>
      <c r="K4048" s="11">
        <f t="shared" si="378"/>
        <v>41934.400578703702</v>
      </c>
      <c r="L4048">
        <v>1411400210</v>
      </c>
      <c r="M4048" s="11">
        <f t="shared" si="379"/>
        <v>41904.400578703702</v>
      </c>
      <c r="N4048" t="b">
        <v>0</v>
      </c>
      <c r="O4048">
        <v>12</v>
      </c>
      <c r="P4048" t="b">
        <v>0</v>
      </c>
      <c r="Q4048" t="s">
        <v>8271</v>
      </c>
      <c r="R4048" s="10">
        <f t="shared" si="380"/>
        <v>8.2142857142857135</v>
      </c>
      <c r="S4048">
        <f t="shared" si="381"/>
        <v>38.333333333333336</v>
      </c>
      <c r="T4048" t="str">
        <f t="shared" si="382"/>
        <v>theater</v>
      </c>
      <c r="U4048" t="str">
        <f t="shared" si="383"/>
        <v>plays</v>
      </c>
    </row>
    <row r="4049" spans="1:21" ht="44.25" hidden="1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tr">
        <f>Data[[#This Row],[state]]</f>
        <v>failed</v>
      </c>
      <c r="H4049" t="s">
        <v>8224</v>
      </c>
      <c r="I4049" t="s">
        <v>8246</v>
      </c>
      <c r="J4049">
        <v>1420938000</v>
      </c>
      <c r="K4049" s="11">
        <f t="shared" si="378"/>
        <v>42014.791666666672</v>
      </c>
      <c r="L4049">
        <v>1418862743</v>
      </c>
      <c r="M4049" s="11">
        <f t="shared" si="379"/>
        <v>41990.772488425922</v>
      </c>
      <c r="N4049" t="b">
        <v>0</v>
      </c>
      <c r="O4049">
        <v>4</v>
      </c>
      <c r="P4049" t="b">
        <v>0</v>
      </c>
      <c r="Q4049" t="s">
        <v>8271</v>
      </c>
      <c r="R4049" s="10">
        <f t="shared" si="380"/>
        <v>2.1999999999999997</v>
      </c>
      <c r="S4049">
        <f t="shared" si="381"/>
        <v>27.5</v>
      </c>
      <c r="T4049" t="str">
        <f t="shared" si="382"/>
        <v>theater</v>
      </c>
      <c r="U4049" t="str">
        <f t="shared" si="383"/>
        <v>plays</v>
      </c>
    </row>
    <row r="4050" spans="1:21" ht="59" hidden="1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tr">
        <f>Data[[#This Row],[state]]</f>
        <v>failed</v>
      </c>
      <c r="H4050" t="s">
        <v>8225</v>
      </c>
      <c r="I4050" t="s">
        <v>8247</v>
      </c>
      <c r="J4050">
        <v>1460373187</v>
      </c>
      <c r="K4050" s="11">
        <f t="shared" si="378"/>
        <v>42471.217442129629</v>
      </c>
      <c r="L4050">
        <v>1457352787</v>
      </c>
      <c r="M4050" s="11">
        <f t="shared" si="379"/>
        <v>42436.259108796294</v>
      </c>
      <c r="N4050" t="b">
        <v>0</v>
      </c>
      <c r="O4050">
        <v>91</v>
      </c>
      <c r="P4050" t="b">
        <v>0</v>
      </c>
      <c r="Q4050" t="s">
        <v>8271</v>
      </c>
      <c r="R4050" s="10">
        <f t="shared" si="380"/>
        <v>17.652941176470588</v>
      </c>
      <c r="S4050">
        <f t="shared" si="381"/>
        <v>32.978021978021978</v>
      </c>
      <c r="T4050" t="str">
        <f t="shared" si="382"/>
        <v>theater</v>
      </c>
      <c r="U4050" t="str">
        <f t="shared" si="383"/>
        <v>plays</v>
      </c>
    </row>
    <row r="4051" spans="1:21" ht="44.25" hidden="1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tr">
        <f>Data[[#This Row],[state]]</f>
        <v>failed</v>
      </c>
      <c r="H4051" t="s">
        <v>8224</v>
      </c>
      <c r="I4051" t="s">
        <v>8246</v>
      </c>
      <c r="J4051">
        <v>1436914815</v>
      </c>
      <c r="K4051" s="11">
        <f t="shared" si="378"/>
        <v>42199.708506944444</v>
      </c>
      <c r="L4051">
        <v>1434322815</v>
      </c>
      <c r="M4051" s="11">
        <f t="shared" si="379"/>
        <v>42169.708506944444</v>
      </c>
      <c r="N4051" t="b">
        <v>0</v>
      </c>
      <c r="O4051">
        <v>1</v>
      </c>
      <c r="P4051" t="b">
        <v>0</v>
      </c>
      <c r="Q4051" t="s">
        <v>8271</v>
      </c>
      <c r="R4051" s="10">
        <f t="shared" si="380"/>
        <v>0.08</v>
      </c>
      <c r="S4051">
        <f t="shared" si="381"/>
        <v>16</v>
      </c>
      <c r="T4051" t="str">
        <f t="shared" si="382"/>
        <v>theater</v>
      </c>
      <c r="U4051" t="str">
        <f t="shared" si="383"/>
        <v>plays</v>
      </c>
    </row>
    <row r="4052" spans="1:21" ht="44.25" hidden="1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tr">
        <f>Data[[#This Row],[state]]</f>
        <v>failed</v>
      </c>
      <c r="H4052" t="s">
        <v>8224</v>
      </c>
      <c r="I4052" t="s">
        <v>8246</v>
      </c>
      <c r="J4052">
        <v>1414077391</v>
      </c>
      <c r="K4052" s="11">
        <f t="shared" si="378"/>
        <v>41935.386469907404</v>
      </c>
      <c r="L4052">
        <v>1411485391</v>
      </c>
      <c r="M4052" s="11">
        <f t="shared" si="379"/>
        <v>41905.386469907404</v>
      </c>
      <c r="N4052" t="b">
        <v>0</v>
      </c>
      <c r="O4052">
        <v>1</v>
      </c>
      <c r="P4052" t="b">
        <v>0</v>
      </c>
      <c r="Q4052" t="s">
        <v>8271</v>
      </c>
      <c r="R4052" s="10">
        <f t="shared" si="380"/>
        <v>6.6666666666666666E-2</v>
      </c>
      <c r="S4052">
        <f t="shared" si="381"/>
        <v>1</v>
      </c>
      <c r="T4052" t="str">
        <f t="shared" si="382"/>
        <v>theater</v>
      </c>
      <c r="U4052" t="str">
        <f t="shared" si="383"/>
        <v>plays</v>
      </c>
    </row>
    <row r="4053" spans="1:21" ht="44.25" hidden="1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tr">
        <f>Data[[#This Row],[state]]</f>
        <v>failed</v>
      </c>
      <c r="H4053" t="s">
        <v>8224</v>
      </c>
      <c r="I4053" t="s">
        <v>8246</v>
      </c>
      <c r="J4053">
        <v>1399618380</v>
      </c>
      <c r="K4053" s="11">
        <f t="shared" si="378"/>
        <v>41768.036805555559</v>
      </c>
      <c r="L4053">
        <v>1399058797</v>
      </c>
      <c r="M4053" s="11">
        <f t="shared" si="379"/>
        <v>41761.560150462967</v>
      </c>
      <c r="N4053" t="b">
        <v>0</v>
      </c>
      <c r="O4053">
        <v>0</v>
      </c>
      <c r="P4053" t="b">
        <v>0</v>
      </c>
      <c r="Q4053" t="s">
        <v>8271</v>
      </c>
      <c r="R4053" s="10">
        <f t="shared" si="380"/>
        <v>0</v>
      </c>
      <c r="S4053" t="e">
        <f t="shared" si="381"/>
        <v>#DIV/0!</v>
      </c>
      <c r="T4053" t="str">
        <f t="shared" si="382"/>
        <v>theater</v>
      </c>
      <c r="U4053" t="str">
        <f t="shared" si="383"/>
        <v>plays</v>
      </c>
    </row>
    <row r="4054" spans="1:21" ht="59" hidden="1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tr">
        <f>Data[[#This Row],[state]]</f>
        <v>failed</v>
      </c>
      <c r="H4054" t="s">
        <v>8224</v>
      </c>
      <c r="I4054" t="s">
        <v>8246</v>
      </c>
      <c r="J4054">
        <v>1413234316</v>
      </c>
      <c r="K4054" s="11">
        <f t="shared" si="378"/>
        <v>41925.628657407404</v>
      </c>
      <c r="L4054">
        <v>1408050316</v>
      </c>
      <c r="M4054" s="11">
        <f t="shared" si="379"/>
        <v>41865.628657407404</v>
      </c>
      <c r="N4054" t="b">
        <v>0</v>
      </c>
      <c r="O4054">
        <v>13</v>
      </c>
      <c r="P4054" t="b">
        <v>0</v>
      </c>
      <c r="Q4054" t="s">
        <v>8271</v>
      </c>
      <c r="R4054" s="10">
        <f t="shared" si="380"/>
        <v>37.533333333333339</v>
      </c>
      <c r="S4054">
        <f t="shared" si="381"/>
        <v>86.615384615384613</v>
      </c>
      <c r="T4054" t="str">
        <f t="shared" si="382"/>
        <v>theater</v>
      </c>
      <c r="U4054" t="str">
        <f t="shared" si="383"/>
        <v>plays</v>
      </c>
    </row>
    <row r="4055" spans="1:21" ht="44.25" hidden="1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tr">
        <f>Data[[#This Row],[state]]</f>
        <v>failed</v>
      </c>
      <c r="H4055" t="s">
        <v>8225</v>
      </c>
      <c r="I4055" t="s">
        <v>8247</v>
      </c>
      <c r="J4055">
        <v>1416081600</v>
      </c>
      <c r="K4055" s="11">
        <f t="shared" si="378"/>
        <v>41958.583333333328</v>
      </c>
      <c r="L4055">
        <v>1413477228</v>
      </c>
      <c r="M4055" s="11">
        <f t="shared" si="379"/>
        <v>41928.440138888887</v>
      </c>
      <c r="N4055" t="b">
        <v>0</v>
      </c>
      <c r="O4055">
        <v>2</v>
      </c>
      <c r="P4055" t="b">
        <v>0</v>
      </c>
      <c r="Q4055" t="s">
        <v>8271</v>
      </c>
      <c r="R4055" s="10">
        <f t="shared" si="380"/>
        <v>22</v>
      </c>
      <c r="S4055">
        <f t="shared" si="381"/>
        <v>55</v>
      </c>
      <c r="T4055" t="str">
        <f t="shared" si="382"/>
        <v>theater</v>
      </c>
      <c r="U4055" t="str">
        <f t="shared" si="383"/>
        <v>plays</v>
      </c>
    </row>
    <row r="4056" spans="1:21" ht="44.25" hidden="1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tr">
        <f>Data[[#This Row],[state]]</f>
        <v>failed</v>
      </c>
      <c r="H4056" t="s">
        <v>8224</v>
      </c>
      <c r="I4056" t="s">
        <v>8246</v>
      </c>
      <c r="J4056">
        <v>1475294400</v>
      </c>
      <c r="K4056" s="11">
        <f t="shared" si="378"/>
        <v>42643.916666666672</v>
      </c>
      <c r="L4056">
        <v>1472674285</v>
      </c>
      <c r="M4056" s="11">
        <f t="shared" si="379"/>
        <v>42613.591261574074</v>
      </c>
      <c r="N4056" t="b">
        <v>0</v>
      </c>
      <c r="O4056">
        <v>0</v>
      </c>
      <c r="P4056" t="b">
        <v>0</v>
      </c>
      <c r="Q4056" t="s">
        <v>8271</v>
      </c>
      <c r="R4056" s="10">
        <f t="shared" si="380"/>
        <v>0</v>
      </c>
      <c r="S4056" t="e">
        <f t="shared" si="381"/>
        <v>#DIV/0!</v>
      </c>
      <c r="T4056" t="str">
        <f t="shared" si="382"/>
        <v>theater</v>
      </c>
      <c r="U4056" t="str">
        <f t="shared" si="383"/>
        <v>plays</v>
      </c>
    </row>
    <row r="4057" spans="1:21" ht="44.25" hidden="1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tr">
        <f>Data[[#This Row],[state]]</f>
        <v>failed</v>
      </c>
      <c r="H4057" t="s">
        <v>8225</v>
      </c>
      <c r="I4057" t="s">
        <v>8247</v>
      </c>
      <c r="J4057">
        <v>1403192031</v>
      </c>
      <c r="K4057" s="11">
        <f t="shared" si="378"/>
        <v>41809.398506944446</v>
      </c>
      <c r="L4057">
        <v>1400600031</v>
      </c>
      <c r="M4057" s="11">
        <f t="shared" si="379"/>
        <v>41779.398506944446</v>
      </c>
      <c r="N4057" t="b">
        <v>0</v>
      </c>
      <c r="O4057">
        <v>21</v>
      </c>
      <c r="P4057" t="b">
        <v>0</v>
      </c>
      <c r="Q4057" t="s">
        <v>8271</v>
      </c>
      <c r="R4057" s="10">
        <f t="shared" si="380"/>
        <v>17.62</v>
      </c>
      <c r="S4057">
        <f t="shared" si="381"/>
        <v>41.952380952380949</v>
      </c>
      <c r="T4057" t="str">
        <f t="shared" si="382"/>
        <v>theater</v>
      </c>
      <c r="U4057" t="str">
        <f t="shared" si="383"/>
        <v>plays</v>
      </c>
    </row>
    <row r="4058" spans="1:21" ht="44.25" hidden="1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tr">
        <f>Data[[#This Row],[state]]</f>
        <v>failed</v>
      </c>
      <c r="H4058" t="s">
        <v>8224</v>
      </c>
      <c r="I4058" t="s">
        <v>8246</v>
      </c>
      <c r="J4058">
        <v>1467575940</v>
      </c>
      <c r="K4058" s="11">
        <f t="shared" si="378"/>
        <v>42554.582638888889</v>
      </c>
      <c r="L4058">
        <v>1465856639</v>
      </c>
      <c r="M4058" s="11">
        <f t="shared" si="379"/>
        <v>42534.683321759265</v>
      </c>
      <c r="N4058" t="b">
        <v>0</v>
      </c>
      <c r="O4058">
        <v>9</v>
      </c>
      <c r="P4058" t="b">
        <v>0</v>
      </c>
      <c r="Q4058" t="s">
        <v>8271</v>
      </c>
      <c r="R4058" s="10">
        <f t="shared" si="380"/>
        <v>53</v>
      </c>
      <c r="S4058">
        <f t="shared" si="381"/>
        <v>88.333333333333329</v>
      </c>
      <c r="T4058" t="str">
        <f t="shared" si="382"/>
        <v>theater</v>
      </c>
      <c r="U4058" t="str">
        <f t="shared" si="383"/>
        <v>plays</v>
      </c>
    </row>
    <row r="4059" spans="1:21" ht="59" hidden="1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tr">
        <f>Data[[#This Row],[state]]</f>
        <v>failed</v>
      </c>
      <c r="H4059" t="s">
        <v>8225</v>
      </c>
      <c r="I4059" t="s">
        <v>8247</v>
      </c>
      <c r="J4059">
        <v>1448492400</v>
      </c>
      <c r="K4059" s="11">
        <f t="shared" si="378"/>
        <v>42333.708333333328</v>
      </c>
      <c r="L4059">
        <v>1446506080</v>
      </c>
      <c r="M4059" s="11">
        <f t="shared" si="379"/>
        <v>42310.718518518523</v>
      </c>
      <c r="N4059" t="b">
        <v>0</v>
      </c>
      <c r="O4059">
        <v>6</v>
      </c>
      <c r="P4059" t="b">
        <v>0</v>
      </c>
      <c r="Q4059" t="s">
        <v>8271</v>
      </c>
      <c r="R4059" s="10">
        <f t="shared" si="380"/>
        <v>22.142857142857142</v>
      </c>
      <c r="S4059">
        <f t="shared" si="381"/>
        <v>129.16666666666666</v>
      </c>
      <c r="T4059" t="str">
        <f t="shared" si="382"/>
        <v>theater</v>
      </c>
      <c r="U4059" t="str">
        <f t="shared" si="383"/>
        <v>plays</v>
      </c>
    </row>
    <row r="4060" spans="1:21" ht="44.25" hidden="1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tr">
        <f>Data[[#This Row],[state]]</f>
        <v>failed</v>
      </c>
      <c r="H4060" t="s">
        <v>8224</v>
      </c>
      <c r="I4060" t="s">
        <v>8246</v>
      </c>
      <c r="J4060">
        <v>1459483140</v>
      </c>
      <c r="K4060" s="11">
        <f t="shared" si="378"/>
        <v>42460.915972222225</v>
      </c>
      <c r="L4060">
        <v>1458178044</v>
      </c>
      <c r="M4060" s="11">
        <f t="shared" si="379"/>
        <v>42445.810694444444</v>
      </c>
      <c r="N4060" t="b">
        <v>0</v>
      </c>
      <c r="O4060">
        <v>4</v>
      </c>
      <c r="P4060" t="b">
        <v>0</v>
      </c>
      <c r="Q4060" t="s">
        <v>8271</v>
      </c>
      <c r="R4060" s="10">
        <f t="shared" si="380"/>
        <v>2.5333333333333332</v>
      </c>
      <c r="S4060">
        <f t="shared" si="381"/>
        <v>23.75</v>
      </c>
      <c r="T4060" t="str">
        <f t="shared" si="382"/>
        <v>theater</v>
      </c>
      <c r="U4060" t="str">
        <f t="shared" si="383"/>
        <v>plays</v>
      </c>
    </row>
    <row r="4061" spans="1:21" ht="44.25" hidden="1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tr">
        <f>Data[[#This Row],[state]]</f>
        <v>failed</v>
      </c>
      <c r="H4061" t="s">
        <v>8229</v>
      </c>
      <c r="I4061" t="s">
        <v>8251</v>
      </c>
      <c r="J4061">
        <v>1410836400</v>
      </c>
      <c r="K4061" s="11">
        <f t="shared" si="378"/>
        <v>41897.875</v>
      </c>
      <c r="L4061">
        <v>1408116152</v>
      </c>
      <c r="M4061" s="11">
        <f t="shared" si="379"/>
        <v>41866.390648148146</v>
      </c>
      <c r="N4061" t="b">
        <v>0</v>
      </c>
      <c r="O4061">
        <v>7</v>
      </c>
      <c r="P4061" t="b">
        <v>0</v>
      </c>
      <c r="Q4061" t="s">
        <v>8271</v>
      </c>
      <c r="R4061" s="10">
        <f t="shared" si="380"/>
        <v>2.5</v>
      </c>
      <c r="S4061">
        <f t="shared" si="381"/>
        <v>35.714285714285715</v>
      </c>
      <c r="T4061" t="str">
        <f t="shared" si="382"/>
        <v>theater</v>
      </c>
      <c r="U4061" t="str">
        <f t="shared" si="383"/>
        <v>plays</v>
      </c>
    </row>
    <row r="4062" spans="1:21" ht="59" hidden="1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tr">
        <f>Data[[#This Row],[state]]</f>
        <v>failed</v>
      </c>
      <c r="H4062" t="s">
        <v>8229</v>
      </c>
      <c r="I4062" t="s">
        <v>8251</v>
      </c>
      <c r="J4062">
        <v>1403539200</v>
      </c>
      <c r="K4062" s="11">
        <f t="shared" si="378"/>
        <v>41813.416666666664</v>
      </c>
      <c r="L4062">
        <v>1400604056</v>
      </c>
      <c r="M4062" s="11">
        <f t="shared" si="379"/>
        <v>41779.445092592592</v>
      </c>
      <c r="N4062" t="b">
        <v>0</v>
      </c>
      <c r="O4062">
        <v>5</v>
      </c>
      <c r="P4062" t="b">
        <v>0</v>
      </c>
      <c r="Q4062" t="s">
        <v>8271</v>
      </c>
      <c r="R4062" s="10">
        <f t="shared" si="380"/>
        <v>2.85</v>
      </c>
      <c r="S4062">
        <f t="shared" si="381"/>
        <v>57</v>
      </c>
      <c r="T4062" t="str">
        <f t="shared" si="382"/>
        <v>theater</v>
      </c>
      <c r="U4062" t="str">
        <f t="shared" si="383"/>
        <v>plays</v>
      </c>
    </row>
    <row r="4063" spans="1:21" ht="44.25" hidden="1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tr">
        <f>Data[[#This Row],[state]]</f>
        <v>failed</v>
      </c>
      <c r="H4063" t="s">
        <v>8224</v>
      </c>
      <c r="I4063" t="s">
        <v>8246</v>
      </c>
      <c r="J4063">
        <v>1461205423</v>
      </c>
      <c r="K4063" s="11">
        <f t="shared" si="378"/>
        <v>42480.849803240737</v>
      </c>
      <c r="L4063">
        <v>1456025023</v>
      </c>
      <c r="M4063" s="11">
        <f t="shared" si="379"/>
        <v>42420.891469907408</v>
      </c>
      <c r="N4063" t="b">
        <v>0</v>
      </c>
      <c r="O4063">
        <v>0</v>
      </c>
      <c r="P4063" t="b">
        <v>0</v>
      </c>
      <c r="Q4063" t="s">
        <v>8271</v>
      </c>
      <c r="R4063" s="10">
        <f t="shared" si="380"/>
        <v>0</v>
      </c>
      <c r="S4063" t="e">
        <f t="shared" si="381"/>
        <v>#DIV/0!</v>
      </c>
      <c r="T4063" t="str">
        <f t="shared" si="382"/>
        <v>theater</v>
      </c>
      <c r="U4063" t="str">
        <f t="shared" si="383"/>
        <v>plays</v>
      </c>
    </row>
    <row r="4064" spans="1:21" ht="44.25" hidden="1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tr">
        <f>Data[[#This Row],[state]]</f>
        <v>failed</v>
      </c>
      <c r="H4064" t="s">
        <v>8224</v>
      </c>
      <c r="I4064" t="s">
        <v>8246</v>
      </c>
      <c r="J4064">
        <v>1467481468</v>
      </c>
      <c r="K4064" s="11">
        <f t="shared" si="378"/>
        <v>42553.489212962959</v>
      </c>
      <c r="L4064">
        <v>1464889468</v>
      </c>
      <c r="M4064" s="11">
        <f t="shared" si="379"/>
        <v>42523.489212962959</v>
      </c>
      <c r="N4064" t="b">
        <v>0</v>
      </c>
      <c r="O4064">
        <v>3</v>
      </c>
      <c r="P4064" t="b">
        <v>0</v>
      </c>
      <c r="Q4064" t="s">
        <v>8271</v>
      </c>
      <c r="R4064" s="10">
        <f t="shared" si="380"/>
        <v>2.4500000000000002</v>
      </c>
      <c r="S4064">
        <f t="shared" si="381"/>
        <v>163.33333333333334</v>
      </c>
      <c r="T4064" t="str">
        <f t="shared" si="382"/>
        <v>theater</v>
      </c>
      <c r="U4064" t="str">
        <f t="shared" si="383"/>
        <v>plays</v>
      </c>
    </row>
    <row r="4065" spans="1:21" ht="44.25" hidden="1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tr">
        <f>Data[[#This Row],[state]]</f>
        <v>failed</v>
      </c>
      <c r="H4065" t="s">
        <v>8225</v>
      </c>
      <c r="I4065" t="s">
        <v>8247</v>
      </c>
      <c r="J4065">
        <v>1403886084</v>
      </c>
      <c r="K4065" s="11">
        <f t="shared" si="378"/>
        <v>41817.431527777779</v>
      </c>
      <c r="L4065">
        <v>1401294084</v>
      </c>
      <c r="M4065" s="11">
        <f t="shared" si="379"/>
        <v>41787.431527777779</v>
      </c>
      <c r="N4065" t="b">
        <v>0</v>
      </c>
      <c r="O4065">
        <v>9</v>
      </c>
      <c r="P4065" t="b">
        <v>0</v>
      </c>
      <c r="Q4065" t="s">
        <v>8271</v>
      </c>
      <c r="R4065" s="10">
        <f t="shared" si="380"/>
        <v>1.4210526315789473</v>
      </c>
      <c r="S4065">
        <f t="shared" si="381"/>
        <v>15</v>
      </c>
      <c r="T4065" t="str">
        <f t="shared" si="382"/>
        <v>theater</v>
      </c>
      <c r="U4065" t="str">
        <f t="shared" si="383"/>
        <v>plays</v>
      </c>
    </row>
    <row r="4066" spans="1:21" ht="44.25" hidden="1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tr">
        <f>Data[[#This Row],[state]]</f>
        <v>failed</v>
      </c>
      <c r="H4066" t="s">
        <v>8226</v>
      </c>
      <c r="I4066" t="s">
        <v>8248</v>
      </c>
      <c r="J4066">
        <v>1430316426</v>
      </c>
      <c r="K4066" s="11">
        <f t="shared" si="378"/>
        <v>42123.338263888887</v>
      </c>
      <c r="L4066">
        <v>1427724426</v>
      </c>
      <c r="M4066" s="11">
        <f t="shared" si="379"/>
        <v>42093.338263888887</v>
      </c>
      <c r="N4066" t="b">
        <v>0</v>
      </c>
      <c r="O4066">
        <v>6</v>
      </c>
      <c r="P4066" t="b">
        <v>0</v>
      </c>
      <c r="Q4066" t="s">
        <v>8271</v>
      </c>
      <c r="R4066" s="10">
        <f t="shared" si="380"/>
        <v>19.25</v>
      </c>
      <c r="S4066">
        <f t="shared" si="381"/>
        <v>64.166666666666671</v>
      </c>
      <c r="T4066" t="str">
        <f t="shared" si="382"/>
        <v>theater</v>
      </c>
      <c r="U4066" t="str">
        <f t="shared" si="383"/>
        <v>plays</v>
      </c>
    </row>
    <row r="4067" spans="1:21" ht="29.5" hidden="1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tr">
        <f>Data[[#This Row],[state]]</f>
        <v>failed</v>
      </c>
      <c r="H4067" t="s">
        <v>8224</v>
      </c>
      <c r="I4067" t="s">
        <v>8246</v>
      </c>
      <c r="J4067">
        <v>1407883811</v>
      </c>
      <c r="K4067" s="11">
        <f t="shared" si="378"/>
        <v>41863.701516203706</v>
      </c>
      <c r="L4067">
        <v>1405291811</v>
      </c>
      <c r="M4067" s="11">
        <f t="shared" si="379"/>
        <v>41833.701516203706</v>
      </c>
      <c r="N4067" t="b">
        <v>0</v>
      </c>
      <c r="O4067">
        <v>4</v>
      </c>
      <c r="P4067" t="b">
        <v>0</v>
      </c>
      <c r="Q4067" t="s">
        <v>8271</v>
      </c>
      <c r="R4067" s="10">
        <f t="shared" si="380"/>
        <v>0.67500000000000004</v>
      </c>
      <c r="S4067">
        <f t="shared" si="381"/>
        <v>6.75</v>
      </c>
      <c r="T4067" t="str">
        <f t="shared" si="382"/>
        <v>theater</v>
      </c>
      <c r="U4067" t="str">
        <f t="shared" si="383"/>
        <v>plays</v>
      </c>
    </row>
    <row r="4068" spans="1:21" ht="59" hidden="1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tr">
        <f>Data[[#This Row],[state]]</f>
        <v>failed</v>
      </c>
      <c r="H4068" t="s">
        <v>8224</v>
      </c>
      <c r="I4068" t="s">
        <v>8246</v>
      </c>
      <c r="J4068">
        <v>1463619388</v>
      </c>
      <c r="K4068" s="11">
        <f t="shared" si="378"/>
        <v>42508.789212962962</v>
      </c>
      <c r="L4068">
        <v>1461027388</v>
      </c>
      <c r="M4068" s="11">
        <f t="shared" si="379"/>
        <v>42478.789212962962</v>
      </c>
      <c r="N4068" t="b">
        <v>0</v>
      </c>
      <c r="O4068">
        <v>1</v>
      </c>
      <c r="P4068" t="b">
        <v>0</v>
      </c>
      <c r="Q4068" t="s">
        <v>8271</v>
      </c>
      <c r="R4068" s="10">
        <f t="shared" si="380"/>
        <v>0.16666666666666669</v>
      </c>
      <c r="S4068">
        <f t="shared" si="381"/>
        <v>25</v>
      </c>
      <c r="T4068" t="str">
        <f t="shared" si="382"/>
        <v>theater</v>
      </c>
      <c r="U4068" t="str">
        <f t="shared" si="383"/>
        <v>plays</v>
      </c>
    </row>
    <row r="4069" spans="1:21" ht="44.25" hidden="1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tr">
        <f>Data[[#This Row],[state]]</f>
        <v>failed</v>
      </c>
      <c r="H4069" t="s">
        <v>8224</v>
      </c>
      <c r="I4069" t="s">
        <v>8246</v>
      </c>
      <c r="J4069">
        <v>1443408550</v>
      </c>
      <c r="K4069" s="11">
        <f t="shared" si="378"/>
        <v>42274.867476851854</v>
      </c>
      <c r="L4069">
        <v>1439952550</v>
      </c>
      <c r="M4069" s="11">
        <f t="shared" si="379"/>
        <v>42234.867476851854</v>
      </c>
      <c r="N4069" t="b">
        <v>0</v>
      </c>
      <c r="O4069">
        <v>17</v>
      </c>
      <c r="P4069" t="b">
        <v>0</v>
      </c>
      <c r="Q4069" t="s">
        <v>8271</v>
      </c>
      <c r="R4069" s="10">
        <f t="shared" si="380"/>
        <v>60.9</v>
      </c>
      <c r="S4069">
        <f t="shared" si="381"/>
        <v>179.11764705882354</v>
      </c>
      <c r="T4069" t="str">
        <f t="shared" si="382"/>
        <v>theater</v>
      </c>
      <c r="U4069" t="str">
        <f t="shared" si="383"/>
        <v>plays</v>
      </c>
    </row>
    <row r="4070" spans="1:21" ht="44.25" hidden="1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tr">
        <f>Data[[#This Row],[state]]</f>
        <v>failed</v>
      </c>
      <c r="H4070" t="s">
        <v>8224</v>
      </c>
      <c r="I4070" t="s">
        <v>8246</v>
      </c>
      <c r="J4070">
        <v>1484348700</v>
      </c>
      <c r="K4070" s="11">
        <f t="shared" si="378"/>
        <v>42748.711805555555</v>
      </c>
      <c r="L4070">
        <v>1481756855</v>
      </c>
      <c r="M4070" s="11">
        <f t="shared" si="379"/>
        <v>42718.713599537034</v>
      </c>
      <c r="N4070" t="b">
        <v>0</v>
      </c>
      <c r="O4070">
        <v>1</v>
      </c>
      <c r="P4070" t="b">
        <v>0</v>
      </c>
      <c r="Q4070" t="s">
        <v>8271</v>
      </c>
      <c r="R4070" s="10">
        <f t="shared" si="380"/>
        <v>1</v>
      </c>
      <c r="S4070">
        <f t="shared" si="381"/>
        <v>34.950000000000003</v>
      </c>
      <c r="T4070" t="str">
        <f t="shared" si="382"/>
        <v>theater</v>
      </c>
      <c r="U4070" t="str">
        <f t="shared" si="383"/>
        <v>plays</v>
      </c>
    </row>
    <row r="4071" spans="1:21" ht="44.25" hidden="1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tr">
        <f>Data[[#This Row],[state]]</f>
        <v>failed</v>
      </c>
      <c r="H4071" t="s">
        <v>8225</v>
      </c>
      <c r="I4071" t="s">
        <v>8247</v>
      </c>
      <c r="J4071">
        <v>1425124800</v>
      </c>
      <c r="K4071" s="11">
        <f t="shared" si="378"/>
        <v>42063.25</v>
      </c>
      <c r="L4071">
        <v>1421596356</v>
      </c>
      <c r="M4071" s="11">
        <f t="shared" si="379"/>
        <v>42022.411527777775</v>
      </c>
      <c r="N4071" t="b">
        <v>0</v>
      </c>
      <c r="O4071">
        <v>13</v>
      </c>
      <c r="P4071" t="b">
        <v>0</v>
      </c>
      <c r="Q4071" t="s">
        <v>8271</v>
      </c>
      <c r="R4071" s="10">
        <f t="shared" si="380"/>
        <v>34.4</v>
      </c>
      <c r="S4071">
        <f t="shared" si="381"/>
        <v>33.07692307692308</v>
      </c>
      <c r="T4071" t="str">
        <f t="shared" si="382"/>
        <v>theater</v>
      </c>
      <c r="U4071" t="str">
        <f t="shared" si="383"/>
        <v>plays</v>
      </c>
    </row>
    <row r="4072" spans="1:21" ht="44.25" hidden="1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tr">
        <f>Data[[#This Row],[state]]</f>
        <v>failed</v>
      </c>
      <c r="H4072" t="s">
        <v>8224</v>
      </c>
      <c r="I4072" t="s">
        <v>8246</v>
      </c>
      <c r="J4072">
        <v>1425178800</v>
      </c>
      <c r="K4072" s="11">
        <f t="shared" si="378"/>
        <v>42063.875</v>
      </c>
      <c r="L4072">
        <v>1422374420</v>
      </c>
      <c r="M4072" s="11">
        <f t="shared" si="379"/>
        <v>42031.416898148149</v>
      </c>
      <c r="N4072" t="b">
        <v>0</v>
      </c>
      <c r="O4072">
        <v>6</v>
      </c>
      <c r="P4072" t="b">
        <v>0</v>
      </c>
      <c r="Q4072" t="s">
        <v>8271</v>
      </c>
      <c r="R4072" s="10">
        <f t="shared" si="380"/>
        <v>16.5</v>
      </c>
      <c r="S4072">
        <f t="shared" si="381"/>
        <v>27.5</v>
      </c>
      <c r="T4072" t="str">
        <f t="shared" si="382"/>
        <v>theater</v>
      </c>
      <c r="U4072" t="str">
        <f t="shared" si="383"/>
        <v>plays</v>
      </c>
    </row>
    <row r="4073" spans="1:21" ht="59" hidden="1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tr">
        <f>Data[[#This Row],[state]]</f>
        <v>failed</v>
      </c>
      <c r="H4073" t="s">
        <v>8238</v>
      </c>
      <c r="I4073" t="s">
        <v>8256</v>
      </c>
      <c r="J4073">
        <v>1482779931</v>
      </c>
      <c r="K4073" s="11">
        <f t="shared" si="378"/>
        <v>42730.554756944446</v>
      </c>
      <c r="L4073">
        <v>1480187931</v>
      </c>
      <c r="M4073" s="11">
        <f t="shared" si="379"/>
        <v>42700.554756944446</v>
      </c>
      <c r="N4073" t="b">
        <v>0</v>
      </c>
      <c r="O4073">
        <v>0</v>
      </c>
      <c r="P4073" t="b">
        <v>0</v>
      </c>
      <c r="Q4073" t="s">
        <v>8271</v>
      </c>
      <c r="R4073" s="10">
        <f t="shared" si="380"/>
        <v>0</v>
      </c>
      <c r="S4073" t="e">
        <f t="shared" si="381"/>
        <v>#DIV/0!</v>
      </c>
      <c r="T4073" t="str">
        <f t="shared" si="382"/>
        <v>theater</v>
      </c>
      <c r="U4073" t="str">
        <f t="shared" si="383"/>
        <v>plays</v>
      </c>
    </row>
    <row r="4074" spans="1:21" ht="59" hidden="1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tr">
        <f>Data[[#This Row],[state]]</f>
        <v>failed</v>
      </c>
      <c r="H4074" t="s">
        <v>8225</v>
      </c>
      <c r="I4074" t="s">
        <v>8247</v>
      </c>
      <c r="J4074">
        <v>1408646111</v>
      </c>
      <c r="K4074" s="11">
        <f t="shared" si="378"/>
        <v>41872.52443287037</v>
      </c>
      <c r="L4074">
        <v>1403462111</v>
      </c>
      <c r="M4074" s="11">
        <f t="shared" si="379"/>
        <v>41812.52443287037</v>
      </c>
      <c r="N4074" t="b">
        <v>0</v>
      </c>
      <c r="O4074">
        <v>2</v>
      </c>
      <c r="P4074" t="b">
        <v>0</v>
      </c>
      <c r="Q4074" t="s">
        <v>8271</v>
      </c>
      <c r="R4074" s="10">
        <f t="shared" si="380"/>
        <v>0.4</v>
      </c>
      <c r="S4074">
        <f t="shared" si="381"/>
        <v>2</v>
      </c>
      <c r="T4074" t="str">
        <f t="shared" si="382"/>
        <v>theater</v>
      </c>
      <c r="U4074" t="str">
        <f t="shared" si="383"/>
        <v>plays</v>
      </c>
    </row>
    <row r="4075" spans="1:21" ht="44.25" hidden="1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tr">
        <f>Data[[#This Row],[state]]</f>
        <v>failed</v>
      </c>
      <c r="H4075" t="s">
        <v>8224</v>
      </c>
      <c r="I4075" t="s">
        <v>8246</v>
      </c>
      <c r="J4075">
        <v>1431144000</v>
      </c>
      <c r="K4075" s="11">
        <f t="shared" si="378"/>
        <v>42132.916666666672</v>
      </c>
      <c r="L4075">
        <v>1426407426</v>
      </c>
      <c r="M4075" s="11">
        <f t="shared" si="379"/>
        <v>42078.09520833334</v>
      </c>
      <c r="N4075" t="b">
        <v>0</v>
      </c>
      <c r="O4075">
        <v>2</v>
      </c>
      <c r="P4075" t="b">
        <v>0</v>
      </c>
      <c r="Q4075" t="s">
        <v>8271</v>
      </c>
      <c r="R4075" s="10">
        <f t="shared" si="380"/>
        <v>1.0571428571428572</v>
      </c>
      <c r="S4075">
        <f t="shared" si="381"/>
        <v>18.5</v>
      </c>
      <c r="T4075" t="str">
        <f t="shared" si="382"/>
        <v>theater</v>
      </c>
      <c r="U4075" t="str">
        <f t="shared" si="383"/>
        <v>plays</v>
      </c>
    </row>
    <row r="4076" spans="1:21" ht="44.25" hidden="1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tr">
        <f>Data[[#This Row],[state]]</f>
        <v>failed</v>
      </c>
      <c r="H4076" t="s">
        <v>8225</v>
      </c>
      <c r="I4076" t="s">
        <v>8247</v>
      </c>
      <c r="J4076">
        <v>1446732975</v>
      </c>
      <c r="K4076" s="11">
        <f t="shared" si="378"/>
        <v>42313.344618055555</v>
      </c>
      <c r="L4076">
        <v>1444137375</v>
      </c>
      <c r="M4076" s="11">
        <f t="shared" si="379"/>
        <v>42283.302951388891</v>
      </c>
      <c r="N4076" t="b">
        <v>0</v>
      </c>
      <c r="O4076">
        <v>21</v>
      </c>
      <c r="P4076" t="b">
        <v>0</v>
      </c>
      <c r="Q4076" t="s">
        <v>8271</v>
      </c>
      <c r="R4076" s="10">
        <f t="shared" si="380"/>
        <v>26.727272727272727</v>
      </c>
      <c r="S4076">
        <f t="shared" si="381"/>
        <v>35</v>
      </c>
      <c r="T4076" t="str">
        <f t="shared" si="382"/>
        <v>theater</v>
      </c>
      <c r="U4076" t="str">
        <f t="shared" si="383"/>
        <v>plays</v>
      </c>
    </row>
    <row r="4077" spans="1:21" ht="44.25" hidden="1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tr">
        <f>Data[[#This Row],[state]]</f>
        <v>failed</v>
      </c>
      <c r="H4077" t="s">
        <v>8225</v>
      </c>
      <c r="I4077" t="s">
        <v>8247</v>
      </c>
      <c r="J4077">
        <v>1404149280</v>
      </c>
      <c r="K4077" s="11">
        <f t="shared" si="378"/>
        <v>41820.477777777778</v>
      </c>
      <c r="L4077">
        <v>1400547969</v>
      </c>
      <c r="M4077" s="11">
        <f t="shared" si="379"/>
        <v>41778.795937499999</v>
      </c>
      <c r="N4077" t="b">
        <v>0</v>
      </c>
      <c r="O4077">
        <v>13</v>
      </c>
      <c r="P4077" t="b">
        <v>0</v>
      </c>
      <c r="Q4077" t="s">
        <v>8271</v>
      </c>
      <c r="R4077" s="10">
        <f t="shared" si="380"/>
        <v>28.799999999999997</v>
      </c>
      <c r="S4077">
        <f t="shared" si="381"/>
        <v>44.307692307692307</v>
      </c>
      <c r="T4077" t="str">
        <f t="shared" si="382"/>
        <v>theater</v>
      </c>
      <c r="U4077" t="str">
        <f t="shared" si="383"/>
        <v>plays</v>
      </c>
    </row>
    <row r="4078" spans="1:21" ht="44.25" hidden="1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tr">
        <f>Data[[#This Row],[state]]</f>
        <v>failed</v>
      </c>
      <c r="H4078" t="s">
        <v>8224</v>
      </c>
      <c r="I4078" t="s">
        <v>8246</v>
      </c>
      <c r="J4078">
        <v>1413921060</v>
      </c>
      <c r="K4078" s="11">
        <f t="shared" si="378"/>
        <v>41933.57708333333</v>
      </c>
      <c r="L4078">
        <v>1411499149</v>
      </c>
      <c r="M4078" s="11">
        <f t="shared" si="379"/>
        <v>41905.545706018522</v>
      </c>
      <c r="N4078" t="b">
        <v>0</v>
      </c>
      <c r="O4078">
        <v>0</v>
      </c>
      <c r="P4078" t="b">
        <v>0</v>
      </c>
      <c r="Q4078" t="s">
        <v>8271</v>
      </c>
      <c r="R4078" s="10">
        <f t="shared" si="380"/>
        <v>0</v>
      </c>
      <c r="S4078" t="e">
        <f t="shared" si="381"/>
        <v>#DIV/0!</v>
      </c>
      <c r="T4078" t="str">
        <f t="shared" si="382"/>
        <v>theater</v>
      </c>
      <c r="U4078" t="str">
        <f t="shared" si="383"/>
        <v>plays</v>
      </c>
    </row>
    <row r="4079" spans="1:21" ht="44.25" hidden="1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tr">
        <f>Data[[#This Row],[state]]</f>
        <v>failed</v>
      </c>
      <c r="H4079" t="s">
        <v>8224</v>
      </c>
      <c r="I4079" t="s">
        <v>8246</v>
      </c>
      <c r="J4079">
        <v>1482339794</v>
      </c>
      <c r="K4079" s="11">
        <f t="shared" si="378"/>
        <v>42725.4605787037</v>
      </c>
      <c r="L4079">
        <v>1479747794</v>
      </c>
      <c r="M4079" s="11">
        <f t="shared" si="379"/>
        <v>42695.4605787037</v>
      </c>
      <c r="N4079" t="b">
        <v>0</v>
      </c>
      <c r="O4079">
        <v>6</v>
      </c>
      <c r="P4079" t="b">
        <v>0</v>
      </c>
      <c r="Q4079" t="s">
        <v>8271</v>
      </c>
      <c r="R4079" s="10">
        <f t="shared" si="380"/>
        <v>8.9</v>
      </c>
      <c r="S4079">
        <f t="shared" si="381"/>
        <v>222.5</v>
      </c>
      <c r="T4079" t="str">
        <f t="shared" si="382"/>
        <v>theater</v>
      </c>
      <c r="U4079" t="str">
        <f t="shared" si="383"/>
        <v>plays</v>
      </c>
    </row>
    <row r="4080" spans="1:21" ht="44.25" hidden="1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tr">
        <f>Data[[#This Row],[state]]</f>
        <v>failed</v>
      </c>
      <c r="H4080" t="s">
        <v>8225</v>
      </c>
      <c r="I4080" t="s">
        <v>8247</v>
      </c>
      <c r="J4080">
        <v>1485543242</v>
      </c>
      <c r="K4080" s="11">
        <f t="shared" si="378"/>
        <v>42762.537523148145</v>
      </c>
      <c r="L4080">
        <v>1482951242</v>
      </c>
      <c r="M4080" s="11">
        <f t="shared" si="379"/>
        <v>42732.537523148145</v>
      </c>
      <c r="N4080" t="b">
        <v>0</v>
      </c>
      <c r="O4080">
        <v>0</v>
      </c>
      <c r="P4080" t="b">
        <v>0</v>
      </c>
      <c r="Q4080" t="s">
        <v>8271</v>
      </c>
      <c r="R4080" s="10">
        <f t="shared" si="380"/>
        <v>0</v>
      </c>
      <c r="S4080" t="e">
        <f t="shared" si="381"/>
        <v>#DIV/0!</v>
      </c>
      <c r="T4080" t="str">
        <f t="shared" si="382"/>
        <v>theater</v>
      </c>
      <c r="U4080" t="str">
        <f t="shared" si="383"/>
        <v>plays</v>
      </c>
    </row>
    <row r="4081" spans="1:21" ht="44.25" hidden="1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tr">
        <f>Data[[#This Row],[state]]</f>
        <v>failed</v>
      </c>
      <c r="H4081" t="s">
        <v>8224</v>
      </c>
      <c r="I4081" t="s">
        <v>8246</v>
      </c>
      <c r="J4081">
        <v>1466375521</v>
      </c>
      <c r="K4081" s="11">
        <f t="shared" si="378"/>
        <v>42540.688900462963</v>
      </c>
      <c r="L4081">
        <v>1463783521</v>
      </c>
      <c r="M4081" s="11">
        <f t="shared" si="379"/>
        <v>42510.688900462963</v>
      </c>
      <c r="N4081" t="b">
        <v>0</v>
      </c>
      <c r="O4081">
        <v>1</v>
      </c>
      <c r="P4081" t="b">
        <v>0</v>
      </c>
      <c r="Q4081" t="s">
        <v>8271</v>
      </c>
      <c r="R4081" s="10">
        <f t="shared" si="380"/>
        <v>0.16666666666666669</v>
      </c>
      <c r="S4081">
        <f t="shared" si="381"/>
        <v>5</v>
      </c>
      <c r="T4081" t="str">
        <f t="shared" si="382"/>
        <v>theater</v>
      </c>
      <c r="U4081" t="str">
        <f t="shared" si="383"/>
        <v>plays</v>
      </c>
    </row>
    <row r="4082" spans="1:21" ht="44.25" hidden="1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tr">
        <f>Data[[#This Row],[state]]</f>
        <v>failed</v>
      </c>
      <c r="H4082" t="s">
        <v>8224</v>
      </c>
      <c r="I4082" t="s">
        <v>8246</v>
      </c>
      <c r="J4082">
        <v>1465930440</v>
      </c>
      <c r="K4082" s="11">
        <f t="shared" si="378"/>
        <v>42535.537500000006</v>
      </c>
      <c r="L4082">
        <v>1463849116</v>
      </c>
      <c r="M4082" s="11">
        <f t="shared" si="379"/>
        <v>42511.448101851856</v>
      </c>
      <c r="N4082" t="b">
        <v>0</v>
      </c>
      <c r="O4082">
        <v>0</v>
      </c>
      <c r="P4082" t="b">
        <v>0</v>
      </c>
      <c r="Q4082" t="s">
        <v>8271</v>
      </c>
      <c r="R4082" s="10">
        <f t="shared" si="380"/>
        <v>0</v>
      </c>
      <c r="S4082" t="e">
        <f t="shared" si="381"/>
        <v>#DIV/0!</v>
      </c>
      <c r="T4082" t="str">
        <f t="shared" si="382"/>
        <v>theater</v>
      </c>
      <c r="U4082" t="str">
        <f t="shared" si="383"/>
        <v>plays</v>
      </c>
    </row>
    <row r="4083" spans="1:21" ht="44.25" hidden="1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tr">
        <f>Data[[#This Row],[state]]</f>
        <v>failed</v>
      </c>
      <c r="H4083" t="s">
        <v>8224</v>
      </c>
      <c r="I4083" t="s">
        <v>8246</v>
      </c>
      <c r="J4083">
        <v>1425819425</v>
      </c>
      <c r="K4083" s="11">
        <f t="shared" si="378"/>
        <v>42071.289641203708</v>
      </c>
      <c r="L4083">
        <v>1423231025</v>
      </c>
      <c r="M4083" s="11">
        <f t="shared" si="379"/>
        <v>42041.331307870365</v>
      </c>
      <c r="N4083" t="b">
        <v>0</v>
      </c>
      <c r="O4083">
        <v>12</v>
      </c>
      <c r="P4083" t="b">
        <v>0</v>
      </c>
      <c r="Q4083" t="s">
        <v>8271</v>
      </c>
      <c r="R4083" s="10">
        <f t="shared" si="380"/>
        <v>15.737410071942445</v>
      </c>
      <c r="S4083">
        <f t="shared" si="381"/>
        <v>29.166666666666668</v>
      </c>
      <c r="T4083" t="str">
        <f t="shared" si="382"/>
        <v>theater</v>
      </c>
      <c r="U4083" t="str">
        <f t="shared" si="383"/>
        <v>plays</v>
      </c>
    </row>
    <row r="4084" spans="1:21" ht="44.25" hidden="1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tr">
        <f>Data[[#This Row],[state]]</f>
        <v>failed</v>
      </c>
      <c r="H4084" t="s">
        <v>8224</v>
      </c>
      <c r="I4084" t="s">
        <v>8246</v>
      </c>
      <c r="J4084">
        <v>1447542000</v>
      </c>
      <c r="K4084" s="11">
        <f t="shared" si="378"/>
        <v>42322.708333333328</v>
      </c>
      <c r="L4084">
        <v>1446179553</v>
      </c>
      <c r="M4084" s="11">
        <f t="shared" si="379"/>
        <v>42306.939270833333</v>
      </c>
      <c r="N4084" t="b">
        <v>0</v>
      </c>
      <c r="O4084">
        <v>2</v>
      </c>
      <c r="P4084" t="b">
        <v>0</v>
      </c>
      <c r="Q4084" t="s">
        <v>8271</v>
      </c>
      <c r="R4084" s="10">
        <f t="shared" si="380"/>
        <v>2</v>
      </c>
      <c r="S4084">
        <f t="shared" si="381"/>
        <v>1.5</v>
      </c>
      <c r="T4084" t="str">
        <f t="shared" si="382"/>
        <v>theater</v>
      </c>
      <c r="U4084" t="str">
        <f t="shared" si="383"/>
        <v>plays</v>
      </c>
    </row>
    <row r="4085" spans="1:21" ht="44.25" hidden="1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tr">
        <f>Data[[#This Row],[state]]</f>
        <v>failed</v>
      </c>
      <c r="H4085" t="s">
        <v>8224</v>
      </c>
      <c r="I4085" t="s">
        <v>8246</v>
      </c>
      <c r="J4085">
        <v>1452795416</v>
      </c>
      <c r="K4085" s="11">
        <f t="shared" si="378"/>
        <v>42383.511759259258</v>
      </c>
      <c r="L4085">
        <v>1450203416</v>
      </c>
      <c r="M4085" s="11">
        <f t="shared" si="379"/>
        <v>42353.511759259258</v>
      </c>
      <c r="N4085" t="b">
        <v>0</v>
      </c>
      <c r="O4085">
        <v>6</v>
      </c>
      <c r="P4085" t="b">
        <v>0</v>
      </c>
      <c r="Q4085" t="s">
        <v>8271</v>
      </c>
      <c r="R4085" s="10">
        <f t="shared" si="380"/>
        <v>21.685714285714287</v>
      </c>
      <c r="S4085">
        <f t="shared" si="381"/>
        <v>126.5</v>
      </c>
      <c r="T4085" t="str">
        <f t="shared" si="382"/>
        <v>theater</v>
      </c>
      <c r="U4085" t="str">
        <f t="shared" si="383"/>
        <v>plays</v>
      </c>
    </row>
    <row r="4086" spans="1:21" ht="59" hidden="1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tr">
        <f>Data[[#This Row],[state]]</f>
        <v>failed</v>
      </c>
      <c r="H4086" t="s">
        <v>8237</v>
      </c>
      <c r="I4086" t="s">
        <v>8249</v>
      </c>
      <c r="J4086">
        <v>1476008906</v>
      </c>
      <c r="K4086" s="11">
        <f t="shared" si="378"/>
        <v>42652.186412037037</v>
      </c>
      <c r="L4086">
        <v>1473416906</v>
      </c>
      <c r="M4086" s="11">
        <f t="shared" si="379"/>
        <v>42622.186412037037</v>
      </c>
      <c r="N4086" t="b">
        <v>0</v>
      </c>
      <c r="O4086">
        <v>1</v>
      </c>
      <c r="P4086" t="b">
        <v>0</v>
      </c>
      <c r="Q4086" t="s">
        <v>8271</v>
      </c>
      <c r="R4086" s="10">
        <f t="shared" si="380"/>
        <v>0.33333333333333337</v>
      </c>
      <c r="S4086">
        <f t="shared" si="381"/>
        <v>10</v>
      </c>
      <c r="T4086" t="str">
        <f t="shared" si="382"/>
        <v>theater</v>
      </c>
      <c r="U4086" t="str">
        <f t="shared" si="383"/>
        <v>plays</v>
      </c>
    </row>
    <row r="4087" spans="1:21" ht="44.25" hidden="1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tr">
        <f>Data[[#This Row],[state]]</f>
        <v>failed</v>
      </c>
      <c r="H4087" t="s">
        <v>8224</v>
      </c>
      <c r="I4087" t="s">
        <v>8246</v>
      </c>
      <c r="J4087">
        <v>1427169540</v>
      </c>
      <c r="K4087" s="11">
        <f t="shared" si="378"/>
        <v>42086.915972222225</v>
      </c>
      <c r="L4087">
        <v>1424701775</v>
      </c>
      <c r="M4087" s="11">
        <f t="shared" si="379"/>
        <v>42058.353877314818</v>
      </c>
      <c r="N4087" t="b">
        <v>0</v>
      </c>
      <c r="O4087">
        <v>1</v>
      </c>
      <c r="P4087" t="b">
        <v>0</v>
      </c>
      <c r="Q4087" t="s">
        <v>8271</v>
      </c>
      <c r="R4087" s="10">
        <f t="shared" si="380"/>
        <v>0.2857142857142857</v>
      </c>
      <c r="S4087">
        <f t="shared" si="381"/>
        <v>10</v>
      </c>
      <c r="T4087" t="str">
        <f t="shared" si="382"/>
        <v>theater</v>
      </c>
      <c r="U4087" t="str">
        <f t="shared" si="383"/>
        <v>plays</v>
      </c>
    </row>
    <row r="4088" spans="1:21" ht="44.25" hidden="1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tr">
        <f>Data[[#This Row],[state]]</f>
        <v>failed</v>
      </c>
      <c r="H4088" t="s">
        <v>8224</v>
      </c>
      <c r="I4088" t="s">
        <v>8246</v>
      </c>
      <c r="J4088">
        <v>1448078400</v>
      </c>
      <c r="K4088" s="11">
        <f t="shared" si="378"/>
        <v>42328.916666666672</v>
      </c>
      <c r="L4088">
        <v>1445985299</v>
      </c>
      <c r="M4088" s="11">
        <f t="shared" si="379"/>
        <v>42304.690960648149</v>
      </c>
      <c r="N4088" t="b">
        <v>0</v>
      </c>
      <c r="O4088">
        <v>5</v>
      </c>
      <c r="P4088" t="b">
        <v>0</v>
      </c>
      <c r="Q4088" t="s">
        <v>8271</v>
      </c>
      <c r="R4088" s="10">
        <f t="shared" si="380"/>
        <v>4.7</v>
      </c>
      <c r="S4088">
        <f t="shared" si="381"/>
        <v>9.4</v>
      </c>
      <c r="T4088" t="str">
        <f t="shared" si="382"/>
        <v>theater</v>
      </c>
      <c r="U4088" t="str">
        <f t="shared" si="383"/>
        <v>plays</v>
      </c>
    </row>
    <row r="4089" spans="1:21" hidden="1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tr">
        <f>Data[[#This Row],[state]]</f>
        <v>failed</v>
      </c>
      <c r="H4089" t="s">
        <v>8224</v>
      </c>
      <c r="I4089" t="s">
        <v>8246</v>
      </c>
      <c r="J4089">
        <v>1468777786</v>
      </c>
      <c r="K4089" s="11">
        <f t="shared" si="378"/>
        <v>42568.492893518516</v>
      </c>
      <c r="L4089">
        <v>1466185786</v>
      </c>
      <c r="M4089" s="11">
        <f t="shared" si="379"/>
        <v>42538.492893518516</v>
      </c>
      <c r="N4089" t="b">
        <v>0</v>
      </c>
      <c r="O4089">
        <v>0</v>
      </c>
      <c r="P4089" t="b">
        <v>0</v>
      </c>
      <c r="Q4089" t="s">
        <v>8271</v>
      </c>
      <c r="R4089" s="10">
        <f t="shared" si="380"/>
        <v>0</v>
      </c>
      <c r="S4089" t="e">
        <f t="shared" si="381"/>
        <v>#DIV/0!</v>
      </c>
      <c r="T4089" t="str">
        <f t="shared" si="382"/>
        <v>theater</v>
      </c>
      <c r="U4089" t="str">
        <f t="shared" si="383"/>
        <v>plays</v>
      </c>
    </row>
    <row r="4090" spans="1:21" ht="44.25" hidden="1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tr">
        <f>Data[[#This Row],[state]]</f>
        <v>failed</v>
      </c>
      <c r="H4090" t="s">
        <v>8225</v>
      </c>
      <c r="I4090" t="s">
        <v>8247</v>
      </c>
      <c r="J4090">
        <v>1421403960</v>
      </c>
      <c r="K4090" s="11">
        <f t="shared" si="378"/>
        <v>42020.184722222228</v>
      </c>
      <c r="L4090">
        <v>1418827324</v>
      </c>
      <c r="M4090" s="11">
        <f t="shared" si="379"/>
        <v>41990.362546296295</v>
      </c>
      <c r="N4090" t="b">
        <v>0</v>
      </c>
      <c r="O4090">
        <v>3</v>
      </c>
      <c r="P4090" t="b">
        <v>0</v>
      </c>
      <c r="Q4090" t="s">
        <v>8271</v>
      </c>
      <c r="R4090" s="10">
        <f t="shared" si="380"/>
        <v>10.8</v>
      </c>
      <c r="S4090">
        <f t="shared" si="381"/>
        <v>72</v>
      </c>
      <c r="T4090" t="str">
        <f t="shared" si="382"/>
        <v>theater</v>
      </c>
      <c r="U4090" t="str">
        <f t="shared" si="383"/>
        <v>plays</v>
      </c>
    </row>
    <row r="4091" spans="1:21" ht="59" hidden="1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tr">
        <f>Data[[#This Row],[state]]</f>
        <v>failed</v>
      </c>
      <c r="H4091" t="s">
        <v>8224</v>
      </c>
      <c r="I4091" t="s">
        <v>8246</v>
      </c>
      <c r="J4091">
        <v>1433093700</v>
      </c>
      <c r="K4091" s="11">
        <f t="shared" si="378"/>
        <v>42155.482638888891</v>
      </c>
      <c r="L4091">
        <v>1430242488</v>
      </c>
      <c r="M4091" s="11">
        <f t="shared" si="379"/>
        <v>42122.482499999998</v>
      </c>
      <c r="N4091" t="b">
        <v>0</v>
      </c>
      <c r="O4091">
        <v>8</v>
      </c>
      <c r="P4091" t="b">
        <v>0</v>
      </c>
      <c r="Q4091" t="s">
        <v>8271</v>
      </c>
      <c r="R4091" s="10">
        <f t="shared" si="380"/>
        <v>4.8</v>
      </c>
      <c r="S4091">
        <f t="shared" si="381"/>
        <v>30</v>
      </c>
      <c r="T4091" t="str">
        <f t="shared" si="382"/>
        <v>theater</v>
      </c>
      <c r="U4091" t="str">
        <f t="shared" si="383"/>
        <v>plays</v>
      </c>
    </row>
    <row r="4092" spans="1:21" ht="44.25" hidden="1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tr">
        <f>Data[[#This Row],[state]]</f>
        <v>failed</v>
      </c>
      <c r="H4092" t="s">
        <v>8224</v>
      </c>
      <c r="I4092" t="s">
        <v>8246</v>
      </c>
      <c r="J4092">
        <v>1438959600</v>
      </c>
      <c r="K4092" s="11">
        <f t="shared" si="378"/>
        <v>42223.375</v>
      </c>
      <c r="L4092">
        <v>1437754137</v>
      </c>
      <c r="M4092" s="11">
        <f t="shared" si="379"/>
        <v>42209.42288194444</v>
      </c>
      <c r="N4092" t="b">
        <v>0</v>
      </c>
      <c r="O4092">
        <v>3</v>
      </c>
      <c r="P4092" t="b">
        <v>0</v>
      </c>
      <c r="Q4092" t="s">
        <v>8271</v>
      </c>
      <c r="R4092" s="10">
        <f t="shared" si="380"/>
        <v>3.2</v>
      </c>
      <c r="S4092">
        <f t="shared" si="381"/>
        <v>10.666666666666666</v>
      </c>
      <c r="T4092" t="str">
        <f t="shared" si="382"/>
        <v>theater</v>
      </c>
      <c r="U4092" t="str">
        <f t="shared" si="383"/>
        <v>plays</v>
      </c>
    </row>
    <row r="4093" spans="1:21" ht="44.25" hidden="1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tr">
        <f>Data[[#This Row],[state]]</f>
        <v>failed</v>
      </c>
      <c r="H4093" t="s">
        <v>8224</v>
      </c>
      <c r="I4093" t="s">
        <v>8246</v>
      </c>
      <c r="J4093">
        <v>1421410151</v>
      </c>
      <c r="K4093" s="11">
        <f t="shared" si="378"/>
        <v>42020.256377314814</v>
      </c>
      <c r="L4093">
        <v>1418818151</v>
      </c>
      <c r="M4093" s="11">
        <f t="shared" si="379"/>
        <v>41990.256377314814</v>
      </c>
      <c r="N4093" t="b">
        <v>0</v>
      </c>
      <c r="O4093">
        <v>8</v>
      </c>
      <c r="P4093" t="b">
        <v>0</v>
      </c>
      <c r="Q4093" t="s">
        <v>8271</v>
      </c>
      <c r="R4093" s="10">
        <f t="shared" si="380"/>
        <v>12.75</v>
      </c>
      <c r="S4093">
        <f t="shared" si="381"/>
        <v>25.5</v>
      </c>
      <c r="T4093" t="str">
        <f t="shared" si="382"/>
        <v>theater</v>
      </c>
      <c r="U4093" t="str">
        <f t="shared" si="383"/>
        <v>plays</v>
      </c>
    </row>
    <row r="4094" spans="1:21" ht="44.25" hidden="1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tr">
        <f>Data[[#This Row],[state]]</f>
        <v>failed</v>
      </c>
      <c r="H4094" t="s">
        <v>8224</v>
      </c>
      <c r="I4094" t="s">
        <v>8246</v>
      </c>
      <c r="J4094">
        <v>1428205247</v>
      </c>
      <c r="K4094" s="11">
        <f t="shared" si="378"/>
        <v>42098.903321759266</v>
      </c>
      <c r="L4094">
        <v>1423024847</v>
      </c>
      <c r="M4094" s="11">
        <f t="shared" si="379"/>
        <v>42038.944988425923</v>
      </c>
      <c r="N4094" t="b">
        <v>0</v>
      </c>
      <c r="O4094">
        <v>1</v>
      </c>
      <c r="P4094" t="b">
        <v>0</v>
      </c>
      <c r="Q4094" t="s">
        <v>8271</v>
      </c>
      <c r="R4094" s="10">
        <f t="shared" si="380"/>
        <v>1.8181818181818181E-2</v>
      </c>
      <c r="S4094">
        <f t="shared" si="381"/>
        <v>20</v>
      </c>
      <c r="T4094" t="str">
        <f t="shared" si="382"/>
        <v>theater</v>
      </c>
      <c r="U4094" t="str">
        <f t="shared" si="383"/>
        <v>plays</v>
      </c>
    </row>
    <row r="4095" spans="1:21" ht="44.25" hidden="1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tr">
        <f>Data[[#This Row],[state]]</f>
        <v>failed</v>
      </c>
      <c r="H4095" t="s">
        <v>8225</v>
      </c>
      <c r="I4095" t="s">
        <v>8247</v>
      </c>
      <c r="J4095">
        <v>1440272093</v>
      </c>
      <c r="K4095" s="11">
        <f t="shared" si="378"/>
        <v>42238.565891203703</v>
      </c>
      <c r="L4095">
        <v>1435088093</v>
      </c>
      <c r="M4095" s="11">
        <f t="shared" si="379"/>
        <v>42178.565891203703</v>
      </c>
      <c r="N4095" t="b">
        <v>0</v>
      </c>
      <c r="O4095">
        <v>4</v>
      </c>
      <c r="P4095" t="b">
        <v>0</v>
      </c>
      <c r="Q4095" t="s">
        <v>8271</v>
      </c>
      <c r="R4095" s="10">
        <f t="shared" si="380"/>
        <v>2.4</v>
      </c>
      <c r="S4095">
        <f t="shared" si="381"/>
        <v>15</v>
      </c>
      <c r="T4095" t="str">
        <f t="shared" si="382"/>
        <v>theater</v>
      </c>
      <c r="U4095" t="str">
        <f t="shared" si="383"/>
        <v>plays</v>
      </c>
    </row>
    <row r="4096" spans="1:21" ht="44.25" hidden="1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tr">
        <f>Data[[#This Row],[state]]</f>
        <v>failed</v>
      </c>
      <c r="H4096" t="s">
        <v>8224</v>
      </c>
      <c r="I4096" t="s">
        <v>8246</v>
      </c>
      <c r="J4096">
        <v>1413953940</v>
      </c>
      <c r="K4096" s="11">
        <f t="shared" si="378"/>
        <v>41933.957638888889</v>
      </c>
      <c r="L4096">
        <v>1410141900</v>
      </c>
      <c r="M4096" s="11">
        <f t="shared" si="379"/>
        <v>41889.836805555555</v>
      </c>
      <c r="N4096" t="b">
        <v>0</v>
      </c>
      <c r="O4096">
        <v>8</v>
      </c>
      <c r="P4096" t="b">
        <v>0</v>
      </c>
      <c r="Q4096" t="s">
        <v>8271</v>
      </c>
      <c r="R4096" s="10">
        <f t="shared" si="380"/>
        <v>36.5</v>
      </c>
      <c r="S4096">
        <f t="shared" si="381"/>
        <v>91.25</v>
      </c>
      <c r="T4096" t="str">
        <f t="shared" si="382"/>
        <v>theater</v>
      </c>
      <c r="U4096" t="str">
        <f t="shared" si="383"/>
        <v>plays</v>
      </c>
    </row>
    <row r="4097" spans="1:21" ht="44.25" hidden="1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tr">
        <f>Data[[#This Row],[state]]</f>
        <v>failed</v>
      </c>
      <c r="H4097" t="s">
        <v>8238</v>
      </c>
      <c r="I4097" t="s">
        <v>8256</v>
      </c>
      <c r="J4097">
        <v>1482108350</v>
      </c>
      <c r="K4097" s="11">
        <f t="shared" si="378"/>
        <v>42722.781828703708</v>
      </c>
      <c r="L4097">
        <v>1479516350</v>
      </c>
      <c r="M4097" s="11">
        <f t="shared" si="379"/>
        <v>42692.781828703708</v>
      </c>
      <c r="N4097" t="b">
        <v>0</v>
      </c>
      <c r="O4097">
        <v>1</v>
      </c>
      <c r="P4097" t="b">
        <v>0</v>
      </c>
      <c r="Q4097" t="s">
        <v>8271</v>
      </c>
      <c r="R4097" s="10">
        <f t="shared" si="380"/>
        <v>2.666666666666667</v>
      </c>
      <c r="S4097">
        <f t="shared" si="381"/>
        <v>800</v>
      </c>
      <c r="T4097" t="str">
        <f t="shared" si="382"/>
        <v>theater</v>
      </c>
      <c r="U4097" t="str">
        <f t="shared" si="383"/>
        <v>plays</v>
      </c>
    </row>
    <row r="4098" spans="1:21" ht="44.25" hidden="1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tr">
        <f>Data[[#This Row],[state]]</f>
        <v>failed</v>
      </c>
      <c r="H4098" t="s">
        <v>8225</v>
      </c>
      <c r="I4098" t="s">
        <v>8247</v>
      </c>
      <c r="J4098">
        <v>1488271860</v>
      </c>
      <c r="K4098" s="11">
        <f t="shared" ref="K4098:K4115" si="384">(((J4098/60)/60)/24)+DATE(1970,1,1)+(-6/24)</f>
        <v>42794.118749999994</v>
      </c>
      <c r="L4098">
        <v>1484484219</v>
      </c>
      <c r="M4098" s="11">
        <f t="shared" ref="M4098:M4115" si="385">(((L4098/60)/60)/24)+DATE(1970,1,1)+(-6/24)</f>
        <v>42750.280312499999</v>
      </c>
      <c r="N4098" t="b">
        <v>0</v>
      </c>
      <c r="O4098">
        <v>5</v>
      </c>
      <c r="P4098" t="b">
        <v>0</v>
      </c>
      <c r="Q4098" t="s">
        <v>8271</v>
      </c>
      <c r="R4098" s="10">
        <f t="shared" ref="R4098:R4115" si="386">(E4098/D4098)*100</f>
        <v>11.428571428571429</v>
      </c>
      <c r="S4098">
        <f t="shared" si="381"/>
        <v>80</v>
      </c>
      <c r="T4098" t="str">
        <f t="shared" si="382"/>
        <v>theater</v>
      </c>
      <c r="U4098" t="str">
        <f t="shared" si="383"/>
        <v>plays</v>
      </c>
    </row>
    <row r="4099" spans="1:21" ht="44.25" hidden="1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tr">
        <f>Data[[#This Row],[state]]</f>
        <v>failed</v>
      </c>
      <c r="H4099" t="s">
        <v>8225</v>
      </c>
      <c r="I4099" t="s">
        <v>8247</v>
      </c>
      <c r="J4099">
        <v>1454284500</v>
      </c>
      <c r="K4099" s="11">
        <f t="shared" si="384"/>
        <v>42400.746527777781</v>
      </c>
      <c r="L4099">
        <v>1449431237</v>
      </c>
      <c r="M4099" s="11">
        <f t="shared" si="385"/>
        <v>42344.574502314819</v>
      </c>
      <c r="N4099" t="b">
        <v>0</v>
      </c>
      <c r="O4099">
        <v>0</v>
      </c>
      <c r="P4099" t="b">
        <v>0</v>
      </c>
      <c r="Q4099" t="s">
        <v>8271</v>
      </c>
      <c r="R4099" s="10">
        <f t="shared" si="386"/>
        <v>0</v>
      </c>
      <c r="S4099" t="e">
        <f t="shared" ref="S4099:S4115" si="387">E4099/O4099</f>
        <v>#DIV/0!</v>
      </c>
      <c r="T4099" t="str">
        <f t="shared" ref="T4099:T4115" si="388">LEFT(Q4099,FIND("/",Q4099)-1)</f>
        <v>theater</v>
      </c>
      <c r="U4099" t="str">
        <f t="shared" ref="U4099:U4115" si="389">RIGHT(Q4099,LEN(Q4099)-FIND("/",Q4099))</f>
        <v>plays</v>
      </c>
    </row>
    <row r="4100" spans="1:21" ht="44.25" hidden="1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tr">
        <f>Data[[#This Row],[state]]</f>
        <v>failed</v>
      </c>
      <c r="H4100" t="s">
        <v>8224</v>
      </c>
      <c r="I4100" t="s">
        <v>8246</v>
      </c>
      <c r="J4100">
        <v>1465060797</v>
      </c>
      <c r="K4100" s="11">
        <f t="shared" si="384"/>
        <v>42525.472187499996</v>
      </c>
      <c r="L4100">
        <v>1462468797</v>
      </c>
      <c r="M4100" s="11">
        <f t="shared" si="385"/>
        <v>42495.472187499996</v>
      </c>
      <c r="N4100" t="b">
        <v>0</v>
      </c>
      <c r="O4100">
        <v>0</v>
      </c>
      <c r="P4100" t="b">
        <v>0</v>
      </c>
      <c r="Q4100" t="s">
        <v>8271</v>
      </c>
      <c r="R4100" s="10">
        <f t="shared" si="386"/>
        <v>0</v>
      </c>
      <c r="S4100" t="e">
        <f t="shared" si="387"/>
        <v>#DIV/0!</v>
      </c>
      <c r="T4100" t="str">
        <f t="shared" si="388"/>
        <v>theater</v>
      </c>
      <c r="U4100" t="str">
        <f t="shared" si="389"/>
        <v>plays</v>
      </c>
    </row>
    <row r="4101" spans="1:21" ht="59" hidden="1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tr">
        <f>Data[[#This Row],[state]]</f>
        <v>failed</v>
      </c>
      <c r="H4101" t="s">
        <v>8224</v>
      </c>
      <c r="I4101" t="s">
        <v>8246</v>
      </c>
      <c r="J4101">
        <v>1472847873</v>
      </c>
      <c r="K4101" s="11">
        <f t="shared" si="384"/>
        <v>42615.600381944445</v>
      </c>
      <c r="L4101">
        <v>1468959873</v>
      </c>
      <c r="M4101" s="11">
        <f t="shared" si="385"/>
        <v>42570.600381944445</v>
      </c>
      <c r="N4101" t="b">
        <v>0</v>
      </c>
      <c r="O4101">
        <v>1</v>
      </c>
      <c r="P4101" t="b">
        <v>0</v>
      </c>
      <c r="Q4101" t="s">
        <v>8271</v>
      </c>
      <c r="R4101" s="10">
        <f t="shared" si="386"/>
        <v>1.1111111111111112</v>
      </c>
      <c r="S4101">
        <f t="shared" si="387"/>
        <v>50</v>
      </c>
      <c r="T4101" t="str">
        <f t="shared" si="388"/>
        <v>theater</v>
      </c>
      <c r="U4101" t="str">
        <f t="shared" si="389"/>
        <v>plays</v>
      </c>
    </row>
    <row r="4102" spans="1:21" ht="44.25" hidden="1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tr">
        <f>Data[[#This Row],[state]]</f>
        <v>failed</v>
      </c>
      <c r="H4102" t="s">
        <v>8224</v>
      </c>
      <c r="I4102" t="s">
        <v>8246</v>
      </c>
      <c r="J4102">
        <v>1414205990</v>
      </c>
      <c r="K4102" s="11">
        <f t="shared" si="384"/>
        <v>41936.874884259261</v>
      </c>
      <c r="L4102">
        <v>1413341990</v>
      </c>
      <c r="M4102" s="11">
        <f t="shared" si="385"/>
        <v>41926.874884259261</v>
      </c>
      <c r="N4102" t="b">
        <v>0</v>
      </c>
      <c r="O4102">
        <v>0</v>
      </c>
      <c r="P4102" t="b">
        <v>0</v>
      </c>
      <c r="Q4102" t="s">
        <v>8271</v>
      </c>
      <c r="R4102" s="10">
        <f t="shared" si="386"/>
        <v>0</v>
      </c>
      <c r="S4102" t="e">
        <f t="shared" si="387"/>
        <v>#DIV/0!</v>
      </c>
      <c r="T4102" t="str">
        <f t="shared" si="388"/>
        <v>theater</v>
      </c>
      <c r="U4102" t="str">
        <f t="shared" si="389"/>
        <v>plays</v>
      </c>
    </row>
    <row r="4103" spans="1:21" ht="44.25" hidden="1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tr">
        <f>Data[[#This Row],[state]]</f>
        <v>failed</v>
      </c>
      <c r="H4103" t="s">
        <v>8224</v>
      </c>
      <c r="I4103" t="s">
        <v>8246</v>
      </c>
      <c r="J4103">
        <v>1485380482</v>
      </c>
      <c r="K4103" s="11">
        <f t="shared" si="384"/>
        <v>42760.653726851851</v>
      </c>
      <c r="L4103">
        <v>1482788482</v>
      </c>
      <c r="M4103" s="11">
        <f t="shared" si="385"/>
        <v>42730.653726851851</v>
      </c>
      <c r="N4103" t="b">
        <v>0</v>
      </c>
      <c r="O4103">
        <v>0</v>
      </c>
      <c r="P4103" t="b">
        <v>0</v>
      </c>
      <c r="Q4103" t="s">
        <v>8271</v>
      </c>
      <c r="R4103" s="10">
        <f t="shared" si="386"/>
        <v>0</v>
      </c>
      <c r="S4103" t="e">
        <f t="shared" si="387"/>
        <v>#DIV/0!</v>
      </c>
      <c r="T4103" t="str">
        <f t="shared" si="388"/>
        <v>theater</v>
      </c>
      <c r="U4103" t="str">
        <f t="shared" si="389"/>
        <v>plays</v>
      </c>
    </row>
    <row r="4104" spans="1:21" ht="44.25" hidden="1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tr">
        <f>Data[[#This Row],[state]]</f>
        <v>failed</v>
      </c>
      <c r="H4104" t="s">
        <v>8224</v>
      </c>
      <c r="I4104" t="s">
        <v>8246</v>
      </c>
      <c r="J4104">
        <v>1463343673</v>
      </c>
      <c r="K4104" s="11">
        <f t="shared" si="384"/>
        <v>42505.598067129627</v>
      </c>
      <c r="L4104">
        <v>1460751673</v>
      </c>
      <c r="M4104" s="11">
        <f t="shared" si="385"/>
        <v>42475.598067129627</v>
      </c>
      <c r="N4104" t="b">
        <v>0</v>
      </c>
      <c r="O4104">
        <v>6</v>
      </c>
      <c r="P4104" t="b">
        <v>0</v>
      </c>
      <c r="Q4104" t="s">
        <v>8271</v>
      </c>
      <c r="R4104" s="10">
        <f t="shared" si="386"/>
        <v>27.400000000000002</v>
      </c>
      <c r="S4104">
        <f t="shared" si="387"/>
        <v>22.833333333333332</v>
      </c>
      <c r="T4104" t="str">
        <f t="shared" si="388"/>
        <v>theater</v>
      </c>
      <c r="U4104" t="str">
        <f t="shared" si="389"/>
        <v>plays</v>
      </c>
    </row>
    <row r="4105" spans="1:21" ht="44.25" hidden="1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tr">
        <f>Data[[#This Row],[state]]</f>
        <v>failed</v>
      </c>
      <c r="H4105" t="s">
        <v>8224</v>
      </c>
      <c r="I4105" t="s">
        <v>8246</v>
      </c>
      <c r="J4105">
        <v>1440613920</v>
      </c>
      <c r="K4105" s="11">
        <f t="shared" si="384"/>
        <v>42242.522222222222</v>
      </c>
      <c r="L4105">
        <v>1435953566</v>
      </c>
      <c r="M4105" s="11">
        <f t="shared" si="385"/>
        <v>42188.58293981482</v>
      </c>
      <c r="N4105" t="b">
        <v>0</v>
      </c>
      <c r="O4105">
        <v>6</v>
      </c>
      <c r="P4105" t="b">
        <v>0</v>
      </c>
      <c r="Q4105" t="s">
        <v>8271</v>
      </c>
      <c r="R4105" s="10">
        <f t="shared" si="386"/>
        <v>10</v>
      </c>
      <c r="S4105">
        <f t="shared" si="387"/>
        <v>16.666666666666668</v>
      </c>
      <c r="T4105" t="str">
        <f t="shared" si="388"/>
        <v>theater</v>
      </c>
      <c r="U4105" t="str">
        <f t="shared" si="389"/>
        <v>plays</v>
      </c>
    </row>
    <row r="4106" spans="1:21" ht="44.25" hidden="1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tr">
        <f>Data[[#This Row],[state]]</f>
        <v>failed</v>
      </c>
      <c r="H4106" t="s">
        <v>8226</v>
      </c>
      <c r="I4106" t="s">
        <v>8248</v>
      </c>
      <c r="J4106">
        <v>1477550434</v>
      </c>
      <c r="K4106" s="11">
        <f t="shared" si="384"/>
        <v>42670.028171296297</v>
      </c>
      <c r="L4106">
        <v>1474958434</v>
      </c>
      <c r="M4106" s="11">
        <f t="shared" si="385"/>
        <v>42640.028171296297</v>
      </c>
      <c r="N4106" t="b">
        <v>0</v>
      </c>
      <c r="O4106">
        <v>14</v>
      </c>
      <c r="P4106" t="b">
        <v>0</v>
      </c>
      <c r="Q4106" t="s">
        <v>8271</v>
      </c>
      <c r="R4106" s="10">
        <f t="shared" si="386"/>
        <v>21.366666666666667</v>
      </c>
      <c r="S4106">
        <f t="shared" si="387"/>
        <v>45.785714285714285</v>
      </c>
      <c r="T4106" t="str">
        <f t="shared" si="388"/>
        <v>theater</v>
      </c>
      <c r="U4106" t="str">
        <f t="shared" si="389"/>
        <v>plays</v>
      </c>
    </row>
    <row r="4107" spans="1:21" ht="59" hidden="1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tr">
        <f>Data[[#This Row],[state]]</f>
        <v>failed</v>
      </c>
      <c r="H4107" t="s">
        <v>8238</v>
      </c>
      <c r="I4107" t="s">
        <v>8256</v>
      </c>
      <c r="J4107">
        <v>1482711309</v>
      </c>
      <c r="K4107" s="11">
        <f t="shared" si="384"/>
        <v>42729.760520833333</v>
      </c>
      <c r="L4107">
        <v>1479860109</v>
      </c>
      <c r="M4107" s="11">
        <f t="shared" si="385"/>
        <v>42696.760520833333</v>
      </c>
      <c r="N4107" t="b">
        <v>0</v>
      </c>
      <c r="O4107">
        <v>6</v>
      </c>
      <c r="P4107" t="b">
        <v>0</v>
      </c>
      <c r="Q4107" t="s">
        <v>8271</v>
      </c>
      <c r="R4107" s="10">
        <f t="shared" si="386"/>
        <v>6.9696969696969706</v>
      </c>
      <c r="S4107">
        <f t="shared" si="387"/>
        <v>383.33333333333331</v>
      </c>
      <c r="T4107" t="str">
        <f t="shared" si="388"/>
        <v>theater</v>
      </c>
      <c r="U4107" t="str">
        <f t="shared" si="389"/>
        <v>plays</v>
      </c>
    </row>
    <row r="4108" spans="1:21" ht="44.25" hidden="1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tr">
        <f>Data[[#This Row],[state]]</f>
        <v>failed</v>
      </c>
      <c r="H4108" t="s">
        <v>8224</v>
      </c>
      <c r="I4108" t="s">
        <v>8246</v>
      </c>
      <c r="J4108">
        <v>1427936400</v>
      </c>
      <c r="K4108" s="11">
        <f t="shared" si="384"/>
        <v>42095.791666666672</v>
      </c>
      <c r="L4108">
        <v>1424221866</v>
      </c>
      <c r="M4108" s="11">
        <f t="shared" si="385"/>
        <v>42052.799375000002</v>
      </c>
      <c r="N4108" t="b">
        <v>0</v>
      </c>
      <c r="O4108">
        <v>33</v>
      </c>
      <c r="P4108" t="b">
        <v>0</v>
      </c>
      <c r="Q4108" t="s">
        <v>8271</v>
      </c>
      <c r="R4108" s="10">
        <f t="shared" si="386"/>
        <v>70.599999999999994</v>
      </c>
      <c r="S4108">
        <f t="shared" si="387"/>
        <v>106.96969696969697</v>
      </c>
      <c r="T4108" t="str">
        <f t="shared" si="388"/>
        <v>theater</v>
      </c>
      <c r="U4108" t="str">
        <f t="shared" si="389"/>
        <v>plays</v>
      </c>
    </row>
    <row r="4109" spans="1:21" ht="44.25" hidden="1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tr">
        <f>Data[[#This Row],[state]]</f>
        <v>failed</v>
      </c>
      <c r="H4109" t="s">
        <v>8224</v>
      </c>
      <c r="I4109" t="s">
        <v>8246</v>
      </c>
      <c r="J4109">
        <v>1411596001</v>
      </c>
      <c r="K4109" s="11">
        <f t="shared" si="384"/>
        <v>41906.666678240741</v>
      </c>
      <c r="L4109">
        <v>1409608801</v>
      </c>
      <c r="M4109" s="11">
        <f t="shared" si="385"/>
        <v>41883.666678240741</v>
      </c>
      <c r="N4109" t="b">
        <v>0</v>
      </c>
      <c r="O4109">
        <v>4</v>
      </c>
      <c r="P4109" t="b">
        <v>0</v>
      </c>
      <c r="Q4109" t="s">
        <v>8271</v>
      </c>
      <c r="R4109" s="10">
        <f t="shared" si="386"/>
        <v>2.0500000000000003</v>
      </c>
      <c r="S4109">
        <f t="shared" si="387"/>
        <v>10.25</v>
      </c>
      <c r="T4109" t="str">
        <f t="shared" si="388"/>
        <v>theater</v>
      </c>
      <c r="U4109" t="str">
        <f t="shared" si="389"/>
        <v>plays</v>
      </c>
    </row>
    <row r="4110" spans="1:21" ht="44.25" hidden="1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tr">
        <f>Data[[#This Row],[state]]</f>
        <v>failed</v>
      </c>
      <c r="H4110" t="s">
        <v>8224</v>
      </c>
      <c r="I4110" t="s">
        <v>8246</v>
      </c>
      <c r="J4110">
        <v>1488517200</v>
      </c>
      <c r="K4110" s="11">
        <f t="shared" si="384"/>
        <v>42796.958333333328</v>
      </c>
      <c r="L4110">
        <v>1485909937</v>
      </c>
      <c r="M4110" s="11">
        <f t="shared" si="385"/>
        <v>42766.781678240746</v>
      </c>
      <c r="N4110" t="b">
        <v>0</v>
      </c>
      <c r="O4110">
        <v>1</v>
      </c>
      <c r="P4110" t="b">
        <v>0</v>
      </c>
      <c r="Q4110" t="s">
        <v>8271</v>
      </c>
      <c r="R4110" s="10">
        <f t="shared" si="386"/>
        <v>1.9666666666666666</v>
      </c>
      <c r="S4110">
        <f t="shared" si="387"/>
        <v>59</v>
      </c>
      <c r="T4110" t="str">
        <f t="shared" si="388"/>
        <v>theater</v>
      </c>
      <c r="U4110" t="str">
        <f t="shared" si="389"/>
        <v>plays</v>
      </c>
    </row>
    <row r="4111" spans="1:21" ht="44.25" hidden="1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tr">
        <f>Data[[#This Row],[state]]</f>
        <v>failed</v>
      </c>
      <c r="H4111" t="s">
        <v>8225</v>
      </c>
      <c r="I4111" t="s">
        <v>8247</v>
      </c>
      <c r="J4111">
        <v>1448805404</v>
      </c>
      <c r="K4111" s="11">
        <f t="shared" si="384"/>
        <v>42337.331064814818</v>
      </c>
      <c r="L4111">
        <v>1446209804</v>
      </c>
      <c r="M4111" s="11">
        <f t="shared" si="385"/>
        <v>42307.289398148147</v>
      </c>
      <c r="N4111" t="b">
        <v>0</v>
      </c>
      <c r="O4111">
        <v>0</v>
      </c>
      <c r="P4111" t="b">
        <v>0</v>
      </c>
      <c r="Q4111" t="s">
        <v>8271</v>
      </c>
      <c r="R4111" s="10">
        <f t="shared" si="386"/>
        <v>0</v>
      </c>
      <c r="S4111" t="e">
        <f t="shared" si="387"/>
        <v>#DIV/0!</v>
      </c>
      <c r="T4111" t="str">
        <f t="shared" si="388"/>
        <v>theater</v>
      </c>
      <c r="U4111" t="str">
        <f t="shared" si="389"/>
        <v>plays</v>
      </c>
    </row>
    <row r="4112" spans="1:21" ht="44.25" hidden="1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tr">
        <f>Data[[#This Row],[state]]</f>
        <v>failed</v>
      </c>
      <c r="H4112" t="s">
        <v>8225</v>
      </c>
      <c r="I4112" t="s">
        <v>8247</v>
      </c>
      <c r="J4112">
        <v>1469113351</v>
      </c>
      <c r="K4112" s="11">
        <f t="shared" si="384"/>
        <v>42572.376747685179</v>
      </c>
      <c r="L4112">
        <v>1463929351</v>
      </c>
      <c r="M4112" s="11">
        <f t="shared" si="385"/>
        <v>42512.376747685179</v>
      </c>
      <c r="N4112" t="b">
        <v>0</v>
      </c>
      <c r="O4112">
        <v>6</v>
      </c>
      <c r="P4112" t="b">
        <v>0</v>
      </c>
      <c r="Q4112" t="s">
        <v>8271</v>
      </c>
      <c r="R4112" s="10">
        <f t="shared" si="386"/>
        <v>28.666666666666668</v>
      </c>
      <c r="S4112">
        <f t="shared" si="387"/>
        <v>14.333333333333334</v>
      </c>
      <c r="T4112" t="str">
        <f t="shared" si="388"/>
        <v>theater</v>
      </c>
      <c r="U4112" t="str">
        <f t="shared" si="389"/>
        <v>plays</v>
      </c>
    </row>
    <row r="4113" spans="1:21" ht="44.25" hidden="1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tr">
        <f>Data[[#This Row],[state]]</f>
        <v>failed</v>
      </c>
      <c r="H4113" t="s">
        <v>8224</v>
      </c>
      <c r="I4113" t="s">
        <v>8246</v>
      </c>
      <c r="J4113">
        <v>1424747740</v>
      </c>
      <c r="K4113" s="11">
        <f t="shared" si="384"/>
        <v>42058.885879629626</v>
      </c>
      <c r="L4113">
        <v>1422155740</v>
      </c>
      <c r="M4113" s="11">
        <f t="shared" si="385"/>
        <v>42028.885879629626</v>
      </c>
      <c r="N4113" t="b">
        <v>0</v>
      </c>
      <c r="O4113">
        <v>6</v>
      </c>
      <c r="P4113" t="b">
        <v>0</v>
      </c>
      <c r="Q4113" t="s">
        <v>8271</v>
      </c>
      <c r="R4113" s="10">
        <f t="shared" si="386"/>
        <v>3.1333333333333333</v>
      </c>
      <c r="S4113">
        <f t="shared" si="387"/>
        <v>15.666666666666666</v>
      </c>
      <c r="T4113" t="str">
        <f t="shared" si="388"/>
        <v>theater</v>
      </c>
      <c r="U4113" t="str">
        <f t="shared" si="389"/>
        <v>plays</v>
      </c>
    </row>
    <row r="4114" spans="1:21" ht="44.25" hidden="1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tr">
        <f>Data[[#This Row],[state]]</f>
        <v>failed</v>
      </c>
      <c r="H4114" t="s">
        <v>8241</v>
      </c>
      <c r="I4114" t="s">
        <v>8249</v>
      </c>
      <c r="J4114">
        <v>1456617600</v>
      </c>
      <c r="K4114" s="11">
        <f t="shared" si="384"/>
        <v>42427.75</v>
      </c>
      <c r="L4114">
        <v>1454280186</v>
      </c>
      <c r="M4114" s="11">
        <f t="shared" si="385"/>
        <v>42400.696597222224</v>
      </c>
      <c r="N4114" t="b">
        <v>0</v>
      </c>
      <c r="O4114">
        <v>1</v>
      </c>
      <c r="P4114" t="b">
        <v>0</v>
      </c>
      <c r="Q4114" t="s">
        <v>8271</v>
      </c>
      <c r="R4114" s="10">
        <f t="shared" si="386"/>
        <v>0.04</v>
      </c>
      <c r="S4114">
        <f t="shared" si="387"/>
        <v>1</v>
      </c>
      <c r="T4114" t="str">
        <f t="shared" si="388"/>
        <v>theater</v>
      </c>
      <c r="U4114" t="str">
        <f t="shared" si="389"/>
        <v>plays</v>
      </c>
    </row>
    <row r="4115" spans="1:21" ht="44.25" hidden="1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tr">
        <f>Data[[#This Row],[state]]</f>
        <v>failed</v>
      </c>
      <c r="H4115" t="s">
        <v>8224</v>
      </c>
      <c r="I4115" t="s">
        <v>8246</v>
      </c>
      <c r="J4115">
        <v>1452234840</v>
      </c>
      <c r="K4115" s="11">
        <f t="shared" si="384"/>
        <v>42377.023611111115</v>
      </c>
      <c r="L4115">
        <v>1450619123</v>
      </c>
      <c r="M4115" s="11">
        <f t="shared" si="385"/>
        <v>42358.323182870372</v>
      </c>
      <c r="N4115" t="b">
        <v>0</v>
      </c>
      <c r="O4115">
        <v>3</v>
      </c>
      <c r="P4115" t="b">
        <v>0</v>
      </c>
      <c r="Q4115" t="s">
        <v>8271</v>
      </c>
      <c r="R4115" s="10">
        <f t="shared" si="386"/>
        <v>0.2</v>
      </c>
      <c r="S4115">
        <f t="shared" si="387"/>
        <v>1</v>
      </c>
      <c r="T4115" t="str">
        <f t="shared" si="388"/>
        <v>theater</v>
      </c>
      <c r="U4115" t="str">
        <f t="shared" si="389"/>
        <v>plays</v>
      </c>
    </row>
  </sheetData>
  <conditionalFormatting sqref="F1:F1048576">
    <cfRule type="containsText" dxfId="21" priority="13" operator="containsText" text="live">
      <formula>NOT(ISERROR(SEARCH("live",F1)))</formula>
    </cfRule>
    <cfRule type="containsText" dxfId="20" priority="14" operator="containsText" text="failed">
      <formula>NOT(ISERROR(SEARCH("failed",F1)))</formula>
    </cfRule>
    <cfRule type="containsText" dxfId="19" priority="15" operator="containsText" text="canceled">
      <formula>NOT(ISERROR(SEARCH("canceled",F1)))</formula>
    </cfRule>
    <cfRule type="containsText" dxfId="18" priority="16" operator="containsText" text="canceled">
      <formula>NOT(ISERROR(SEARCH("canceled",F1)))</formula>
    </cfRule>
    <cfRule type="cellIs" dxfId="17" priority="17" operator="equal">
      <formula>"successful"</formula>
    </cfRule>
  </conditionalFormatting>
  <conditionalFormatting sqref="R1:R1048576">
    <cfRule type="colorScale" priority="1">
      <colorScale>
        <cfvo type="num" val="0"/>
        <cfvo type="percentile" val="50"/>
        <cfvo type="num" val="200"/>
        <color rgb="FFC00000"/>
        <color theme="9" tint="0.39997558519241921"/>
        <color theme="8" tint="-0.249977111117893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4ACC-8AB4-40C2-8435-77AFAA2EA194}">
  <sheetPr codeName="Sheet2"/>
  <dimension ref="A2:F15"/>
  <sheetViews>
    <sheetView zoomScale="115" zoomScaleNormal="115" workbookViewId="0">
      <selection activeCell="F10" sqref="F10"/>
    </sheetView>
  </sheetViews>
  <sheetFormatPr defaultRowHeight="14.75" x14ac:dyDescent="0.75"/>
  <cols>
    <col min="1" max="1" width="15.76953125" bestFit="1" customWidth="1"/>
    <col min="2" max="2" width="15.1796875" bestFit="1" customWidth="1"/>
    <col min="3" max="3" width="5.40625" bestFit="1" customWidth="1"/>
    <col min="4" max="4" width="3.6796875" bestFit="1" customWidth="1"/>
    <col min="5" max="5" width="9.08984375" bestFit="1" customWidth="1"/>
    <col min="6" max="6" width="10.58984375" bestFit="1" customWidth="1"/>
  </cols>
  <sheetData>
    <row r="2" spans="1:6" x14ac:dyDescent="0.75">
      <c r="A2" s="5" t="s">
        <v>8223</v>
      </c>
      <c r="B2" t="s">
        <v>8322</v>
      </c>
    </row>
    <row r="4" spans="1:6" x14ac:dyDescent="0.75">
      <c r="A4" s="5" t="s">
        <v>8366</v>
      </c>
      <c r="B4" s="5" t="s">
        <v>8321</v>
      </c>
    </row>
    <row r="5" spans="1:6" x14ac:dyDescent="0.7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75">
      <c r="A6" s="6" t="s">
        <v>8311</v>
      </c>
      <c r="B6" s="7">
        <v>40</v>
      </c>
      <c r="C6" s="7">
        <v>180</v>
      </c>
      <c r="D6" s="7"/>
      <c r="E6" s="7">
        <v>300</v>
      </c>
      <c r="F6" s="7">
        <v>520</v>
      </c>
    </row>
    <row r="7" spans="1:6" x14ac:dyDescent="0.75">
      <c r="A7" s="6" t="s">
        <v>8312</v>
      </c>
      <c r="B7" s="7">
        <v>20</v>
      </c>
      <c r="C7" s="7">
        <v>140</v>
      </c>
      <c r="D7" s="7">
        <v>6</v>
      </c>
      <c r="E7" s="7">
        <v>34</v>
      </c>
      <c r="F7" s="7">
        <v>200</v>
      </c>
    </row>
    <row r="8" spans="1:6" x14ac:dyDescent="0.75">
      <c r="A8" s="6" t="s">
        <v>8313</v>
      </c>
      <c r="B8" s="7"/>
      <c r="C8" s="7">
        <v>140</v>
      </c>
      <c r="D8" s="7"/>
      <c r="E8" s="7">
        <v>80</v>
      </c>
      <c r="F8" s="7">
        <v>220</v>
      </c>
    </row>
    <row r="9" spans="1:6" x14ac:dyDescent="0.75">
      <c r="A9" s="6" t="s">
        <v>8314</v>
      </c>
      <c r="B9" s="7">
        <v>24</v>
      </c>
      <c r="C9" s="7"/>
      <c r="D9" s="7"/>
      <c r="E9" s="7"/>
      <c r="F9" s="7">
        <v>24</v>
      </c>
    </row>
    <row r="10" spans="1:6" x14ac:dyDescent="0.75">
      <c r="A10" s="6" t="s">
        <v>8315</v>
      </c>
      <c r="B10" s="7">
        <v>20</v>
      </c>
      <c r="C10" s="7">
        <v>120</v>
      </c>
      <c r="D10" s="7">
        <v>20</v>
      </c>
      <c r="E10" s="7">
        <v>540</v>
      </c>
      <c r="F10" s="7">
        <v>700</v>
      </c>
    </row>
    <row r="11" spans="1:6" x14ac:dyDescent="0.75">
      <c r="A11" s="6" t="s">
        <v>8316</v>
      </c>
      <c r="B11" s="7"/>
      <c r="C11" s="7">
        <v>117</v>
      </c>
      <c r="D11" s="7"/>
      <c r="E11" s="7">
        <v>103</v>
      </c>
      <c r="F11" s="7">
        <v>220</v>
      </c>
    </row>
    <row r="12" spans="1:6" x14ac:dyDescent="0.75">
      <c r="A12" s="6" t="s">
        <v>8317</v>
      </c>
      <c r="B12" s="7">
        <v>30</v>
      </c>
      <c r="C12" s="7">
        <v>127</v>
      </c>
      <c r="D12" s="7"/>
      <c r="E12" s="7">
        <v>80</v>
      </c>
      <c r="F12" s="7">
        <v>237</v>
      </c>
    </row>
    <row r="13" spans="1:6" x14ac:dyDescent="0.75">
      <c r="A13" s="6" t="s">
        <v>8318</v>
      </c>
      <c r="B13" s="7">
        <v>178</v>
      </c>
      <c r="C13" s="7">
        <v>213</v>
      </c>
      <c r="D13" s="7"/>
      <c r="E13" s="7">
        <v>209</v>
      </c>
      <c r="F13" s="7">
        <v>600</v>
      </c>
    </row>
    <row r="14" spans="1:6" x14ac:dyDescent="0.75">
      <c r="A14" s="6" t="s">
        <v>8319</v>
      </c>
      <c r="B14" s="7">
        <v>37</v>
      </c>
      <c r="C14" s="7">
        <v>493</v>
      </c>
      <c r="D14" s="7">
        <v>24</v>
      </c>
      <c r="E14" s="7">
        <v>839</v>
      </c>
      <c r="F14" s="7">
        <v>1393</v>
      </c>
    </row>
    <row r="15" spans="1:6" x14ac:dyDescent="0.75">
      <c r="A15" s="6" t="s">
        <v>8320</v>
      </c>
      <c r="B15" s="7">
        <v>349</v>
      </c>
      <c r="C15" s="7">
        <v>1530</v>
      </c>
      <c r="D15" s="7">
        <v>50</v>
      </c>
      <c r="E15" s="7">
        <v>2185</v>
      </c>
      <c r="F1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DEC8-CF09-4421-A9AD-19A2C5705D81}">
  <sheetPr codeName="Sheet3"/>
  <dimension ref="A1:F47"/>
  <sheetViews>
    <sheetView topLeftCell="A3" zoomScale="85" zoomScaleNormal="85" workbookViewId="0">
      <selection activeCell="B46" sqref="B46"/>
    </sheetView>
  </sheetViews>
  <sheetFormatPr defaultRowHeight="14.75" x14ac:dyDescent="0.75"/>
  <cols>
    <col min="1" max="1" width="15.76953125" bestFit="1" customWidth="1"/>
    <col min="2" max="2" width="15.3164062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10.58984375" bestFit="1" customWidth="1"/>
    <col min="7" max="7" width="11.86328125" bestFit="1" customWidth="1"/>
    <col min="8" max="8" width="6.1328125" bestFit="1" customWidth="1"/>
    <col min="9" max="9" width="14.26953125" bestFit="1" customWidth="1"/>
    <col min="10" max="10" width="4.58984375" bestFit="1" customWidth="1"/>
    <col min="11" max="11" width="6" bestFit="1" customWidth="1"/>
    <col min="12" max="12" width="10.1328125" bestFit="1" customWidth="1"/>
    <col min="13" max="13" width="7.1796875" bestFit="1" customWidth="1"/>
    <col min="14" max="14" width="8.81640625" bestFit="1" customWidth="1"/>
    <col min="15" max="15" width="8.90625" bestFit="1" customWidth="1"/>
    <col min="16" max="16" width="3.7265625" bestFit="1" customWidth="1"/>
    <col min="17" max="17" width="11.54296875" bestFit="1" customWidth="1"/>
    <col min="18" max="18" width="5.5" bestFit="1" customWidth="1"/>
    <col min="19" max="19" width="12.36328125" bestFit="1" customWidth="1"/>
    <col min="20" max="20" width="7.04296875" bestFit="1" customWidth="1"/>
    <col min="21" max="21" width="6.26953125" bestFit="1" customWidth="1"/>
    <col min="22" max="22" width="9.26953125" bestFit="1" customWidth="1"/>
    <col min="23" max="23" width="6.453125" bestFit="1" customWidth="1"/>
    <col min="24" max="24" width="10.76953125" bestFit="1" customWidth="1"/>
    <col min="25" max="25" width="5.90625" bestFit="1" customWidth="1"/>
    <col min="26" max="26" width="5.04296875" bestFit="1" customWidth="1"/>
    <col min="27" max="27" width="3.953125" bestFit="1" customWidth="1"/>
    <col min="28" max="28" width="14.86328125" bestFit="1" customWidth="1"/>
    <col min="29" max="29" width="10.31640625" bestFit="1" customWidth="1"/>
    <col min="30" max="30" width="4.26953125" bestFit="1" customWidth="1"/>
    <col min="31" max="31" width="12.5" bestFit="1" customWidth="1"/>
    <col min="32" max="32" width="5.90625" bestFit="1" customWidth="1"/>
    <col min="33" max="33" width="10.26953125" bestFit="1" customWidth="1"/>
    <col min="34" max="34" width="15.58984375" bestFit="1" customWidth="1"/>
    <col min="35" max="35" width="6.2265625" bestFit="1" customWidth="1"/>
    <col min="36" max="36" width="13.7265625" bestFit="1" customWidth="1"/>
    <col min="37" max="37" width="8.81640625" bestFit="1" customWidth="1"/>
    <col min="38" max="38" width="10.6796875" bestFit="1" customWidth="1"/>
    <col min="39" max="39" width="11.1796875" bestFit="1" customWidth="1"/>
    <col min="40" max="40" width="9.31640625" bestFit="1" customWidth="1"/>
    <col min="41" max="41" width="4.26953125" bestFit="1" customWidth="1"/>
    <col min="42" max="42" width="10.90625" bestFit="1" customWidth="1"/>
    <col min="43" max="43" width="10.58984375" bestFit="1" customWidth="1"/>
  </cols>
  <sheetData>
    <row r="1" spans="1:6" x14ac:dyDescent="0.75">
      <c r="A1" s="5" t="s">
        <v>8223</v>
      </c>
      <c r="B1" t="s">
        <v>8322</v>
      </c>
    </row>
    <row r="2" spans="1:6" x14ac:dyDescent="0.75">
      <c r="A2" s="5" t="s">
        <v>8364</v>
      </c>
      <c r="B2" t="s">
        <v>8322</v>
      </c>
    </row>
    <row r="4" spans="1:6" x14ac:dyDescent="0.75">
      <c r="A4" s="5" t="s">
        <v>8366</v>
      </c>
      <c r="B4" s="5" t="s">
        <v>8321</v>
      </c>
    </row>
    <row r="5" spans="1:6" x14ac:dyDescent="0.7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75">
      <c r="A6" s="6" t="s">
        <v>8323</v>
      </c>
      <c r="B6" s="7"/>
      <c r="C6" s="7">
        <v>100</v>
      </c>
      <c r="D6" s="7"/>
      <c r="E6" s="7"/>
      <c r="F6" s="7">
        <v>100</v>
      </c>
    </row>
    <row r="7" spans="1:6" x14ac:dyDescent="0.75">
      <c r="A7" s="6" t="s">
        <v>8324</v>
      </c>
      <c r="B7" s="7">
        <v>20</v>
      </c>
      <c r="C7" s="7"/>
      <c r="D7" s="7"/>
      <c r="E7" s="7"/>
      <c r="F7" s="7">
        <v>20</v>
      </c>
    </row>
    <row r="8" spans="1:6" x14ac:dyDescent="0.75">
      <c r="A8" s="6" t="s">
        <v>8325</v>
      </c>
      <c r="B8" s="7">
        <v>24</v>
      </c>
      <c r="C8" s="7"/>
      <c r="D8" s="7"/>
      <c r="E8" s="7"/>
      <c r="F8" s="7">
        <v>24</v>
      </c>
    </row>
    <row r="9" spans="1:6" x14ac:dyDescent="0.75">
      <c r="A9" s="6" t="s">
        <v>8326</v>
      </c>
      <c r="B9" s="7"/>
      <c r="C9" s="7">
        <v>40</v>
      </c>
      <c r="D9" s="7"/>
      <c r="E9" s="7"/>
      <c r="F9" s="7">
        <v>40</v>
      </c>
    </row>
    <row r="10" spans="1:6" x14ac:dyDescent="0.75">
      <c r="A10" s="6" t="s">
        <v>8327</v>
      </c>
      <c r="B10" s="7"/>
      <c r="C10" s="7"/>
      <c r="D10" s="7"/>
      <c r="E10" s="7">
        <v>40</v>
      </c>
      <c r="F10" s="7">
        <v>40</v>
      </c>
    </row>
    <row r="11" spans="1:6" x14ac:dyDescent="0.75">
      <c r="A11" s="6" t="s">
        <v>8328</v>
      </c>
      <c r="B11" s="7"/>
      <c r="C11" s="7"/>
      <c r="D11" s="7"/>
      <c r="E11" s="7">
        <v>180</v>
      </c>
      <c r="F11" s="7">
        <v>180</v>
      </c>
    </row>
    <row r="12" spans="1:6" x14ac:dyDescent="0.75">
      <c r="A12" s="6" t="s">
        <v>8329</v>
      </c>
      <c r="B12" s="7"/>
      <c r="C12" s="7">
        <v>80</v>
      </c>
      <c r="D12" s="7"/>
      <c r="E12" s="7"/>
      <c r="F12" s="7">
        <v>80</v>
      </c>
    </row>
    <row r="13" spans="1:6" x14ac:dyDescent="0.75">
      <c r="A13" s="6" t="s">
        <v>8330</v>
      </c>
      <c r="B13" s="7"/>
      <c r="C13" s="7"/>
      <c r="D13" s="7"/>
      <c r="E13" s="7">
        <v>40</v>
      </c>
      <c r="F13" s="7">
        <v>40</v>
      </c>
    </row>
    <row r="14" spans="1:6" x14ac:dyDescent="0.75">
      <c r="A14" s="6" t="s">
        <v>8331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75">
      <c r="A15" s="6" t="s">
        <v>8332</v>
      </c>
      <c r="B15" s="7"/>
      <c r="C15" s="7">
        <v>40</v>
      </c>
      <c r="D15" s="7"/>
      <c r="E15" s="7"/>
      <c r="F15" s="7">
        <v>40</v>
      </c>
    </row>
    <row r="16" spans="1:6" x14ac:dyDescent="0.75">
      <c r="A16" s="6" t="s">
        <v>8333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75">
      <c r="A17" s="6" t="s">
        <v>8334</v>
      </c>
      <c r="B17" s="7"/>
      <c r="C17" s="7">
        <v>20</v>
      </c>
      <c r="D17" s="7"/>
      <c r="E17" s="7"/>
      <c r="F17" s="7">
        <v>20</v>
      </c>
    </row>
    <row r="18" spans="1:6" x14ac:dyDescent="0.75">
      <c r="A18" s="6" t="s">
        <v>8335</v>
      </c>
      <c r="B18" s="7"/>
      <c r="C18" s="7"/>
      <c r="D18" s="7"/>
      <c r="E18" s="7">
        <v>140</v>
      </c>
      <c r="F18" s="7">
        <v>140</v>
      </c>
    </row>
    <row r="19" spans="1:6" x14ac:dyDescent="0.75">
      <c r="A19" s="6" t="s">
        <v>8336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75">
      <c r="A20" s="6" t="s">
        <v>8337</v>
      </c>
      <c r="B20" s="7"/>
      <c r="C20" s="7">
        <v>60</v>
      </c>
      <c r="D20" s="7"/>
      <c r="E20" s="7"/>
      <c r="F20" s="7">
        <v>60</v>
      </c>
    </row>
    <row r="21" spans="1:6" x14ac:dyDescent="0.75">
      <c r="A21" s="6" t="s">
        <v>8338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75">
      <c r="A22" s="6" t="s">
        <v>8339</v>
      </c>
      <c r="B22" s="7"/>
      <c r="C22" s="7"/>
      <c r="D22" s="7"/>
      <c r="E22" s="7">
        <v>20</v>
      </c>
      <c r="F22" s="7">
        <v>20</v>
      </c>
    </row>
    <row r="23" spans="1:6" x14ac:dyDescent="0.75">
      <c r="A23" s="6" t="s">
        <v>8340</v>
      </c>
      <c r="B23" s="7"/>
      <c r="C23" s="7">
        <v>40</v>
      </c>
      <c r="D23" s="7"/>
      <c r="E23" s="7"/>
      <c r="F23" s="7">
        <v>40</v>
      </c>
    </row>
    <row r="24" spans="1:6" x14ac:dyDescent="0.75">
      <c r="A24" s="6" t="s">
        <v>8341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75">
      <c r="A25" s="6" t="s">
        <v>8342</v>
      </c>
      <c r="B25" s="7"/>
      <c r="C25" s="7">
        <v>20</v>
      </c>
      <c r="D25" s="7"/>
      <c r="E25" s="7"/>
      <c r="F25" s="7">
        <v>20</v>
      </c>
    </row>
    <row r="26" spans="1:6" x14ac:dyDescent="0.75">
      <c r="A26" s="6" t="s">
        <v>8343</v>
      </c>
      <c r="B26" s="7"/>
      <c r="C26" s="7"/>
      <c r="D26" s="7"/>
      <c r="E26" s="7">
        <v>60</v>
      </c>
      <c r="F26" s="7">
        <v>60</v>
      </c>
    </row>
    <row r="27" spans="1:6" x14ac:dyDescent="0.75">
      <c r="A27" s="6" t="s">
        <v>8344</v>
      </c>
      <c r="B27" s="7"/>
      <c r="C27" s="7">
        <v>20</v>
      </c>
      <c r="D27" s="7"/>
      <c r="E27" s="7"/>
      <c r="F27" s="7">
        <v>20</v>
      </c>
    </row>
    <row r="28" spans="1:6" x14ac:dyDescent="0.75">
      <c r="A28" s="6" t="s">
        <v>8345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75">
      <c r="A29" s="6" t="s">
        <v>8346</v>
      </c>
      <c r="B29" s="7"/>
      <c r="C29" s="7">
        <v>20</v>
      </c>
      <c r="D29" s="7"/>
      <c r="E29" s="7"/>
      <c r="F29" s="7">
        <v>20</v>
      </c>
    </row>
    <row r="30" spans="1:6" x14ac:dyDescent="0.75">
      <c r="A30" s="6" t="s">
        <v>8347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75">
      <c r="A31" s="6" t="s">
        <v>8348</v>
      </c>
      <c r="B31" s="7"/>
      <c r="C31" s="7"/>
      <c r="D31" s="7"/>
      <c r="E31" s="7">
        <v>40</v>
      </c>
      <c r="F31" s="7">
        <v>40</v>
      </c>
    </row>
    <row r="32" spans="1:6" x14ac:dyDescent="0.75">
      <c r="A32" s="6" t="s">
        <v>8349</v>
      </c>
      <c r="B32" s="7"/>
      <c r="C32" s="7"/>
      <c r="D32" s="7"/>
      <c r="E32" s="7">
        <v>20</v>
      </c>
      <c r="F32" s="7">
        <v>20</v>
      </c>
    </row>
    <row r="33" spans="1:6" x14ac:dyDescent="0.75">
      <c r="A33" s="6" t="s">
        <v>8350</v>
      </c>
      <c r="B33" s="7"/>
      <c r="C33" s="7">
        <v>20</v>
      </c>
      <c r="D33" s="7"/>
      <c r="E33" s="7"/>
      <c r="F33" s="7">
        <v>20</v>
      </c>
    </row>
    <row r="34" spans="1:6" x14ac:dyDescent="0.75">
      <c r="A34" s="6" t="s">
        <v>8351</v>
      </c>
      <c r="B34" s="7"/>
      <c r="C34" s="7"/>
      <c r="D34" s="7"/>
      <c r="E34" s="7">
        <v>260</v>
      </c>
      <c r="F34" s="7">
        <v>260</v>
      </c>
    </row>
    <row r="35" spans="1:6" x14ac:dyDescent="0.75">
      <c r="A35" s="6" t="s">
        <v>8352</v>
      </c>
      <c r="B35" s="7">
        <v>40</v>
      </c>
      <c r="C35" s="7"/>
      <c r="D35" s="7"/>
      <c r="E35" s="7"/>
      <c r="F35" s="7">
        <v>40</v>
      </c>
    </row>
    <row r="36" spans="1:6" x14ac:dyDescent="0.75">
      <c r="A36" s="6" t="s">
        <v>8353</v>
      </c>
      <c r="B36" s="7"/>
      <c r="C36" s="7"/>
      <c r="D36" s="7"/>
      <c r="E36" s="7">
        <v>60</v>
      </c>
      <c r="F36" s="7">
        <v>60</v>
      </c>
    </row>
    <row r="37" spans="1:6" x14ac:dyDescent="0.75">
      <c r="A37" s="6" t="s">
        <v>8354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75">
      <c r="A38" s="6" t="s">
        <v>8355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75">
      <c r="A39" s="6" t="s">
        <v>8356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75">
      <c r="A40" s="6" t="s">
        <v>8357</v>
      </c>
      <c r="B40" s="7"/>
      <c r="C40" s="7"/>
      <c r="D40" s="7"/>
      <c r="E40" s="7">
        <v>80</v>
      </c>
      <c r="F40" s="7">
        <v>80</v>
      </c>
    </row>
    <row r="41" spans="1:6" x14ac:dyDescent="0.75">
      <c r="A41" s="6" t="s">
        <v>8358</v>
      </c>
      <c r="B41" s="7"/>
      <c r="C41" s="7"/>
      <c r="D41" s="7"/>
      <c r="E41" s="7">
        <v>60</v>
      </c>
      <c r="F41" s="7">
        <v>60</v>
      </c>
    </row>
    <row r="42" spans="1:6" x14ac:dyDescent="0.75">
      <c r="A42" s="6" t="s">
        <v>8359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75">
      <c r="A43" s="6" t="s">
        <v>8360</v>
      </c>
      <c r="B43" s="7"/>
      <c r="C43" s="7">
        <v>100</v>
      </c>
      <c r="D43" s="7"/>
      <c r="E43" s="7"/>
      <c r="F43" s="7">
        <v>100</v>
      </c>
    </row>
    <row r="44" spans="1:6" x14ac:dyDescent="0.75">
      <c r="A44" s="6" t="s">
        <v>8361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75">
      <c r="A45" s="6" t="s">
        <v>8362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75">
      <c r="A46" s="6" t="s">
        <v>8363</v>
      </c>
      <c r="B46" s="7">
        <v>20</v>
      </c>
      <c r="C46" s="7"/>
      <c r="D46" s="7"/>
      <c r="E46" s="7"/>
      <c r="F46" s="7">
        <v>20</v>
      </c>
    </row>
    <row r="47" spans="1:6" x14ac:dyDescent="0.75">
      <c r="A47" s="6" t="s">
        <v>8320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2A6E-ED66-45C3-AA56-049767FADEBC}">
  <sheetPr codeName="Sheet4"/>
  <dimension ref="A1:F18"/>
  <sheetViews>
    <sheetView tabSelected="1" workbookViewId="0">
      <selection activeCell="C26" sqref="C26"/>
    </sheetView>
  </sheetViews>
  <sheetFormatPr defaultRowHeight="14.75" x14ac:dyDescent="0.75"/>
  <cols>
    <col min="1" max="1" width="15.7695312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7" width="10.58984375" bestFit="1" customWidth="1"/>
  </cols>
  <sheetData>
    <row r="1" spans="1:6" x14ac:dyDescent="0.75">
      <c r="A1" s="5" t="s">
        <v>8308</v>
      </c>
      <c r="B1" t="s">
        <v>8322</v>
      </c>
    </row>
    <row r="2" spans="1:6" x14ac:dyDescent="0.75">
      <c r="A2" s="5" t="s">
        <v>8381</v>
      </c>
      <c r="B2" t="s">
        <v>8322</v>
      </c>
    </row>
    <row r="4" spans="1:6" x14ac:dyDescent="0.75">
      <c r="A4" s="5" t="s">
        <v>8366</v>
      </c>
      <c r="B4" s="5" t="s">
        <v>8321</v>
      </c>
    </row>
    <row r="5" spans="1:6" x14ac:dyDescent="0.7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75">
      <c r="A6" s="6" t="s">
        <v>8375</v>
      </c>
      <c r="B6" s="7">
        <v>34</v>
      </c>
      <c r="C6" s="7">
        <v>148</v>
      </c>
      <c r="D6" s="7">
        <v>2</v>
      </c>
      <c r="E6" s="7">
        <v>184</v>
      </c>
      <c r="F6" s="7">
        <v>368</v>
      </c>
    </row>
    <row r="7" spans="1:6" x14ac:dyDescent="0.75">
      <c r="A7" s="6" t="s">
        <v>8376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75">
      <c r="A8" s="6" t="s">
        <v>8377</v>
      </c>
      <c r="B8" s="7">
        <v>28</v>
      </c>
      <c r="C8" s="7">
        <v>108</v>
      </c>
      <c r="D8" s="7">
        <v>30</v>
      </c>
      <c r="E8" s="7">
        <v>179</v>
      </c>
      <c r="F8" s="7">
        <v>345</v>
      </c>
    </row>
    <row r="9" spans="1:6" x14ac:dyDescent="0.75">
      <c r="A9" s="6" t="s">
        <v>8378</v>
      </c>
      <c r="B9" s="7">
        <v>27</v>
      </c>
      <c r="C9" s="7">
        <v>102</v>
      </c>
      <c r="D9" s="7"/>
      <c r="E9" s="7">
        <v>193</v>
      </c>
      <c r="F9" s="7">
        <v>322</v>
      </c>
    </row>
    <row r="10" spans="1:6" x14ac:dyDescent="0.75">
      <c r="A10" s="6" t="s">
        <v>8369</v>
      </c>
      <c r="B10" s="7">
        <v>26</v>
      </c>
      <c r="C10" s="7">
        <v>126</v>
      </c>
      <c r="D10" s="7"/>
      <c r="E10" s="7">
        <v>232</v>
      </c>
      <c r="F10" s="7">
        <v>384</v>
      </c>
    </row>
    <row r="11" spans="1:6" x14ac:dyDescent="0.75">
      <c r="A11" s="6" t="s">
        <v>8379</v>
      </c>
      <c r="B11" s="7">
        <v>27</v>
      </c>
      <c r="C11" s="7">
        <v>148</v>
      </c>
      <c r="D11" s="7"/>
      <c r="E11" s="7">
        <v>213</v>
      </c>
      <c r="F11" s="7">
        <v>388</v>
      </c>
    </row>
    <row r="12" spans="1:6" x14ac:dyDescent="0.75">
      <c r="A12" s="6" t="s">
        <v>8370</v>
      </c>
      <c r="B12" s="7">
        <v>44</v>
      </c>
      <c r="C12" s="7">
        <v>148</v>
      </c>
      <c r="D12" s="7"/>
      <c r="E12" s="7">
        <v>192</v>
      </c>
      <c r="F12" s="7">
        <v>384</v>
      </c>
    </row>
    <row r="13" spans="1:6" x14ac:dyDescent="0.75">
      <c r="A13" s="6" t="s">
        <v>8371</v>
      </c>
      <c r="B13" s="7">
        <v>32</v>
      </c>
      <c r="C13" s="7">
        <v>134</v>
      </c>
      <c r="D13" s="7"/>
      <c r="E13" s="7">
        <v>167</v>
      </c>
      <c r="F13" s="7">
        <v>333</v>
      </c>
    </row>
    <row r="14" spans="1:6" x14ac:dyDescent="0.75">
      <c r="A14" s="6" t="s">
        <v>8372</v>
      </c>
      <c r="B14" s="7">
        <v>24</v>
      </c>
      <c r="C14" s="7">
        <v>127</v>
      </c>
      <c r="D14" s="7"/>
      <c r="E14" s="7">
        <v>148</v>
      </c>
      <c r="F14" s="7">
        <v>299</v>
      </c>
    </row>
    <row r="15" spans="1:6" x14ac:dyDescent="0.75">
      <c r="A15" s="6" t="s">
        <v>8373</v>
      </c>
      <c r="B15" s="7">
        <v>20</v>
      </c>
      <c r="C15" s="7">
        <v>150</v>
      </c>
      <c r="D15" s="7"/>
      <c r="E15" s="7">
        <v>184</v>
      </c>
      <c r="F15" s="7">
        <v>354</v>
      </c>
    </row>
    <row r="16" spans="1:6" x14ac:dyDescent="0.75">
      <c r="A16" s="6" t="s">
        <v>8374</v>
      </c>
      <c r="B16" s="7">
        <v>37</v>
      </c>
      <c r="C16" s="7">
        <v>114</v>
      </c>
      <c r="D16" s="7"/>
      <c r="E16" s="7">
        <v>180</v>
      </c>
      <c r="F16" s="7">
        <v>331</v>
      </c>
    </row>
    <row r="17" spans="1:6" x14ac:dyDescent="0.75">
      <c r="A17" s="6" t="s">
        <v>8380</v>
      </c>
      <c r="B17" s="7">
        <v>23</v>
      </c>
      <c r="C17" s="7">
        <v>119</v>
      </c>
      <c r="D17" s="7"/>
      <c r="E17" s="7">
        <v>111</v>
      </c>
      <c r="F17" s="7">
        <v>253</v>
      </c>
    </row>
    <row r="18" spans="1:6" x14ac:dyDescent="0.75">
      <c r="A18" s="6" t="s">
        <v>8320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EBD4-43E3-4972-BB0D-7446D7E0E98C}">
  <sheetPr codeName="Sheet5"/>
  <dimension ref="A1:I13"/>
  <sheetViews>
    <sheetView workbookViewId="0">
      <selection activeCell="E28" sqref="E28"/>
    </sheetView>
  </sheetViews>
  <sheetFormatPr defaultRowHeight="12.25" x14ac:dyDescent="0.65"/>
  <cols>
    <col min="1" max="1" width="21.40625" style="15" bestFit="1" customWidth="1"/>
    <col min="2" max="2" width="14.6328125" style="13" customWidth="1"/>
    <col min="3" max="3" width="12.54296875" style="13" customWidth="1"/>
    <col min="4" max="4" width="15" style="13" customWidth="1"/>
    <col min="5" max="5" width="11.76953125" style="13" customWidth="1"/>
    <col min="6" max="6" width="16.6796875" style="13" customWidth="1"/>
    <col min="7" max="7" width="14.58984375" style="13" customWidth="1"/>
    <col min="8" max="8" width="17.04296875" style="13" customWidth="1"/>
    <col min="9" max="16384" width="8.7265625" style="13"/>
  </cols>
  <sheetData>
    <row r="1" spans="1:9" x14ac:dyDescent="0.65">
      <c r="A1" s="16" t="s">
        <v>8394</v>
      </c>
      <c r="B1" s="17" t="s">
        <v>8395</v>
      </c>
      <c r="C1" s="17" t="s">
        <v>8396</v>
      </c>
      <c r="D1" s="17" t="s">
        <v>8397</v>
      </c>
      <c r="E1" s="17" t="s">
        <v>8398</v>
      </c>
      <c r="F1" s="17" t="s">
        <v>8399</v>
      </c>
      <c r="G1" s="17" t="s">
        <v>8400</v>
      </c>
      <c r="H1" s="17" t="s">
        <v>8401</v>
      </c>
    </row>
    <row r="2" spans="1:9" x14ac:dyDescent="0.65">
      <c r="A2" s="14" t="s">
        <v>8382</v>
      </c>
      <c r="B2" s="13">
        <f>COUNTIFS(Data[state],"=successful",Data[goal],"&gt;0",Data[goal],"&lt;1000")</f>
        <v>322</v>
      </c>
      <c r="C2" s="13">
        <f>COUNTIFS(Data[state],"=failed",Data[goal],"&gt;0",Data[goal],"&lt;1000")</f>
        <v>113</v>
      </c>
      <c r="D2" s="13">
        <f>COUNTIFS(Data[state],"=canceled",Data[goal],"&gt;0",Data[goal],"&lt;1000")</f>
        <v>18</v>
      </c>
      <c r="E2" s="13">
        <f>SUM(B2:D2)</f>
        <v>453</v>
      </c>
      <c r="F2" s="18">
        <f>B2/E2</f>
        <v>0.71081677704194257</v>
      </c>
      <c r="G2" s="18">
        <f>C2/E2</f>
        <v>0.24944812362030905</v>
      </c>
      <c r="H2" s="18">
        <f>D2/E2</f>
        <v>3.9735099337748346E-2</v>
      </c>
      <c r="I2" s="19"/>
    </row>
    <row r="3" spans="1:9" x14ac:dyDescent="0.65">
      <c r="A3" s="14" t="s">
        <v>8383</v>
      </c>
      <c r="B3" s="13">
        <f>COUNTIFS(Data[state],"=successful",Data[goal],"&gt;=1000",Data[goal],"&lt;4999")</f>
        <v>931</v>
      </c>
      <c r="C3" s="13">
        <f>COUNTIFS(Data[state],"=failed",Data[goal],"&gt;=1000",Data[goal],"&lt;4999")</f>
        <v>420</v>
      </c>
      <c r="D3" s="13">
        <f>COUNTIFS(Data[state],"=canceled",Data[goal],"&gt;=1000",Data[goal],"&lt;4999")</f>
        <v>60</v>
      </c>
      <c r="E3" s="13">
        <f t="shared" ref="E3:E12" si="0">SUM(B3:D3)</f>
        <v>1411</v>
      </c>
      <c r="F3" s="18">
        <f t="shared" ref="F3:F13" si="1">B3/E3</f>
        <v>0.65981573352232459</v>
      </c>
      <c r="G3" s="18">
        <f t="shared" ref="G3:G13" si="2">C3/E3</f>
        <v>0.297661233167966</v>
      </c>
      <c r="H3" s="18">
        <f t="shared" ref="H3:H13" si="3">D3/E3</f>
        <v>4.2523033309709427E-2</v>
      </c>
      <c r="I3" s="19"/>
    </row>
    <row r="4" spans="1:9" x14ac:dyDescent="0.65">
      <c r="A4" s="14" t="s">
        <v>8384</v>
      </c>
      <c r="B4" s="13">
        <f>COUNTIFS(Data[state],"=successful",Data[goal],"&gt;=5000",Data[goal],"&lt;9999")</f>
        <v>380</v>
      </c>
      <c r="C4" s="13">
        <f>COUNTIFS(Data[state],"=failed",Data[goal],"&gt;=5000",Data[goal],"&lt;9999")</f>
        <v>282</v>
      </c>
      <c r="D4" s="13">
        <f>COUNTIFS(Data[state],"=canceled",Data[goal],"&gt;=5000",Data[goal],"&lt;9999")</f>
        <v>51</v>
      </c>
      <c r="E4" s="13">
        <f t="shared" si="0"/>
        <v>713</v>
      </c>
      <c r="F4" s="18">
        <f t="shared" si="1"/>
        <v>0.53295932678821878</v>
      </c>
      <c r="G4" s="18">
        <f t="shared" si="2"/>
        <v>0.39551192145862551</v>
      </c>
      <c r="H4" s="18">
        <f t="shared" si="3"/>
        <v>7.1528751753155678E-2</v>
      </c>
      <c r="I4" s="19"/>
    </row>
    <row r="5" spans="1:9" x14ac:dyDescent="0.65">
      <c r="A5" s="14" t="s">
        <v>8385</v>
      </c>
      <c r="B5" s="13">
        <f>COUNTIFS(Data[state],"=successful",Data[goal],"&gt;=10000",Data[goal],"&lt;14999")</f>
        <v>168</v>
      </c>
      <c r="C5" s="13">
        <f>COUNTIFS(Data[state],"=failed",Data[goal],"&gt;=10000",Data[goal],"&lt;14999")</f>
        <v>144</v>
      </c>
      <c r="D5" s="13">
        <f>COUNTIFS(Data[state],"=canceled",Data[goal],"&gt;=10000",Data[goal],"&lt;14999")</f>
        <v>40</v>
      </c>
      <c r="E5" s="13">
        <f t="shared" si="0"/>
        <v>352</v>
      </c>
      <c r="F5" s="18">
        <f t="shared" si="1"/>
        <v>0.47727272727272729</v>
      </c>
      <c r="G5" s="18">
        <f t="shared" si="2"/>
        <v>0.40909090909090912</v>
      </c>
      <c r="H5" s="18">
        <f t="shared" si="3"/>
        <v>0.11363636363636363</v>
      </c>
      <c r="I5" s="19"/>
    </row>
    <row r="6" spans="1:9" x14ac:dyDescent="0.65">
      <c r="A6" s="14" t="s">
        <v>8386</v>
      </c>
      <c r="B6" s="13">
        <f>COUNTIFS(Data[state],"=successful",Data[goal],"&gt;=15000",Data[goal],"&lt;19999")</f>
        <v>94</v>
      </c>
      <c r="C6" s="13">
        <f>COUNTIFS(Data[state],"=failed",Data[goal],"&gt;=15000",Data[goal],"&lt;19999")</f>
        <v>90</v>
      </c>
      <c r="D6" s="13">
        <f>COUNTIFS(Data[state],"=canceled",Data[goal],"&gt;=15000",Data[goal],"&lt;19999")</f>
        <v>17</v>
      </c>
      <c r="E6" s="13">
        <f t="shared" si="0"/>
        <v>201</v>
      </c>
      <c r="F6" s="18">
        <f t="shared" si="1"/>
        <v>0.46766169154228854</v>
      </c>
      <c r="G6" s="18">
        <f t="shared" si="2"/>
        <v>0.44776119402985076</v>
      </c>
      <c r="H6" s="18">
        <f t="shared" si="3"/>
        <v>8.45771144278607E-2</v>
      </c>
      <c r="I6" s="19"/>
    </row>
    <row r="7" spans="1:9" x14ac:dyDescent="0.65">
      <c r="A7" s="14" t="s">
        <v>8387</v>
      </c>
      <c r="B7" s="13">
        <f>COUNTIFS(Data[state],"=successful",Data[goal],"&gt;=20000",Data[goal],"&lt;24999")</f>
        <v>62</v>
      </c>
      <c r="C7" s="13">
        <f>COUNTIFS(Data[state],"=failed",Data[goal],"&gt;=20000",Data[goal],"&lt;24999")</f>
        <v>72</v>
      </c>
      <c r="D7" s="13">
        <f>COUNTIFS(Data[state],"=canceled",Data[goal],"&gt;=20000",Data[goal],"&lt;24999")</f>
        <v>14</v>
      </c>
      <c r="E7" s="13">
        <f t="shared" si="0"/>
        <v>148</v>
      </c>
      <c r="F7" s="18">
        <f t="shared" si="1"/>
        <v>0.41891891891891891</v>
      </c>
      <c r="G7" s="18">
        <f t="shared" si="2"/>
        <v>0.48648648648648651</v>
      </c>
      <c r="H7" s="18">
        <f t="shared" si="3"/>
        <v>9.45945945945946E-2</v>
      </c>
      <c r="I7" s="19"/>
    </row>
    <row r="8" spans="1:9" x14ac:dyDescent="0.65">
      <c r="A8" s="14" t="s">
        <v>8388</v>
      </c>
      <c r="B8" s="13">
        <f>COUNTIFS(Data[state],"=successful",Data[goal],"&gt;=25000",Data[goal],"&lt;29999")</f>
        <v>55</v>
      </c>
      <c r="C8" s="13">
        <f>COUNTIFS(Data[state],"=failed",Data[goal],"&gt;=25000",Data[goal],"&lt;29999")</f>
        <v>64</v>
      </c>
      <c r="D8" s="13">
        <f>COUNTIFS(Data[state],"=canceled",Data[goal],"&gt;=25000",Data[goal],"&lt;29999")</f>
        <v>18</v>
      </c>
      <c r="E8" s="13">
        <f t="shared" si="0"/>
        <v>137</v>
      </c>
      <c r="F8" s="18">
        <f t="shared" si="1"/>
        <v>0.40145985401459855</v>
      </c>
      <c r="G8" s="18">
        <f t="shared" si="2"/>
        <v>0.46715328467153283</v>
      </c>
      <c r="H8" s="18">
        <f t="shared" si="3"/>
        <v>0.13138686131386862</v>
      </c>
      <c r="I8" s="19"/>
    </row>
    <row r="9" spans="1:9" x14ac:dyDescent="0.65">
      <c r="A9" s="14" t="s">
        <v>8389</v>
      </c>
      <c r="B9" s="13">
        <f>COUNTIFS(Data[state],"=successful",Data[goal],"&gt;=30000",Data[goal],"&lt;34999")</f>
        <v>32</v>
      </c>
      <c r="C9" s="13">
        <f>COUNTIFS(Data[state],"=failed",Data[goal],"&gt;=30000",Data[goal],"&lt;34999")</f>
        <v>37</v>
      </c>
      <c r="D9" s="13">
        <f>COUNTIFS(Data[state],"=canceled",Data[goal],"&gt;=30000",Data[goal],"&lt;34999")</f>
        <v>13</v>
      </c>
      <c r="E9" s="13">
        <f t="shared" si="0"/>
        <v>82</v>
      </c>
      <c r="F9" s="18">
        <f t="shared" si="1"/>
        <v>0.3902439024390244</v>
      </c>
      <c r="G9" s="18">
        <f t="shared" si="2"/>
        <v>0.45121951219512196</v>
      </c>
      <c r="H9" s="18">
        <f t="shared" si="3"/>
        <v>0.15853658536585366</v>
      </c>
      <c r="I9" s="19"/>
    </row>
    <row r="10" spans="1:9" x14ac:dyDescent="0.65">
      <c r="A10" s="14" t="s">
        <v>8390</v>
      </c>
      <c r="B10" s="13">
        <f>COUNTIFS(Data[state],"=successful",Data[goal],"&gt;=35000",Data[goal],"&lt;39999")</f>
        <v>26</v>
      </c>
      <c r="C10" s="13">
        <f>COUNTIFS(Data[state],"=failed",Data[goal],"&gt;=35000",Data[goal],"&lt;39999")</f>
        <v>22</v>
      </c>
      <c r="D10" s="13">
        <f>COUNTIFS(Data[state],"=canceled",Data[goal],"&gt;=35000",Data[goal],"&lt;39999")</f>
        <v>7</v>
      </c>
      <c r="E10" s="13">
        <f t="shared" si="0"/>
        <v>55</v>
      </c>
      <c r="F10" s="18">
        <f t="shared" si="1"/>
        <v>0.47272727272727272</v>
      </c>
      <c r="G10" s="18">
        <f t="shared" si="2"/>
        <v>0.4</v>
      </c>
      <c r="H10" s="18">
        <f t="shared" si="3"/>
        <v>0.12727272727272726</v>
      </c>
      <c r="I10" s="19"/>
    </row>
    <row r="11" spans="1:9" x14ac:dyDescent="0.65">
      <c r="A11" s="14" t="s">
        <v>8391</v>
      </c>
      <c r="B11" s="13">
        <f>COUNTIFS(Data[state],"=successful",Data[goal],"&gt;=40000",Data[goal],"&lt;44999")</f>
        <v>21</v>
      </c>
      <c r="C11" s="13">
        <f>COUNTIFS(Data[state],"=failed",Data[goal],"&gt;=40000",Data[goal],"&lt;44999")</f>
        <v>16</v>
      </c>
      <c r="D11" s="13">
        <f>COUNTIFS(Data[state],"=canceled",Data[goal],"&gt;=40000",Data[goal],"&lt;44999")</f>
        <v>6</v>
      </c>
      <c r="E11" s="13">
        <f t="shared" si="0"/>
        <v>43</v>
      </c>
      <c r="F11" s="18">
        <f t="shared" si="1"/>
        <v>0.48837209302325579</v>
      </c>
      <c r="G11" s="18">
        <f t="shared" si="2"/>
        <v>0.37209302325581395</v>
      </c>
      <c r="H11" s="18">
        <f t="shared" si="3"/>
        <v>0.13953488372093023</v>
      </c>
      <c r="I11" s="19"/>
    </row>
    <row r="12" spans="1:9" x14ac:dyDescent="0.65">
      <c r="A12" s="14" t="s">
        <v>8392</v>
      </c>
      <c r="B12" s="13">
        <f>COUNTIFS(Data[state],"=successful",Data[goal],"&gt;=45000",Data[goal],"&lt;49999")</f>
        <v>6</v>
      </c>
      <c r="C12" s="13">
        <f>COUNTIFS(Data[state],"=failed",Data[goal],"&gt;=45000",Data[goal],"&lt;49999")</f>
        <v>11</v>
      </c>
      <c r="D12" s="13">
        <f>COUNTIFS(Data[state],"=canceled",Data[goal],"&gt;=45000",Data[goal],"&lt;49999")</f>
        <v>4</v>
      </c>
      <c r="E12" s="13">
        <f t="shared" si="0"/>
        <v>21</v>
      </c>
      <c r="F12" s="18">
        <f t="shared" si="1"/>
        <v>0.2857142857142857</v>
      </c>
      <c r="G12" s="18">
        <f t="shared" si="2"/>
        <v>0.52380952380952384</v>
      </c>
      <c r="H12" s="18">
        <f t="shared" si="3"/>
        <v>0.19047619047619047</v>
      </c>
      <c r="I12" s="19"/>
    </row>
    <row r="13" spans="1:9" x14ac:dyDescent="0.65">
      <c r="A13" s="14" t="s">
        <v>8393</v>
      </c>
      <c r="B13" s="13">
        <f>COUNTIFS(Data[state],"=successful",Data[goal],"&gt;=50000")</f>
        <v>86</v>
      </c>
      <c r="C13" s="13">
        <f>COUNTIFS(Data[state],"=failed",Data[goal],"&gt;=50000")</f>
        <v>258</v>
      </c>
      <c r="D13" s="13">
        <f>COUNTIFS(Data[state],"=canceled",Data[goal],"&gt;=50000")</f>
        <v>100</v>
      </c>
      <c r="E13" s="13">
        <f>SUM(B13:D13)</f>
        <v>444</v>
      </c>
      <c r="F13" s="18">
        <f t="shared" si="1"/>
        <v>0.19369369369369369</v>
      </c>
      <c r="G13" s="18">
        <f t="shared" si="2"/>
        <v>0.58108108108108103</v>
      </c>
      <c r="H13" s="18">
        <f t="shared" si="3"/>
        <v>0.22522522522522523</v>
      </c>
      <c r="I13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Pivot_Categories</vt:lpstr>
      <vt:lpstr>Pivot_Sub-Category</vt:lpstr>
      <vt:lpstr>Pivot_Date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audrey lamb</cp:lastModifiedBy>
  <dcterms:created xsi:type="dcterms:W3CDTF">2017-04-20T15:17:24Z</dcterms:created>
  <dcterms:modified xsi:type="dcterms:W3CDTF">2018-10-26T23:50:37Z</dcterms:modified>
</cp:coreProperties>
</file>