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 Trascend/Dropbox/Rodrigo Bata Benitez_Todo/Rodrigo_Tesis/Rodrigo_Article_Methods_08Mar2022/LAST_Articulo Rodrigo_For Reading_Method Comparison_14May2023/ACTUAL_OIKOS + J Avian Biol + Diver &amp; Distrib_26Ago2024/DATA_Methods/"/>
    </mc:Choice>
  </mc:AlternateContent>
  <xr:revisionPtr revIDLastSave="0" documentId="13_ncr:1_{92E90C6B-9E47-E545-BC30-2E1C9D3FFBAF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ReadMe" sheetId="3" r:id="rId1"/>
    <sheet name="1. Vegetation attributes" sheetId="1" r:id="rId2"/>
    <sheet name="2. Comp of veget. attrib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P20" i="1"/>
  <c r="Q20" i="1"/>
  <c r="R20" i="1"/>
  <c r="S20" i="1"/>
  <c r="S21" i="1" s="1"/>
  <c r="T20" i="1"/>
  <c r="M20" i="1"/>
  <c r="N11" i="1"/>
  <c r="O11" i="1"/>
  <c r="P11" i="1"/>
  <c r="Q11" i="1"/>
  <c r="R11" i="1"/>
  <c r="S11" i="1"/>
  <c r="T11" i="1"/>
  <c r="M11" i="1"/>
  <c r="N19" i="1"/>
  <c r="O19" i="1"/>
  <c r="P19" i="1"/>
  <c r="Q19" i="1"/>
  <c r="R19" i="1"/>
  <c r="S19" i="1"/>
  <c r="T19" i="1"/>
  <c r="M19" i="1"/>
  <c r="N10" i="1"/>
  <c r="O10" i="1"/>
  <c r="P10" i="1"/>
  <c r="Q10" i="1"/>
  <c r="R10" i="1"/>
  <c r="S10" i="1"/>
  <c r="T10" i="1"/>
  <c r="M10" i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2" i="2"/>
  <c r="K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2" i="2"/>
  <c r="J2" i="2" s="1"/>
  <c r="M12" i="1" l="1"/>
  <c r="Q12" i="1"/>
  <c r="M21" i="1"/>
  <c r="Q21" i="1"/>
  <c r="S12" i="1"/>
  <c r="T12" i="1"/>
  <c r="P12" i="1"/>
  <c r="T21" i="1"/>
  <c r="P21" i="1"/>
  <c r="O21" i="1"/>
  <c r="O12" i="1"/>
  <c r="R12" i="1"/>
  <c r="N12" i="1"/>
  <c r="R21" i="1"/>
  <c r="N21" i="1"/>
</calcChain>
</file>

<file path=xl/sharedStrings.xml><?xml version="1.0" encoding="utf-8"?>
<sst xmlns="http://schemas.openxmlformats.org/spreadsheetml/2006/main" count="123" uniqueCount="86">
  <si>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</si>
  <si>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</si>
  <si>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</si>
  <si>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</si>
  <si>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</si>
  <si>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</si>
  <si>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</si>
  <si>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</si>
  <si>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</si>
  <si>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</si>
  <si>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</si>
  <si>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</si>
  <si>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</si>
  <si>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</si>
  <si>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</si>
  <si>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</si>
  <si>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</si>
  <si>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</si>
  <si>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</si>
  <si>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Point</t>
  </si>
  <si>
    <t>P</t>
  </si>
  <si>
    <t>Z</t>
  </si>
  <si>
    <t>sd forest</t>
  </si>
  <si>
    <t>sd park</t>
  </si>
  <si>
    <t>CI forest</t>
  </si>
  <si>
    <t>CI park</t>
  </si>
  <si>
    <t>SE forest</t>
  </si>
  <si>
    <t>N forest</t>
  </si>
  <si>
    <t>N park</t>
  </si>
  <si>
    <t>SE park</t>
  </si>
  <si>
    <t>M forest</t>
  </si>
  <si>
    <t xml:space="preserve"> M park</t>
  </si>
  <si>
    <t>Vegetation trait</t>
  </si>
  <si>
    <t>Coverage Central</t>
  </si>
  <si>
    <t>Coverage North</t>
  </si>
  <si>
    <t>Coverage East</t>
  </si>
  <si>
    <t>Coverage West</t>
  </si>
  <si>
    <t>Coverage South</t>
  </si>
  <si>
    <t>SD Park</t>
  </si>
  <si>
    <t>Mean forest</t>
  </si>
  <si>
    <t>SD forest</t>
  </si>
  <si>
    <t>Mean Park</t>
  </si>
  <si>
    <t>Central [%]</t>
  </si>
  <si>
    <t>North [%]</t>
  </si>
  <si>
    <t>South [%]</t>
  </si>
  <si>
    <t>East [%]</t>
  </si>
  <si>
    <t>West [%]</t>
  </si>
  <si>
    <t>Coef var forest</t>
  </si>
  <si>
    <t xml:space="preserve">Additionally, we took a fish-eye photography of the canopy in each count point as well as from the four geographic directions (North, South, West, East). </t>
  </si>
  <si>
    <t xml:space="preserve">We used the Gap Light Analyzer software to estimate the canopy cover in each count point. </t>
  </si>
  <si>
    <t>As some count points lay in open areas, the canopy cover in these points was null.</t>
  </si>
  <si>
    <t xml:space="preserve">We put the phone on 120 cm height, on the tripod with the integrated spirit level. </t>
  </si>
  <si>
    <t xml:space="preserve">For one count point from the fragmented forest, we did not obtain the photography of the eastern limit, because of the pronounced slope: we estimated this cover as the average covers of the eastern limits of the two adjacent count points. </t>
  </si>
  <si>
    <r>
      <t>We used 180-198°, 0.28x, max. diameter 25 mm, 15 mm focal length, SHUTTERMOON fisheye lens, with the Neewer remote shutter (10091285@@##1 model) attached to the Motorola e</t>
    </r>
    <r>
      <rPr>
        <vertAlign val="superscript"/>
        <sz val="12"/>
        <color theme="1"/>
        <rFont val="Arial"/>
        <family val="2"/>
      </rPr>
      <t>7i</t>
    </r>
    <r>
      <rPr>
        <sz val="12"/>
        <color theme="1"/>
        <rFont val="Arial"/>
        <family val="2"/>
      </rPr>
      <t xml:space="preserve"> Power cellular phone (series number ZE222MV6NK). </t>
    </r>
  </si>
  <si>
    <t>Point - count point code (T - point in the park, C - point in the edge of the fragment of a natural dioecious forest)</t>
  </si>
  <si>
    <t>In July 2021, in each count point, we recorded the height of the highest plant from each stratum (tree, shrub and herbaceous) within the ten-meter-diameter with respect to the center of the influence zone of the count point</t>
  </si>
  <si>
    <t>1. Vegetation atttributes</t>
  </si>
  <si>
    <t xml:space="preserve">We expressed the coverage as the percentage of image area covered by the canopy [%]. </t>
  </si>
  <si>
    <t>Central [%] - canopy coverage at the center of the influence zone of the count point (100 m diameter)</t>
  </si>
  <si>
    <t>North [%] - canopy coverage on the north of the center of the influence zone of the count point (100 m diameter)</t>
  </si>
  <si>
    <t>South [%] - canopy coverage on the south of the center of the influence zone of the count point (100 m diameter)</t>
  </si>
  <si>
    <t>East [%] - canopy coverage on the east of the center of the influence zone of the count point (100 m diameter)</t>
  </si>
  <si>
    <t>West [%] - canopy coverage on the west of the center of the influence zone of the count point (100 m diameter)</t>
  </si>
  <si>
    <t>Arboreous height [m]</t>
  </si>
  <si>
    <t>Arbustive height [m]</t>
  </si>
  <si>
    <t>Herbaceous heigh [m]</t>
  </si>
  <si>
    <t>Arboreous height</t>
  </si>
  <si>
    <t>Arbustive height</t>
  </si>
  <si>
    <t>Herbaceous height</t>
  </si>
  <si>
    <t>Herbaceous height [m]</t>
  </si>
  <si>
    <t>Arbustive height [n]</t>
  </si>
  <si>
    <t>Forest</t>
  </si>
  <si>
    <t>Park</t>
  </si>
  <si>
    <t>Arbustive height [m] - the height of the highest shrub within the ten-meter-diameter with respect to the center of the influence zone of the count point</t>
  </si>
  <si>
    <t>Arboreous height [m] - the height of the highest tree within the ten-meter-diameter with respect to the center of the influence zone of the count point</t>
  </si>
  <si>
    <t>Influence zone of the count point - 50-meter-redius around the central point (or, 100-meter-diameter)</t>
  </si>
  <si>
    <t>Herbaceous height [m] - the height of the highest herbaceous plant within the ten-meter-diameter with respect to the center of the influence zone of the count point</t>
  </si>
  <si>
    <t>2. Comp of veget. attributes</t>
  </si>
  <si>
    <t>Comparison of vegetation attributes between forest and park</t>
  </si>
  <si>
    <t>N – sample size</t>
  </si>
  <si>
    <t>M – mean</t>
  </si>
  <si>
    <t>SE – standard error of the mean</t>
  </si>
  <si>
    <r>
      <t xml:space="preserve">CI – 95% confidence interval of the mean estimated from the </t>
    </r>
    <r>
      <rPr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distribution</t>
    </r>
  </si>
  <si>
    <r>
      <t>Z</t>
    </r>
    <r>
      <rPr>
        <sz val="12"/>
        <color theme="1"/>
        <rFont val="Arial"/>
        <family val="2"/>
      </rPr>
      <t xml:space="preserve"> – Mann-Whitney critical value for the comparison of each vegetation trait between vegetation types</t>
    </r>
  </si>
  <si>
    <t>Coeficient of variation</t>
  </si>
  <si>
    <t>Mean,, SD (standard deviation), and coefficient of variation of each vegetation trait for the forest and for the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</si>
</sst>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2" fontId="21" fillId="0" borderId="0" xfId="0" applyNumberFormat="1" applyFont="1"/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B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69772528433944E-2"/>
          <c:y val="2.9557961151463499E-2"/>
          <c:w val="0.87637467191601048"/>
          <c:h val="0.8330294954741394"/>
        </c:manualLayout>
      </c:layout>
      <c:barChart>
        <c:barDir val="col"/>
        <c:grouping val="clustered"/>
        <c:varyColors val="0"/>
        <c:ser>
          <c:idx val="0"/>
          <c:order val="0"/>
          <c:tx>
            <c:v>Forest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'1. Vegetation attributes'!$C$1:$J$1</c:f>
              <c:strCache>
                <c:ptCount val="8"/>
                <c:pt idx="0">
                  <c:v>Central [%]</c:v>
                </c:pt>
                <c:pt idx="1">
                  <c:v>North [%]</c:v>
                </c:pt>
                <c:pt idx="2">
                  <c:v>South [%]</c:v>
                </c:pt>
                <c:pt idx="3">
                  <c:v>East [%]</c:v>
                </c:pt>
                <c:pt idx="4">
                  <c:v>West [%]</c:v>
                </c:pt>
                <c:pt idx="5">
                  <c:v>Arboreous height [m]</c:v>
                </c:pt>
                <c:pt idx="6">
                  <c:v>Arbustive height [m]</c:v>
                </c:pt>
                <c:pt idx="7">
                  <c:v>Herbaceous height [m]</c:v>
                </c:pt>
              </c:strCache>
            </c:strRef>
          </c:cat>
          <c:val>
            <c:numRef>
              <c:f>'1. Vegetation attributes'!$M$12:$T$12</c:f>
              <c:numCache>
                <c:formatCode>General</c:formatCode>
                <c:ptCount val="8"/>
                <c:pt idx="0">
                  <c:v>0.36658632792386919</c:v>
                </c:pt>
                <c:pt idx="1">
                  <c:v>0.31166862943378076</c:v>
                </c:pt>
                <c:pt idx="2">
                  <c:v>0.50373525825636434</c:v>
                </c:pt>
                <c:pt idx="3">
                  <c:v>0.25316033013765787</c:v>
                </c:pt>
                <c:pt idx="4">
                  <c:v>3.8466171527789146E-2</c:v>
                </c:pt>
                <c:pt idx="5">
                  <c:v>0.25175703527370252</c:v>
                </c:pt>
                <c:pt idx="6">
                  <c:v>0.21103306269775565</c:v>
                </c:pt>
                <c:pt idx="7">
                  <c:v>0.31791305450961338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F148-A338-C8975AB5BA99}"/>
            </c:ext>
          </c:extLst>
        </c:ser>
        <c:ser>
          <c:idx val="1"/>
          <c:order val="1"/>
          <c:tx>
            <c:v>Park</c:v>
          </c:tx>
          <c:spPr>
            <a:solidFill>
              <a:srgbClr val="00B3F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'1. Vegetation attributes'!$C$1:$J$1</c:f>
              <c:strCache>
                <c:ptCount val="8"/>
                <c:pt idx="0">
                  <c:v>Central [%]</c:v>
                </c:pt>
                <c:pt idx="1">
                  <c:v>North [%]</c:v>
                </c:pt>
                <c:pt idx="2">
                  <c:v>South [%]</c:v>
                </c:pt>
                <c:pt idx="3">
                  <c:v>East [%]</c:v>
                </c:pt>
                <c:pt idx="4">
                  <c:v>West [%]</c:v>
                </c:pt>
                <c:pt idx="5">
                  <c:v>Arboreous height [m]</c:v>
                </c:pt>
                <c:pt idx="6">
                  <c:v>Arbustive height [m]</c:v>
                </c:pt>
                <c:pt idx="7">
                  <c:v>Herbaceous height [m]</c:v>
                </c:pt>
              </c:strCache>
            </c:strRef>
          </c:cat>
          <c:val>
            <c:numRef>
              <c:f>'1. Vegetation attributes'!$M$21:$T$21</c:f>
              <c:numCache>
                <c:formatCode>General</c:formatCode>
                <c:ptCount val="8"/>
                <c:pt idx="0">
                  <c:v>0.50914472805484501</c:v>
                </c:pt>
                <c:pt idx="1">
                  <c:v>0.64984295273870119</c:v>
                </c:pt>
                <c:pt idx="2">
                  <c:v>0.71827919786828476</c:v>
                </c:pt>
                <c:pt idx="3">
                  <c:v>0.52828571380814215</c:v>
                </c:pt>
                <c:pt idx="4">
                  <c:v>0.38863752133549556</c:v>
                </c:pt>
                <c:pt idx="5">
                  <c:v>0.34511071958405676</c:v>
                </c:pt>
                <c:pt idx="6">
                  <c:v>0.32357869711294085</c:v>
                </c:pt>
                <c:pt idx="7">
                  <c:v>0.19576387823610075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C-F148-A338-C8975AB5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446335"/>
        <c:axId val="220248591"/>
      </c:barChart>
      <c:catAx>
        <c:axId val="2204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600">
                    <a:solidFill>
                      <a:schemeClr val="tx1"/>
                    </a:solidFill>
                  </a:rPr>
                  <a:t>Vegetation attributes</a:t>
                </a:r>
              </a:p>
            </c:rich>
          </c:tx>
          <c:layout>
            <c:manualLayout>
              <c:xMode val="edge"/>
              <c:yMode val="edge"/>
              <c:x val="0.41218423469748228"/>
              <c:y val="0.94348297100312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20248591"/>
        <c:crosses val="autoZero"/>
        <c:auto val="1"/>
        <c:lblAlgn val="ctr"/>
        <c:lblOffset val="100"/>
        <c:noMultiLvlLbl val="0"/>
      </c:catAx>
      <c:valAx>
        <c:axId val="220248591"/>
        <c:scaling>
          <c:orientation val="minMax"/>
          <c:max val="0.750000000000000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600">
                    <a:solidFill>
                      <a:schemeClr val="tx1"/>
                    </a:solidFill>
                  </a:rPr>
                  <a:t>Coefficient of variation</a:t>
                </a:r>
                <a:r>
                  <a:rPr lang="es-MX" sz="1600" baseline="0">
                    <a:solidFill>
                      <a:schemeClr val="tx1"/>
                    </a:solidFill>
                  </a:rPr>
                  <a:t> [%]</a:t>
                </a:r>
                <a:endParaRPr lang="es-MX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2204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71524795691669"/>
          <c:y val="3.0758436071985026E-2"/>
          <c:w val="0.29685981425801339"/>
          <c:h val="0.2061887881544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107950</xdr:rowOff>
    </xdr:from>
    <xdr:to>
      <xdr:col>10</xdr:col>
      <xdr:colOff>152400</xdr:colOff>
      <xdr:row>56</xdr:row>
      <xdr:rowOff>25400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531C94-09F9-344B-AEE7-239303D1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18C2-8DC8-4B4C-A74D-699BE6D43AC9}">
  <dimension ref="A1:A33"/>
  <sheetViews>
    <sheetView tabSelected="1" workbookViewId="0">
      <selection activeCell="J1" sqref="J1"/>
    </sheetView>
  </sheetViews>
  <sheetFormatPr baseColWidth="10" defaultRowHeight="16" x14ac:dyDescent="0.2"/>
  <sheetData>
    <row r="1" spans="1:1" x14ac:dyDescent="0.2">
      <c r="A1" s="6" t="s">
        <v>55</v>
      </c>
    </row>
    <row r="2" spans="1:1" x14ac:dyDescent="0.2">
      <c r="A2" s="6" t="s">
        <v>48</v>
      </c>
    </row>
    <row r="3" spans="1:1" ht="18" x14ac:dyDescent="0.2">
      <c r="A3" s="6" t="s">
        <v>53</v>
      </c>
    </row>
    <row r="4" spans="1:1" x14ac:dyDescent="0.2">
      <c r="A4" s="6" t="s">
        <v>49</v>
      </c>
    </row>
    <row r="5" spans="1:1" x14ac:dyDescent="0.2">
      <c r="A5" s="6" t="s">
        <v>50</v>
      </c>
    </row>
    <row r="6" spans="1:1" x14ac:dyDescent="0.2">
      <c r="A6" s="6" t="s">
        <v>51</v>
      </c>
    </row>
    <row r="7" spans="1:1" x14ac:dyDescent="0.2">
      <c r="A7" s="6" t="s">
        <v>52</v>
      </c>
    </row>
    <row r="8" spans="1:1" x14ac:dyDescent="0.2">
      <c r="A8" s="6" t="s">
        <v>57</v>
      </c>
    </row>
    <row r="9" spans="1:1" x14ac:dyDescent="0.2">
      <c r="A9" s="6"/>
    </row>
    <row r="10" spans="1:1" x14ac:dyDescent="0.2">
      <c r="A10" s="9" t="s">
        <v>56</v>
      </c>
    </row>
    <row r="11" spans="1:1" x14ac:dyDescent="0.2">
      <c r="A11" s="6" t="s">
        <v>54</v>
      </c>
    </row>
    <row r="12" spans="1:1" x14ac:dyDescent="0.2">
      <c r="A12" s="6" t="s">
        <v>58</v>
      </c>
    </row>
    <row r="13" spans="1:1" x14ac:dyDescent="0.2">
      <c r="A13" s="6" t="s">
        <v>59</v>
      </c>
    </row>
    <row r="14" spans="1:1" x14ac:dyDescent="0.2">
      <c r="A14" s="6" t="s">
        <v>60</v>
      </c>
    </row>
    <row r="15" spans="1:1" x14ac:dyDescent="0.2">
      <c r="A15" s="6" t="s">
        <v>61</v>
      </c>
    </row>
    <row r="16" spans="1:1" x14ac:dyDescent="0.2">
      <c r="A16" s="11" t="s">
        <v>62</v>
      </c>
    </row>
    <row r="17" spans="1:1" x14ac:dyDescent="0.2">
      <c r="A17" s="6"/>
    </row>
    <row r="18" spans="1:1" x14ac:dyDescent="0.2">
      <c r="A18" s="6" t="s">
        <v>74</v>
      </c>
    </row>
    <row r="19" spans="1:1" x14ac:dyDescent="0.2">
      <c r="A19" s="6" t="s">
        <v>73</v>
      </c>
    </row>
    <row r="20" spans="1:1" x14ac:dyDescent="0.2">
      <c r="A20" s="6" t="s">
        <v>76</v>
      </c>
    </row>
    <row r="21" spans="1:1" x14ac:dyDescent="0.2">
      <c r="A21" s="6"/>
    </row>
    <row r="22" spans="1:1" x14ac:dyDescent="0.2">
      <c r="A22" s="6" t="s">
        <v>75</v>
      </c>
    </row>
    <row r="23" spans="1:1" x14ac:dyDescent="0.2">
      <c r="A23" s="6"/>
    </row>
    <row r="24" spans="1:1" x14ac:dyDescent="0.2">
      <c r="A24" s="6" t="s">
        <v>85</v>
      </c>
    </row>
    <row r="25" spans="1:1" x14ac:dyDescent="0.2">
      <c r="A25" s="6"/>
    </row>
    <row r="26" spans="1:1" x14ac:dyDescent="0.2">
      <c r="A26" s="5" t="s">
        <v>77</v>
      </c>
    </row>
    <row r="27" spans="1:1" x14ac:dyDescent="0.2">
      <c r="A27" s="6" t="s">
        <v>78</v>
      </c>
    </row>
    <row r="29" spans="1:1" x14ac:dyDescent="0.2">
      <c r="A29" s="6" t="s">
        <v>79</v>
      </c>
    </row>
    <row r="30" spans="1:1" x14ac:dyDescent="0.2">
      <c r="A30" s="6" t="s">
        <v>80</v>
      </c>
    </row>
    <row r="31" spans="1:1" x14ac:dyDescent="0.2">
      <c r="A31" s="6" t="s">
        <v>81</v>
      </c>
    </row>
    <row r="32" spans="1:1" x14ac:dyDescent="0.2">
      <c r="A32" s="6" t="s">
        <v>82</v>
      </c>
    </row>
    <row r="33" spans="1:1" x14ac:dyDescent="0.2">
      <c r="A33" s="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"/>
  <sheetViews>
    <sheetView workbookViewId="0">
      <selection activeCell="L35" sqref="L35"/>
    </sheetView>
  </sheetViews>
  <sheetFormatPr baseColWidth="10" defaultRowHeight="16" x14ac:dyDescent="0.2"/>
  <cols>
    <col min="2" max="2" width="15" style="6" bestFit="1" customWidth="1"/>
    <col min="3" max="3" width="11.83203125" style="6" bestFit="1" customWidth="1"/>
    <col min="4" max="7" width="10.83203125" style="6"/>
    <col min="8" max="8" width="20.33203125" style="6" bestFit="1" customWidth="1"/>
    <col min="9" max="9" width="19.5" style="6" bestFit="1" customWidth="1"/>
    <col min="10" max="10" width="21.1640625" style="6" bestFit="1" customWidth="1"/>
    <col min="11" max="11" width="21.1640625" style="6" customWidth="1"/>
    <col min="12" max="12" width="21" style="6" bestFit="1" customWidth="1"/>
    <col min="13" max="17" width="14" style="6" bestFit="1" customWidth="1"/>
    <col min="18" max="18" width="16" style="6" bestFit="1" customWidth="1"/>
    <col min="19" max="19" width="15.33203125" style="6" bestFit="1" customWidth="1"/>
    <col min="20" max="20" width="17.5" style="6" bestFit="1" customWidth="1"/>
    <col min="21" max="32" width="10.83203125" style="6"/>
  </cols>
  <sheetData>
    <row r="1" spans="1:20" x14ac:dyDescent="0.2">
      <c r="B1" s="9" t="s">
        <v>19</v>
      </c>
      <c r="C1" s="9" t="s">
        <v>42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63</v>
      </c>
      <c r="I1" s="9" t="s">
        <v>64</v>
      </c>
      <c r="J1" s="9" t="s">
        <v>69</v>
      </c>
      <c r="K1" s="9"/>
    </row>
    <row r="2" spans="1:20" x14ac:dyDescent="0.2">
      <c r="A2" t="s">
        <v>71</v>
      </c>
      <c r="B2" s="6" t="s">
        <v>0</v>
      </c>
      <c r="C2" s="6">
        <v>65.739999999999995</v>
      </c>
      <c r="D2" s="6">
        <v>86.75</v>
      </c>
      <c r="E2" s="6">
        <v>93.64</v>
      </c>
      <c r="F2" s="6">
        <v>24.92</v>
      </c>
      <c r="G2" s="6">
        <v>100</v>
      </c>
      <c r="H2" s="6">
        <v>6.7</v>
      </c>
      <c r="I2" s="6">
        <v>2.06</v>
      </c>
      <c r="J2" s="6">
        <v>1.8</v>
      </c>
    </row>
    <row r="3" spans="1:20" x14ac:dyDescent="0.2">
      <c r="A3" t="s">
        <v>71</v>
      </c>
      <c r="B3" s="6" t="s">
        <v>1</v>
      </c>
      <c r="C3" s="6">
        <v>88.8</v>
      </c>
      <c r="D3" s="6">
        <v>99.27</v>
      </c>
      <c r="E3" s="6">
        <v>100</v>
      </c>
      <c r="F3" s="6">
        <v>44.12</v>
      </c>
      <c r="G3" s="6">
        <v>100</v>
      </c>
      <c r="H3" s="6">
        <v>8.6999999999999993</v>
      </c>
      <c r="I3" s="6">
        <v>3.2</v>
      </c>
      <c r="J3" s="6">
        <v>1.24</v>
      </c>
    </row>
    <row r="4" spans="1:20" x14ac:dyDescent="0.2">
      <c r="A4" t="s">
        <v>71</v>
      </c>
      <c r="B4" s="6" t="s">
        <v>2</v>
      </c>
      <c r="C4" s="6">
        <v>84.53</v>
      </c>
      <c r="D4" s="6">
        <v>99.88</v>
      </c>
      <c r="E4" s="6">
        <v>99.85</v>
      </c>
      <c r="F4" s="6">
        <v>20.100000000000001</v>
      </c>
      <c r="G4" s="6">
        <v>100</v>
      </c>
      <c r="H4" s="6">
        <v>4.8</v>
      </c>
      <c r="I4" s="6">
        <v>1.94</v>
      </c>
      <c r="J4" s="6">
        <v>0.85</v>
      </c>
    </row>
    <row r="5" spans="1:20" x14ac:dyDescent="0.2">
      <c r="A5" t="s">
        <v>71</v>
      </c>
      <c r="B5" s="6" t="s">
        <v>3</v>
      </c>
      <c r="C5" s="6">
        <v>44.74</v>
      </c>
      <c r="D5" s="6">
        <v>90.66</v>
      </c>
      <c r="E5" s="6">
        <v>21.91</v>
      </c>
      <c r="F5" s="6">
        <v>27.52</v>
      </c>
      <c r="G5" s="6">
        <v>99.32</v>
      </c>
      <c r="H5" s="6">
        <v>7.8</v>
      </c>
      <c r="I5" s="6">
        <v>1.74</v>
      </c>
      <c r="J5" s="6">
        <v>1.1000000000000001</v>
      </c>
    </row>
    <row r="6" spans="1:20" x14ac:dyDescent="0.2">
      <c r="A6" t="s">
        <v>71</v>
      </c>
      <c r="B6" s="6" t="s">
        <v>4</v>
      </c>
      <c r="C6" s="6">
        <v>85.88</v>
      </c>
      <c r="D6" s="6">
        <v>38.54</v>
      </c>
      <c r="E6" s="6">
        <v>55.87</v>
      </c>
      <c r="F6" s="6">
        <v>24.6</v>
      </c>
      <c r="G6" s="6">
        <v>100</v>
      </c>
      <c r="H6" s="6">
        <v>7.2</v>
      </c>
      <c r="I6" s="6">
        <v>1.98</v>
      </c>
      <c r="J6" s="6">
        <v>1.42</v>
      </c>
    </row>
    <row r="7" spans="1:20" x14ac:dyDescent="0.2">
      <c r="A7" t="s">
        <v>71</v>
      </c>
      <c r="B7" s="6" t="s">
        <v>5</v>
      </c>
      <c r="C7" s="6">
        <v>20.48</v>
      </c>
      <c r="D7" s="6">
        <v>51.54</v>
      </c>
      <c r="E7" s="6">
        <v>47.31</v>
      </c>
      <c r="F7" s="6">
        <v>29.23</v>
      </c>
      <c r="G7" s="6">
        <v>99.45</v>
      </c>
      <c r="H7" s="6">
        <v>5.6</v>
      </c>
      <c r="I7" s="6">
        <v>3.05</v>
      </c>
      <c r="J7" s="6">
        <v>1.06</v>
      </c>
    </row>
    <row r="8" spans="1:20" x14ac:dyDescent="0.2">
      <c r="A8" t="s">
        <v>71</v>
      </c>
      <c r="B8" s="6" t="s">
        <v>6</v>
      </c>
      <c r="C8" s="6">
        <v>96.05</v>
      </c>
      <c r="D8" s="6">
        <v>97.31</v>
      </c>
      <c r="E8" s="6">
        <v>29.61</v>
      </c>
      <c r="F8" s="6">
        <v>35.299999999999997</v>
      </c>
      <c r="G8" s="6">
        <v>96.37</v>
      </c>
      <c r="H8" s="6">
        <v>5</v>
      </c>
      <c r="I8" s="6">
        <v>2.64</v>
      </c>
      <c r="J8" s="6">
        <v>2.0499999999999998</v>
      </c>
    </row>
    <row r="9" spans="1:20" x14ac:dyDescent="0.2">
      <c r="A9" t="s">
        <v>71</v>
      </c>
      <c r="B9" s="6" t="s">
        <v>7</v>
      </c>
      <c r="C9" s="6">
        <v>96.02</v>
      </c>
      <c r="D9" s="6">
        <v>85.9</v>
      </c>
      <c r="E9" s="6">
        <v>88.72</v>
      </c>
      <c r="F9" s="6">
        <v>24.58</v>
      </c>
      <c r="G9" s="6">
        <v>89.04</v>
      </c>
      <c r="H9" s="6">
        <v>8.6</v>
      </c>
      <c r="I9" s="6">
        <v>2.7</v>
      </c>
      <c r="J9" s="6">
        <v>1.29</v>
      </c>
      <c r="M9" s="9" t="s">
        <v>42</v>
      </c>
      <c r="N9" s="9" t="s">
        <v>43</v>
      </c>
      <c r="O9" s="9" t="s">
        <v>44</v>
      </c>
      <c r="P9" s="9" t="s">
        <v>45</v>
      </c>
      <c r="Q9" s="9" t="s">
        <v>46</v>
      </c>
      <c r="R9" s="9" t="s">
        <v>63</v>
      </c>
      <c r="S9" s="9" t="s">
        <v>64</v>
      </c>
      <c r="T9" s="9" t="s">
        <v>65</v>
      </c>
    </row>
    <row r="10" spans="1:20" x14ac:dyDescent="0.2">
      <c r="A10" t="s">
        <v>71</v>
      </c>
      <c r="B10" s="6" t="s">
        <v>8</v>
      </c>
      <c r="C10" s="6">
        <v>50.25</v>
      </c>
      <c r="D10" s="6">
        <v>39.32</v>
      </c>
      <c r="E10" s="6">
        <v>30.73</v>
      </c>
      <c r="F10" s="6">
        <v>24.58</v>
      </c>
      <c r="G10" s="6">
        <v>94.96</v>
      </c>
      <c r="H10" s="6">
        <v>9</v>
      </c>
      <c r="I10" s="6">
        <v>3.15</v>
      </c>
      <c r="J10" s="6">
        <v>1.6</v>
      </c>
      <c r="L10" s="6" t="s">
        <v>39</v>
      </c>
      <c r="M10" s="6">
        <f t="shared" ref="M10:T10" si="0">AVERAGE(C2:C11)</f>
        <v>67.872</v>
      </c>
      <c r="N10" s="6">
        <f t="shared" si="0"/>
        <v>75.239000000000004</v>
      </c>
      <c r="O10" s="6">
        <f t="shared" si="0"/>
        <v>60.218000000000004</v>
      </c>
      <c r="P10" s="6">
        <f t="shared" si="0"/>
        <v>29.573999999999995</v>
      </c>
      <c r="Q10" s="6">
        <f t="shared" si="0"/>
        <v>97.12</v>
      </c>
      <c r="R10" s="6">
        <f t="shared" si="0"/>
        <v>7.44</v>
      </c>
      <c r="S10" s="6">
        <f t="shared" si="0"/>
        <v>2.4659999999999997</v>
      </c>
      <c r="T10" s="6">
        <f t="shared" si="0"/>
        <v>1.3009999999999997</v>
      </c>
    </row>
    <row r="11" spans="1:20" x14ac:dyDescent="0.2">
      <c r="A11" t="s">
        <v>71</v>
      </c>
      <c r="B11" s="6" t="s">
        <v>9</v>
      </c>
      <c r="C11" s="6">
        <v>46.23</v>
      </c>
      <c r="D11" s="6">
        <v>63.22</v>
      </c>
      <c r="E11" s="6">
        <v>34.54</v>
      </c>
      <c r="F11" s="6">
        <v>40.79</v>
      </c>
      <c r="G11" s="6">
        <v>92.06</v>
      </c>
      <c r="H11" s="6">
        <v>11</v>
      </c>
      <c r="I11" s="6">
        <v>2.2000000000000002</v>
      </c>
      <c r="J11" s="6">
        <v>0.6</v>
      </c>
      <c r="L11" s="6" t="s">
        <v>40</v>
      </c>
      <c r="M11" s="6">
        <f t="shared" ref="M11:T11" si="1">_xlfn.STDEV.P(C2:C11)</f>
        <v>24.880947248848848</v>
      </c>
      <c r="N11" s="6">
        <f t="shared" si="1"/>
        <v>23.449636009968231</v>
      </c>
      <c r="O11" s="6">
        <f t="shared" si="1"/>
        <v>30.33392978168175</v>
      </c>
      <c r="P11" s="6">
        <f t="shared" si="1"/>
        <v>7.4869636034910929</v>
      </c>
      <c r="Q11" s="6">
        <f t="shared" si="1"/>
        <v>3.7358345787788823</v>
      </c>
      <c r="R11" s="6">
        <f t="shared" si="1"/>
        <v>1.8730723424363467</v>
      </c>
      <c r="S11" s="6">
        <f t="shared" si="1"/>
        <v>0.52040753261266537</v>
      </c>
      <c r="T11" s="6">
        <f t="shared" si="1"/>
        <v>0.41360488391700695</v>
      </c>
    </row>
    <row r="12" spans="1:20" x14ac:dyDescent="0.2">
      <c r="A12" t="s">
        <v>72</v>
      </c>
      <c r="B12" s="6" t="s">
        <v>10</v>
      </c>
      <c r="C12" s="6">
        <v>37.659999999999997</v>
      </c>
      <c r="D12" s="6">
        <v>21.73</v>
      </c>
      <c r="E12" s="6">
        <v>14.11</v>
      </c>
      <c r="F12" s="6">
        <v>23.28</v>
      </c>
      <c r="G12" s="6">
        <v>75.23</v>
      </c>
      <c r="H12" s="6">
        <v>11.5</v>
      </c>
      <c r="I12" s="6">
        <v>5</v>
      </c>
      <c r="J12" s="6">
        <v>0.9</v>
      </c>
      <c r="L12" s="6" t="s">
        <v>84</v>
      </c>
      <c r="M12" s="6">
        <f>M11/M10</f>
        <v>0.36658632792386919</v>
      </c>
      <c r="N12" s="6">
        <f t="shared" ref="N12:T12" si="2">N11/N10</f>
        <v>0.31166862943378076</v>
      </c>
      <c r="O12" s="6">
        <f t="shared" si="2"/>
        <v>0.50373525825636434</v>
      </c>
      <c r="P12" s="6">
        <f t="shared" si="2"/>
        <v>0.25316033013765787</v>
      </c>
      <c r="Q12" s="6">
        <f t="shared" si="2"/>
        <v>3.8466171527789146E-2</v>
      </c>
      <c r="R12" s="6">
        <f t="shared" si="2"/>
        <v>0.25175703527370252</v>
      </c>
      <c r="S12" s="6">
        <f t="shared" si="2"/>
        <v>0.21103306269775565</v>
      </c>
      <c r="T12" s="6">
        <f t="shared" si="2"/>
        <v>0.31791305450961338</v>
      </c>
    </row>
    <row r="13" spans="1:20" x14ac:dyDescent="0.2">
      <c r="A13" t="s">
        <v>72</v>
      </c>
      <c r="B13" s="6" t="s">
        <v>11</v>
      </c>
      <c r="C13" s="6">
        <v>19.55</v>
      </c>
      <c r="D13" s="6">
        <v>24.32</v>
      </c>
      <c r="E13" s="6">
        <v>72.89</v>
      </c>
      <c r="F13" s="6">
        <v>35.07</v>
      </c>
      <c r="G13" s="6">
        <v>31.48</v>
      </c>
      <c r="H13" s="6">
        <v>7.5</v>
      </c>
      <c r="I13" s="6">
        <v>5.5</v>
      </c>
      <c r="J13" s="6">
        <v>1</v>
      </c>
    </row>
    <row r="14" spans="1:20" x14ac:dyDescent="0.2">
      <c r="A14" t="s">
        <v>72</v>
      </c>
      <c r="B14" s="6" t="s">
        <v>12</v>
      </c>
      <c r="C14" s="6">
        <v>32.1</v>
      </c>
      <c r="D14" s="6">
        <v>57.31</v>
      </c>
      <c r="E14" s="6">
        <v>27.19</v>
      </c>
      <c r="F14" s="6">
        <v>95.39</v>
      </c>
      <c r="G14" s="6">
        <v>66.3</v>
      </c>
      <c r="H14" s="6">
        <v>8</v>
      </c>
      <c r="I14" s="6">
        <v>4.16</v>
      </c>
      <c r="J14" s="6">
        <v>1.19</v>
      </c>
    </row>
    <row r="15" spans="1:20" x14ac:dyDescent="0.2">
      <c r="A15" t="s">
        <v>72</v>
      </c>
      <c r="B15" s="6" t="s">
        <v>13</v>
      </c>
      <c r="C15" s="6">
        <v>21.12</v>
      </c>
      <c r="D15" s="6">
        <v>37.5</v>
      </c>
      <c r="E15" s="6">
        <v>22.85</v>
      </c>
      <c r="F15" s="6">
        <v>23.45</v>
      </c>
      <c r="G15" s="6">
        <v>31.85</v>
      </c>
      <c r="H15" s="6">
        <v>19.5</v>
      </c>
      <c r="I15" s="6">
        <v>2.5</v>
      </c>
      <c r="J15" s="6">
        <v>0.75</v>
      </c>
    </row>
    <row r="16" spans="1:20" x14ac:dyDescent="0.2">
      <c r="A16" t="s">
        <v>72</v>
      </c>
      <c r="B16" s="6" t="s">
        <v>14</v>
      </c>
      <c r="C16" s="6">
        <v>29.2</v>
      </c>
      <c r="D16" s="6">
        <v>13.54</v>
      </c>
      <c r="E16" s="6">
        <v>14.76</v>
      </c>
      <c r="F16" s="6">
        <v>33.25</v>
      </c>
      <c r="G16" s="6">
        <v>26.24</v>
      </c>
      <c r="H16" s="6">
        <v>10.5</v>
      </c>
      <c r="I16" s="6">
        <v>5.0999999999999996</v>
      </c>
      <c r="J16" s="6">
        <v>1</v>
      </c>
    </row>
    <row r="17" spans="1:20" x14ac:dyDescent="0.2">
      <c r="A17" t="s">
        <v>72</v>
      </c>
      <c r="B17" s="6" t="s">
        <v>15</v>
      </c>
      <c r="C17" s="6">
        <v>44.08</v>
      </c>
      <c r="D17" s="6">
        <v>90.86</v>
      </c>
      <c r="E17" s="6">
        <v>89.15</v>
      </c>
      <c r="F17" s="6">
        <v>60.14</v>
      </c>
      <c r="G17" s="6">
        <v>55.75</v>
      </c>
      <c r="H17" s="6">
        <v>11.5</v>
      </c>
      <c r="I17" s="6">
        <v>2</v>
      </c>
      <c r="J17" s="6">
        <v>0.57999999999999996</v>
      </c>
    </row>
    <row r="18" spans="1:20" x14ac:dyDescent="0.2">
      <c r="A18" t="s">
        <v>72</v>
      </c>
      <c r="B18" s="6" t="s">
        <v>16</v>
      </c>
      <c r="C18" s="6">
        <v>33</v>
      </c>
      <c r="D18" s="6">
        <v>21.49</v>
      </c>
      <c r="E18" s="6">
        <v>20.14</v>
      </c>
      <c r="F18" s="6">
        <v>37.94</v>
      </c>
      <c r="G18" s="6">
        <v>57.96</v>
      </c>
      <c r="H18" s="6">
        <v>14.5</v>
      </c>
      <c r="I18" s="6">
        <v>4.5</v>
      </c>
      <c r="J18" s="6">
        <v>0.71</v>
      </c>
    </row>
    <row r="19" spans="1:20" x14ac:dyDescent="0.2">
      <c r="A19" t="s">
        <v>72</v>
      </c>
      <c r="B19" s="6" t="s">
        <v>17</v>
      </c>
      <c r="C19" s="6">
        <v>79.650000000000006</v>
      </c>
      <c r="D19" s="6">
        <v>79.87</v>
      </c>
      <c r="E19" s="6">
        <v>86.21</v>
      </c>
      <c r="F19" s="6">
        <v>87.79</v>
      </c>
      <c r="G19" s="6">
        <v>51.58</v>
      </c>
      <c r="H19" s="6">
        <v>13.5</v>
      </c>
      <c r="I19" s="6">
        <v>2.2999999999999998</v>
      </c>
      <c r="J19" s="6">
        <v>1</v>
      </c>
      <c r="L19" s="6" t="s">
        <v>41</v>
      </c>
      <c r="M19" s="6">
        <f t="shared" ref="M19:T19" si="3">AVERAGE(C12:C20)</f>
        <v>34.93555555555556</v>
      </c>
      <c r="N19" s="6">
        <f t="shared" si="3"/>
        <v>41.026666666666671</v>
      </c>
      <c r="O19" s="6">
        <f t="shared" si="3"/>
        <v>41.448888888888888</v>
      </c>
      <c r="P19" s="6">
        <f t="shared" si="3"/>
        <v>48.088888888888889</v>
      </c>
      <c r="Q19" s="6">
        <f t="shared" si="3"/>
        <v>46.441111111111105</v>
      </c>
      <c r="R19" s="6">
        <f t="shared" si="3"/>
        <v>13.122222222222222</v>
      </c>
      <c r="S19" s="6">
        <f t="shared" si="3"/>
        <v>3.8400000000000003</v>
      </c>
      <c r="T19" s="6">
        <f t="shared" si="3"/>
        <v>0.89888888888888885</v>
      </c>
    </row>
    <row r="20" spans="1:20" x14ac:dyDescent="0.2">
      <c r="A20" t="s">
        <v>72</v>
      </c>
      <c r="B20" s="6" t="s">
        <v>18</v>
      </c>
      <c r="C20" s="6">
        <v>18.059999999999999</v>
      </c>
      <c r="D20" s="6">
        <v>22.62</v>
      </c>
      <c r="E20" s="6">
        <v>25.74</v>
      </c>
      <c r="F20" s="6">
        <v>36.49</v>
      </c>
      <c r="G20" s="6">
        <v>21.58</v>
      </c>
      <c r="H20" s="6">
        <v>21.6</v>
      </c>
      <c r="I20" s="6">
        <v>3.5</v>
      </c>
      <c r="J20" s="6">
        <v>0.96</v>
      </c>
      <c r="L20" s="6" t="s">
        <v>38</v>
      </c>
      <c r="M20" s="6">
        <f t="shared" ref="M20:T20" si="4">_xlfn.STDEV.P(C12:C20)</f>
        <v>17.787253932778267</v>
      </c>
      <c r="N20" s="6">
        <f t="shared" si="4"/>
        <v>26.660890207693114</v>
      </c>
      <c r="O20" s="6">
        <f t="shared" si="4"/>
        <v>29.77187466364277</v>
      </c>
      <c r="P20" s="6">
        <f t="shared" si="4"/>
        <v>25.404672992907102</v>
      </c>
      <c r="Q20" s="6">
        <f t="shared" si="4"/>
        <v>18.048758310288562</v>
      </c>
      <c r="R20" s="6">
        <f t="shared" si="4"/>
        <v>4.5286195536530114</v>
      </c>
      <c r="S20" s="6">
        <f t="shared" si="4"/>
        <v>1.2425421969136929</v>
      </c>
      <c r="T20" s="6">
        <f t="shared" si="4"/>
        <v>0.17596997499222833</v>
      </c>
    </row>
    <row r="21" spans="1:20" x14ac:dyDescent="0.2">
      <c r="L21" s="6" t="s">
        <v>84</v>
      </c>
      <c r="M21" s="6">
        <f>M20/M19</f>
        <v>0.50914472805484501</v>
      </c>
      <c r="N21" s="6">
        <f t="shared" ref="N21:T21" si="5">N20/N19</f>
        <v>0.64984295273870119</v>
      </c>
      <c r="O21" s="6">
        <f t="shared" si="5"/>
        <v>0.71827919786828476</v>
      </c>
      <c r="P21" s="6">
        <f t="shared" si="5"/>
        <v>0.52828571380814215</v>
      </c>
      <c r="Q21" s="6">
        <f t="shared" si="5"/>
        <v>0.38863752133549556</v>
      </c>
      <c r="R21" s="6">
        <f t="shared" si="5"/>
        <v>0.34511071958405676</v>
      </c>
      <c r="S21" s="6">
        <f t="shared" si="5"/>
        <v>0.32357869711294085</v>
      </c>
      <c r="T21" s="6">
        <f t="shared" si="5"/>
        <v>0.19576387823610075</v>
      </c>
    </row>
    <row r="22" spans="1:20" x14ac:dyDescent="0.2">
      <c r="B22" s="9"/>
    </row>
    <row r="23" spans="1:20" x14ac:dyDescent="0.2">
      <c r="B23" s="9"/>
      <c r="C23" s="9"/>
      <c r="D23" s="9"/>
      <c r="E23" s="9"/>
      <c r="F23" s="9"/>
      <c r="G23" s="9"/>
      <c r="H23" s="9"/>
      <c r="I23" s="9"/>
      <c r="J23" s="9"/>
      <c r="K23" s="9"/>
    </row>
    <row r="31" spans="1:20" x14ac:dyDescent="0.2">
      <c r="M31" s="10"/>
      <c r="N31" s="10"/>
      <c r="O31" s="10"/>
      <c r="P31" s="10"/>
      <c r="Q31" s="10"/>
      <c r="R31" s="10"/>
      <c r="S31" s="10"/>
      <c r="T31" s="10"/>
    </row>
    <row r="40" spans="13:20" x14ac:dyDescent="0.2">
      <c r="M40" s="10"/>
      <c r="N40" s="10"/>
      <c r="O40" s="10"/>
      <c r="P40" s="10"/>
      <c r="Q40" s="10"/>
      <c r="R40" s="10"/>
      <c r="S40" s="10"/>
      <c r="T40" s="1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"/>
  <sheetViews>
    <sheetView zoomScale="125" workbookViewId="0"/>
  </sheetViews>
  <sheetFormatPr baseColWidth="10" defaultRowHeight="16" x14ac:dyDescent="0.2"/>
  <cols>
    <col min="1" max="1" width="14.6640625" bestFit="1" customWidth="1"/>
    <col min="2" max="2" width="7.1640625" bestFit="1" customWidth="1"/>
    <col min="3" max="3" width="6.1640625" bestFit="1" customWidth="1"/>
    <col min="4" max="4" width="7.33203125" bestFit="1" customWidth="1"/>
    <col min="5" max="5" width="6.83203125" bestFit="1" customWidth="1"/>
    <col min="6" max="6" width="7.83203125" bestFit="1" customWidth="1"/>
    <col min="7" max="7" width="6.83203125" bestFit="1" customWidth="1"/>
    <col min="8" max="8" width="8.33203125" bestFit="1" customWidth="1"/>
    <col min="9" max="9" width="7.33203125" bestFit="1" customWidth="1"/>
    <col min="10" max="10" width="7.6640625" bestFit="1" customWidth="1"/>
    <col min="11" max="12" width="6.6640625" bestFit="1" customWidth="1"/>
    <col min="13" max="13" width="7.1640625" bestFit="1" customWidth="1"/>
    <col min="15" max="15" width="14.33203125" bestFit="1" customWidth="1"/>
    <col min="16" max="16" width="10.33203125" bestFit="1" customWidth="1"/>
    <col min="17" max="18" width="9.1640625" bestFit="1" customWidth="1"/>
    <col min="19" max="19" width="8" bestFit="1" customWidth="1"/>
    <col min="20" max="20" width="8.83203125" bestFit="1" customWidth="1"/>
    <col min="21" max="21" width="20.1640625" bestFit="1" customWidth="1"/>
    <col min="22" max="22" width="18.6640625" bestFit="1" customWidth="1"/>
    <col min="23" max="23" width="22" bestFit="1" customWidth="1"/>
  </cols>
  <sheetData>
    <row r="1" spans="1:23" x14ac:dyDescent="0.2">
      <c r="A1" s="1" t="s">
        <v>32</v>
      </c>
      <c r="B1" s="1" t="s">
        <v>27</v>
      </c>
      <c r="C1" s="1" t="s">
        <v>28</v>
      </c>
      <c r="D1" s="1" t="s">
        <v>30</v>
      </c>
      <c r="E1" s="2" t="s">
        <v>31</v>
      </c>
      <c r="F1" s="2" t="s">
        <v>22</v>
      </c>
      <c r="G1" s="2" t="s">
        <v>23</v>
      </c>
      <c r="H1" s="2" t="s">
        <v>26</v>
      </c>
      <c r="I1" s="2" t="s">
        <v>29</v>
      </c>
      <c r="J1" s="2" t="s">
        <v>24</v>
      </c>
      <c r="K1" s="2" t="s">
        <v>25</v>
      </c>
      <c r="L1" s="2" t="s">
        <v>21</v>
      </c>
      <c r="M1" s="2" t="s">
        <v>20</v>
      </c>
      <c r="N1" s="6"/>
      <c r="O1" s="6"/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s="6" t="s">
        <v>63</v>
      </c>
      <c r="V1" s="6" t="s">
        <v>70</v>
      </c>
      <c r="W1" s="6" t="s">
        <v>69</v>
      </c>
    </row>
    <row r="2" spans="1:23" x14ac:dyDescent="0.2">
      <c r="A2" s="1" t="s">
        <v>33</v>
      </c>
      <c r="B2" s="1">
        <v>10</v>
      </c>
      <c r="C2" s="1">
        <v>9</v>
      </c>
      <c r="D2" s="1">
        <v>67.87</v>
      </c>
      <c r="E2" s="1">
        <v>34.94</v>
      </c>
      <c r="F2" s="3">
        <v>26.226894593146174</v>
      </c>
      <c r="G2" s="3">
        <v>18.866107176627615</v>
      </c>
      <c r="H2" s="3">
        <f>F2/SQRT(B2)</f>
        <v>8.2936722867497004</v>
      </c>
      <c r="I2" s="3">
        <f>G2/SQRT(C2)</f>
        <v>6.2887023922092053</v>
      </c>
      <c r="J2" s="3">
        <f>_xlfn.CONFIDENCE.T(0.05,H2,10)</f>
        <v>5.9329357461839134</v>
      </c>
      <c r="K2" s="3">
        <f>_xlfn.CONFIDENCE.T(0.05,I2,10)</f>
        <v>4.4986666858610951</v>
      </c>
      <c r="L2" s="1">
        <v>2.74</v>
      </c>
      <c r="M2" s="4">
        <v>6.0000000000000001E-3</v>
      </c>
      <c r="N2" s="6"/>
      <c r="O2" s="6" t="s">
        <v>39</v>
      </c>
      <c r="P2" s="7">
        <v>67.872</v>
      </c>
      <c r="Q2" s="7">
        <v>75.239000000000004</v>
      </c>
      <c r="R2" s="7">
        <v>60.218000000000004</v>
      </c>
      <c r="S2" s="7">
        <v>29.573999999999995</v>
      </c>
      <c r="T2" s="7">
        <v>97.12</v>
      </c>
      <c r="U2" s="7">
        <v>7.44</v>
      </c>
      <c r="V2" s="7">
        <v>2.4659999999999997</v>
      </c>
      <c r="W2" s="7">
        <v>1.3009999999999997</v>
      </c>
    </row>
    <row r="3" spans="1:23" x14ac:dyDescent="0.2">
      <c r="A3" s="1" t="s">
        <v>34</v>
      </c>
      <c r="B3" s="1">
        <v>10</v>
      </c>
      <c r="C3" s="1">
        <v>9</v>
      </c>
      <c r="D3" s="1">
        <v>75.239999999999995</v>
      </c>
      <c r="E3" s="1">
        <v>41.03</v>
      </c>
      <c r="F3" s="3">
        <v>24.718009628608854</v>
      </c>
      <c r="G3" s="3">
        <v>28.278083386255158</v>
      </c>
      <c r="H3" s="3">
        <f t="shared" ref="H3:H9" si="0">F3/SQRT(B3)</f>
        <v>7.8165209652376673</v>
      </c>
      <c r="I3" s="3">
        <f t="shared" ref="I3:I9" si="1">G3/SQRT(C3)</f>
        <v>9.4260277954183866</v>
      </c>
      <c r="J3" s="3">
        <f t="shared" ref="J3:J9" si="2">_xlfn.CONFIDENCE.T(0.05,H3,10)</f>
        <v>5.5916022531472525</v>
      </c>
      <c r="K3" s="3">
        <f t="shared" ref="K3:K9" si="3">_xlfn.CONFIDENCE.T(0.05,I3,10)</f>
        <v>6.7429740793239841</v>
      </c>
      <c r="L3" s="1">
        <v>2.4900000000000002</v>
      </c>
      <c r="M3" s="4">
        <v>1.2999999999999999E-2</v>
      </c>
      <c r="N3" s="6"/>
      <c r="O3" s="6" t="s">
        <v>40</v>
      </c>
      <c r="P3" s="7">
        <v>24.880947248848848</v>
      </c>
      <c r="Q3" s="7">
        <v>23.449636009968231</v>
      </c>
      <c r="R3" s="7">
        <v>30.33392978168175</v>
      </c>
      <c r="S3" s="7">
        <v>7.4869636034910929</v>
      </c>
      <c r="T3" s="7">
        <v>3.7358345787788823</v>
      </c>
      <c r="U3" s="7">
        <v>1.8730723424363467</v>
      </c>
      <c r="V3" s="7">
        <v>0.52040753261266537</v>
      </c>
      <c r="W3" s="7">
        <v>0.41360488391700695</v>
      </c>
    </row>
    <row r="4" spans="1:23" x14ac:dyDescent="0.2">
      <c r="A4" s="1" t="s">
        <v>37</v>
      </c>
      <c r="B4" s="1">
        <v>10</v>
      </c>
      <c r="C4" s="1">
        <v>9</v>
      </c>
      <c r="D4" s="1">
        <v>60.22</v>
      </c>
      <c r="E4" s="1">
        <v>41.45</v>
      </c>
      <c r="F4" s="3">
        <v>31.974833854142229</v>
      </c>
      <c r="G4" s="3">
        <v>31.577840331472956</v>
      </c>
      <c r="H4" s="3">
        <f t="shared" si="0"/>
        <v>10.111330278454956</v>
      </c>
      <c r="I4" s="3">
        <f t="shared" si="1"/>
        <v>10.525946777157651</v>
      </c>
      <c r="J4" s="3">
        <f t="shared" si="2"/>
        <v>7.2332099432430379</v>
      </c>
      <c r="K4" s="3">
        <f t="shared" si="3"/>
        <v>7.5298087189193881</v>
      </c>
      <c r="L4" s="1">
        <v>1.83</v>
      </c>
      <c r="M4" s="1">
        <v>7.0000000000000007E-2</v>
      </c>
      <c r="N4" s="6"/>
      <c r="O4" s="6" t="s">
        <v>47</v>
      </c>
      <c r="P4" s="8">
        <v>0.36658632792386919</v>
      </c>
      <c r="Q4" s="8">
        <v>0.31166862943378076</v>
      </c>
      <c r="R4" s="8">
        <v>0.50373525825636434</v>
      </c>
      <c r="S4" s="8">
        <v>0.25316033013765787</v>
      </c>
      <c r="T4" s="8">
        <v>3.8466171527789146E-2</v>
      </c>
      <c r="U4" s="8">
        <v>0.25175703527370252</v>
      </c>
      <c r="V4" s="8">
        <v>0.21103306269775565</v>
      </c>
      <c r="W4" s="8">
        <v>0.31791305450961338</v>
      </c>
    </row>
    <row r="5" spans="1:23" x14ac:dyDescent="0.2">
      <c r="A5" s="1" t="s">
        <v>35</v>
      </c>
      <c r="B5" s="1">
        <v>10</v>
      </c>
      <c r="C5" s="1">
        <v>9</v>
      </c>
      <c r="D5" s="1">
        <v>29.57</v>
      </c>
      <c r="E5" s="1">
        <v>48.09</v>
      </c>
      <c r="F5" s="3">
        <v>7.8917678627795436</v>
      </c>
      <c r="G5" s="3">
        <v>26.94568611113846</v>
      </c>
      <c r="H5" s="3">
        <f t="shared" si="0"/>
        <v>2.4955961211702506</v>
      </c>
      <c r="I5" s="3">
        <f t="shared" si="1"/>
        <v>8.9818953703794868</v>
      </c>
      <c r="J5" s="3">
        <f t="shared" si="2"/>
        <v>1.7852419197927427</v>
      </c>
      <c r="K5" s="3">
        <f t="shared" si="3"/>
        <v>6.4252608819069073</v>
      </c>
      <c r="L5" s="1">
        <v>-1.35</v>
      </c>
      <c r="M5" s="1">
        <v>0.18</v>
      </c>
      <c r="N5" s="6"/>
      <c r="O5" s="6" t="s">
        <v>41</v>
      </c>
      <c r="P5" s="7">
        <v>34.93555555555556</v>
      </c>
      <c r="Q5" s="7">
        <v>41.026666666666671</v>
      </c>
      <c r="R5" s="7">
        <v>41.448888888888888</v>
      </c>
      <c r="S5" s="7">
        <v>48.088888888888889</v>
      </c>
      <c r="T5" s="7">
        <v>46.441111111111105</v>
      </c>
      <c r="U5" s="7">
        <v>13.122222222222222</v>
      </c>
      <c r="V5" s="7">
        <v>3.8400000000000003</v>
      </c>
      <c r="W5" s="7">
        <v>0.89888888888888885</v>
      </c>
    </row>
    <row r="6" spans="1:23" x14ac:dyDescent="0.2">
      <c r="A6" s="1" t="s">
        <v>36</v>
      </c>
      <c r="B6" s="1">
        <v>10</v>
      </c>
      <c r="C6" s="1">
        <v>9</v>
      </c>
      <c r="D6" s="1">
        <v>97.12</v>
      </c>
      <c r="E6" s="1">
        <v>46.44</v>
      </c>
      <c r="F6" s="3">
        <v>3.9382737335030433</v>
      </c>
      <c r="G6" s="3">
        <v>19.143667360252582</v>
      </c>
      <c r="H6" s="3">
        <f t="shared" si="0"/>
        <v>1.2453915047084592</v>
      </c>
      <c r="I6" s="3">
        <f t="shared" si="1"/>
        <v>6.3812224534175277</v>
      </c>
      <c r="J6" s="3">
        <f t="shared" si="2"/>
        <v>0.89089941353039392</v>
      </c>
      <c r="K6" s="3">
        <f t="shared" si="3"/>
        <v>4.5648515505872975</v>
      </c>
      <c r="L6" s="1">
        <v>3.633</v>
      </c>
      <c r="M6" s="4">
        <v>2.9999999999999997E-4</v>
      </c>
      <c r="N6" s="6"/>
      <c r="O6" s="6" t="s">
        <v>38</v>
      </c>
      <c r="P6" s="7">
        <v>17.787253932778267</v>
      </c>
      <c r="Q6" s="7">
        <v>26.660890207693114</v>
      </c>
      <c r="R6" s="7">
        <v>29.77187466364277</v>
      </c>
      <c r="S6" s="7">
        <v>25.404672992907102</v>
      </c>
      <c r="T6" s="7">
        <v>18.048758310288562</v>
      </c>
      <c r="U6" s="7">
        <v>4.5286195536530114</v>
      </c>
      <c r="V6" s="7">
        <v>1.2425421969136929</v>
      </c>
      <c r="W6" s="7">
        <v>0.17596997499222833</v>
      </c>
    </row>
    <row r="7" spans="1:23" x14ac:dyDescent="0.2">
      <c r="A7" s="1" t="s">
        <v>66</v>
      </c>
      <c r="B7" s="1">
        <v>10</v>
      </c>
      <c r="C7" s="1">
        <v>9</v>
      </c>
      <c r="D7" s="1">
        <v>7.44</v>
      </c>
      <c r="E7" s="1">
        <v>13.12</v>
      </c>
      <c r="F7" s="3">
        <v>1.9748417658131499</v>
      </c>
      <c r="G7" s="3">
        <v>4.8031239834091313</v>
      </c>
      <c r="H7" s="3">
        <f t="shared" si="0"/>
        <v>0.62449979983983972</v>
      </c>
      <c r="I7" s="3">
        <f t="shared" si="1"/>
        <v>1.6010413278030438</v>
      </c>
      <c r="J7" s="3">
        <f t="shared" si="2"/>
        <v>0.44674024459272721</v>
      </c>
      <c r="K7" s="3">
        <f t="shared" si="3"/>
        <v>1.1453159705883502</v>
      </c>
      <c r="L7" s="1">
        <v>-2.82</v>
      </c>
      <c r="M7" s="4">
        <v>4.7999999999999996E-3</v>
      </c>
      <c r="N7" s="6"/>
      <c r="O7" s="6" t="s">
        <v>47</v>
      </c>
      <c r="P7" s="8">
        <v>0.50914472805484501</v>
      </c>
      <c r="Q7" s="8">
        <v>0.64984295273870119</v>
      </c>
      <c r="R7" s="8">
        <v>0.71827919786828476</v>
      </c>
      <c r="S7" s="8">
        <v>0.52828571380814215</v>
      </c>
      <c r="T7" s="8">
        <v>0.38863752133549556</v>
      </c>
      <c r="U7" s="8">
        <v>0.34511071958405676</v>
      </c>
      <c r="V7" s="8">
        <v>0.32357869711294085</v>
      </c>
      <c r="W7" s="8">
        <v>0.19576387823610075</v>
      </c>
    </row>
    <row r="8" spans="1:23" x14ac:dyDescent="0.2">
      <c r="A8" s="1" t="s">
        <v>67</v>
      </c>
      <c r="B8" s="1">
        <v>10</v>
      </c>
      <c r="C8" s="1">
        <v>9</v>
      </c>
      <c r="D8" s="1">
        <v>2.4700000000000002</v>
      </c>
      <c r="E8" s="1">
        <v>3.84</v>
      </c>
      <c r="F8" s="3">
        <v>0.54772255750516607</v>
      </c>
      <c r="G8" s="3">
        <v>1.3190905958272918</v>
      </c>
      <c r="H8" s="3">
        <f t="shared" si="0"/>
        <v>0.1732050807568877</v>
      </c>
      <c r="I8" s="3">
        <f t="shared" si="1"/>
        <v>0.43969686527576396</v>
      </c>
      <c r="J8" s="3">
        <f t="shared" si="2"/>
        <v>0.12390345066864632</v>
      </c>
      <c r="K8" s="3">
        <f t="shared" si="3"/>
        <v>0.31454018910867071</v>
      </c>
      <c r="L8" s="1">
        <v>-2.2450000000000001</v>
      </c>
      <c r="M8" s="4">
        <v>2.4500000000000001E-2</v>
      </c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">
      <c r="A9" s="1" t="s">
        <v>68</v>
      </c>
      <c r="B9" s="1">
        <v>10</v>
      </c>
      <c r="C9" s="1">
        <v>9</v>
      </c>
      <c r="D9" s="1">
        <v>1.3</v>
      </c>
      <c r="E9" s="1">
        <v>0.28000000000000003</v>
      </c>
      <c r="F9" s="3">
        <v>0.43588989435406733</v>
      </c>
      <c r="G9" s="3">
        <v>0.17320508075688773</v>
      </c>
      <c r="H9" s="3">
        <f t="shared" si="0"/>
        <v>0.13784048752090219</v>
      </c>
      <c r="I9" s="3">
        <f t="shared" si="1"/>
        <v>5.7735026918962574E-2</v>
      </c>
      <c r="J9" s="3">
        <f t="shared" si="2"/>
        <v>9.8605144670440625E-2</v>
      </c>
      <c r="K9" s="3">
        <f t="shared" si="3"/>
        <v>4.130115022288211E-2</v>
      </c>
      <c r="L9" s="1">
        <v>2.327</v>
      </c>
      <c r="M9" s="4">
        <v>0.02</v>
      </c>
      <c r="N9" s="6"/>
      <c r="O9" s="6"/>
      <c r="P9" s="6"/>
      <c r="Q9" s="6"/>
      <c r="R9" s="6"/>
      <c r="S9" s="6"/>
      <c r="T9" s="6"/>
      <c r="U9" s="6"/>
      <c r="V9" s="6"/>
      <c r="W9" s="6"/>
    </row>
  </sheetData>
  <phoneticPr fontId="1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1. Vegetation attributes</vt:lpstr>
      <vt:lpstr>2. Comp of veget.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Mariusz Krzysztof Janczur Feret</cp:lastModifiedBy>
  <dcterms:created xsi:type="dcterms:W3CDTF">2021-10-11T02:14:11Z</dcterms:created>
  <dcterms:modified xsi:type="dcterms:W3CDTF">2025-01-15T15:42:11Z</dcterms:modified>
</cp:coreProperties>
</file>