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OneDrive - SINTEF/PhD/PhD Thesis/GitHub/Evaluation/Evaluation/Dataset OAEI 2011/Evaluation Results/Evaluation Results Individual Alignments/"/>
    </mc:Choice>
  </mc:AlternateContent>
  <xr:revisionPtr revIDLastSave="0" documentId="8_{14D64396-D19F-C54B-8DD7-CDC55DB94A18}" xr6:coauthVersionLast="43" xr6:coauthVersionMax="43" xr10:uidLastSave="{00000000-0000-0000-0000-000000000000}"/>
  <bookViews>
    <workbookView xWindow="180" yWindow="460" windowWidth="33600" windowHeight="20540" xr2:uid="{38DDA6ED-6A06-004C-9F70-CBC416828324}"/>
  </bookViews>
  <sheets>
    <sheet name="ATM EQ" sheetId="1" r:id="rId1"/>
    <sheet name="ATM SUB" sheetId="2" r:id="rId2"/>
    <sheet name="CH EQ" sheetId="3" r:id="rId3"/>
    <sheet name="CH SUB" sheetId="4" r:id="rId4"/>
    <sheet name="301-302 EQ" sheetId="5" r:id="rId5"/>
    <sheet name="301-302 SUB" sheetId="11" r:id="rId6"/>
    <sheet name="301-303 EQ" sheetId="6" r:id="rId7"/>
    <sheet name="301-303 SUB" sheetId="12" r:id="rId8"/>
    <sheet name="301-304 EQ" sheetId="7" r:id="rId9"/>
    <sheet name="301-304 SUB" sheetId="13" r:id="rId10"/>
    <sheet name="302-303 EQ" sheetId="8" r:id="rId11"/>
    <sheet name="302-303 SUB" sheetId="14" r:id="rId12"/>
    <sheet name="302-304 EQ" sheetId="9" r:id="rId13"/>
    <sheet name="302-304 SUB" sheetId="15" r:id="rId14"/>
    <sheet name="303-304 EQ" sheetId="10" r:id="rId15"/>
    <sheet name="303-304 SUB" sheetId="16" r:id="rId16"/>
    <sheet name="OAEI False Negative EQs" sheetId="18" r:id="rId17"/>
    <sheet name="OAEI False Negative SUBs" sheetId="20" r:id="rId18"/>
    <sheet name="OAEI Matcher Complementarity EQ" sheetId="17" r:id="rId19"/>
    <sheet name="OAEI Matcher Complementarity SU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9" l="1"/>
  <c r="I8" i="19"/>
  <c r="I6" i="19"/>
  <c r="I5" i="19"/>
  <c r="I4" i="19"/>
  <c r="I3" i="19"/>
  <c r="I2" i="19"/>
  <c r="F40" i="16"/>
  <c r="F39" i="16"/>
  <c r="F38" i="16"/>
  <c r="F37" i="16"/>
  <c r="F36" i="16"/>
  <c r="F22" i="15"/>
  <c r="F29" i="14"/>
  <c r="F28" i="14"/>
  <c r="F27" i="14"/>
  <c r="F26" i="14"/>
  <c r="E16" i="12"/>
  <c r="F16" i="11" l="1"/>
  <c r="F15" i="11"/>
  <c r="F14" i="11"/>
  <c r="I8" i="17" l="1"/>
  <c r="I6" i="17"/>
  <c r="I5" i="17"/>
  <c r="I4" i="17"/>
  <c r="I3" i="17"/>
  <c r="I2" i="17"/>
  <c r="G18" i="9" l="1"/>
  <c r="G19" i="9"/>
  <c r="G20" i="9"/>
  <c r="G17" i="9"/>
  <c r="G18" i="8"/>
  <c r="G19" i="8"/>
  <c r="G17" i="8"/>
  <c r="G18" i="7"/>
  <c r="G19" i="7"/>
  <c r="G17" i="7"/>
  <c r="G18" i="6"/>
  <c r="G17" i="6"/>
  <c r="G15" i="5"/>
  <c r="G16" i="5"/>
  <c r="G17" i="5"/>
  <c r="G14" i="5"/>
  <c r="G18" i="10"/>
  <c r="G19" i="10"/>
  <c r="G20" i="10"/>
  <c r="G21" i="10"/>
  <c r="G17" i="10"/>
  <c r="F21" i="10"/>
  <c r="F19" i="10"/>
  <c r="F20" i="10"/>
  <c r="F18" i="10"/>
  <c r="F17" i="10"/>
  <c r="F20" i="9"/>
  <c r="F19" i="9"/>
  <c r="F17" i="9"/>
  <c r="F17" i="8"/>
  <c r="F19" i="7"/>
  <c r="F17" i="7"/>
  <c r="F18" i="6"/>
  <c r="F17" i="6"/>
  <c r="F17" i="5"/>
  <c r="F16" i="5"/>
  <c r="F15" i="5"/>
  <c r="F14" i="5"/>
  <c r="F19" i="8" l="1"/>
  <c r="J51" i="4" l="1"/>
  <c r="J50" i="4" l="1"/>
  <c r="J49" i="4"/>
  <c r="J48" i="4"/>
  <c r="J52" i="4" l="1"/>
  <c r="J53" i="4" s="1"/>
  <c r="H23" i="3"/>
  <c r="H22" i="3"/>
  <c r="H21" i="3"/>
  <c r="H20" i="3"/>
  <c r="S5" i="2" l="1"/>
  <c r="S6" i="2"/>
  <c r="S7" i="2"/>
  <c r="S8" i="2"/>
  <c r="S9" i="2"/>
  <c r="S4" i="2"/>
  <c r="U7" i="1" l="1"/>
  <c r="U10" i="1" s="1"/>
  <c r="Q42" i="1"/>
  <c r="Q45" i="1" s="1"/>
  <c r="M19" i="1"/>
  <c r="M22" i="1" s="1"/>
  <c r="I19" i="1"/>
  <c r="I22" i="1" s="1"/>
  <c r="E19" i="1"/>
  <c r="E22" i="1" s="1"/>
  <c r="U8" i="1" l="1"/>
  <c r="U9" i="1"/>
  <c r="U11" i="1" s="1"/>
  <c r="Q43" i="1"/>
  <c r="Q44" i="1"/>
  <c r="Q46" i="1" s="1"/>
  <c r="M20" i="1"/>
  <c r="M21" i="1"/>
  <c r="M23" i="1" s="1"/>
  <c r="I20" i="1"/>
  <c r="I21" i="1"/>
  <c r="I23" i="1" s="1"/>
  <c r="E20" i="1"/>
  <c r="E21" i="1"/>
  <c r="E23" i="1" s="1"/>
</calcChain>
</file>

<file path=xl/sharedStrings.xml><?xml version="1.0" encoding="utf-8"?>
<sst xmlns="http://schemas.openxmlformats.org/spreadsheetml/2006/main" count="2755" uniqueCount="649">
  <si>
    <t>Correspondence</t>
  </si>
  <si>
    <t>Measure</t>
  </si>
  <si>
    <t>AirspaceLayer - AirspaceLayer - =</t>
  </si>
  <si>
    <t>0.6</t>
  </si>
  <si>
    <t>Aircraft - Aircraft - =</t>
  </si>
  <si>
    <t>1.0</t>
  </si>
  <si>
    <t>AircraftType - AircraftType - =</t>
  </si>
  <si>
    <t>PhysicalRunway - Runway - =</t>
  </si>
  <si>
    <t>TimeInterval - TimeRangeType - =</t>
  </si>
  <si>
    <t>VisibilityCondition - HorizontalVisibility - =</t>
  </si>
  <si>
    <t>AirCarrier - AircraftOperator - =</t>
  </si>
  <si>
    <t>AircraftEngine - Engine - =</t>
  </si>
  <si>
    <t>Gate - Gate - =</t>
  </si>
  <si>
    <t>CrewMember - CrewMember - =</t>
  </si>
  <si>
    <t>Terminal - Terminal - =</t>
  </si>
  <si>
    <t>Taxiway - Taxiway - =</t>
  </si>
  <si>
    <t>Airport - Aerodrome - =</t>
  </si>
  <si>
    <t>SurfaceWindCondition - Wind - =</t>
  </si>
  <si>
    <t>WeatherCondition - WeatherCondition - =</t>
  </si>
  <si>
    <t>AircraftModel - AircraftMakeModelSeries - =</t>
  </si>
  <si>
    <t>EngineType - CodeAircraftEngineType - =</t>
  </si>
  <si>
    <t>NavigationAid - RadioNavigationAid - =</t>
  </si>
  <si>
    <t>DeicingPad - DeicingArea - =</t>
  </si>
  <si>
    <t>OperationalRunway - RunwayDirection - =</t>
  </si>
  <si>
    <t>RunwayVisibleRangeMeasurement - RunwayVisualRange - =</t>
  </si>
  <si>
    <t>Taxipath - TaxiRoute - =</t>
  </si>
  <si>
    <t>Flight - Flight - =</t>
  </si>
  <si>
    <t>SID - StandardInstrumentDeparture - =</t>
  </si>
  <si>
    <t>STAR - StandardInstrumentArrival - =</t>
  </si>
  <si>
    <t>AirportSpec - AerodromeSet - =</t>
  </si>
  <si>
    <t>FlightSpec - FlightConditionCombination - =</t>
  </si>
  <si>
    <t>AircraftCapacity - Capacity - =</t>
  </si>
  <si>
    <t>AircraftFlow - OccupancyTrafficMonitoringValue - =</t>
  </si>
  <si>
    <t>AircraftTrackPoint - AircraftState - =</t>
  </si>
  <si>
    <t>RelativeFix - PointReference - =</t>
  </si>
  <si>
    <t>NavigationFix - SignificantPoint - =</t>
  </si>
  <si>
    <t>REFERENCE ALIGNMENT</t>
  </si>
  <si>
    <t>AircraftCapacity - AircraftCapability - =</t>
  </si>
  <si>
    <t>AirspaceRouteSegment - RouteSegment - =</t>
  </si>
  <si>
    <t>0.9607843137254902</t>
  </si>
  <si>
    <t>InternationalAirport - Aerodrome - =</t>
  </si>
  <si>
    <t>0.9</t>
  </si>
  <si>
    <t>0.9047619047619048</t>
  </si>
  <si>
    <t>LEM 0.9</t>
  </si>
  <si>
    <t>0.5706705643356873</t>
  </si>
  <si>
    <t>STAR - DME - =</t>
  </si>
  <si>
    <t>0.5750622140887329</t>
  </si>
  <si>
    <t>0.9999999999999998</t>
  </si>
  <si>
    <t>WEM 0.5</t>
  </si>
  <si>
    <t>Location - Obstruction - =</t>
  </si>
  <si>
    <t>0.5136349733157437</t>
  </si>
  <si>
    <t>Sector - Airspace - =</t>
  </si>
  <si>
    <t>0.5892625064381044</t>
  </si>
  <si>
    <t>0.9741151321543476</t>
  </si>
  <si>
    <t>0.9657176089481875</t>
  </si>
  <si>
    <t>0.5918851132338734</t>
  </si>
  <si>
    <t>ARTCC - Route - =</t>
  </si>
  <si>
    <t>0.5817872428240437</t>
  </si>
  <si>
    <t>0.9754422361325001</t>
  </si>
  <si>
    <t>STAR - VOR - =</t>
  </si>
  <si>
    <t>0.5882594176621602</t>
  </si>
  <si>
    <t>0.9520069059915046</t>
  </si>
  <si>
    <t>0.9164860395958563</t>
  </si>
  <si>
    <t>DEM 0.5</t>
  </si>
  <si>
    <t>AirportSpec - DepartureOperations - =</t>
  </si>
  <si>
    <t>0.7333333333333333</t>
  </si>
  <si>
    <t>WeatherCondition - CodeWeatherIntensityType - =</t>
  </si>
  <si>
    <t>0.4</t>
  </si>
  <si>
    <t>0.3125</t>
  </si>
  <si>
    <t>SIDSTAR - Ridge - =</t>
  </si>
  <si>
    <t>0.125</t>
  </si>
  <si>
    <t>ShearSidedPolygonalVolume - AirspaceVolume - =</t>
  </si>
  <si>
    <t>0.1</t>
  </si>
  <si>
    <t>0.16666666666666666</t>
  </si>
  <si>
    <t>SkyCondition - RunwayCondition - =</t>
  </si>
  <si>
    <t>Polygonal2DRegion - AirportTransitView - =</t>
  </si>
  <si>
    <t>0.2</t>
  </si>
  <si>
    <t>0.23529411764705882</t>
  </si>
  <si>
    <t>RunwayStatusData - CodeStatusOperationsType - =</t>
  </si>
  <si>
    <t>0.42857142857142855</t>
  </si>
  <si>
    <t>AircraftFlow - AircraftGroundService - =</t>
  </si>
  <si>
    <t>GroundDelayProgramTMI - UsageCondition - =</t>
  </si>
  <si>
    <t>0.5</t>
  </si>
  <si>
    <t>AbsoluteFix - CodeReferenceRoleType - =</t>
  </si>
  <si>
    <t>OperationalRunway - RunwayMixSequence - =</t>
  </si>
  <si>
    <t>0.2857142857142857</t>
  </si>
  <si>
    <t>EngineType - CodeAircraftStandType - =</t>
  </si>
  <si>
    <t>Taxiway - CodeTaxiwayType - =</t>
  </si>
  <si>
    <t>FlightSpec - TacticalReroutingConstraint - =</t>
  </si>
  <si>
    <t>AircraftCapacity - CodeCapacityType - =</t>
  </si>
  <si>
    <t>0.631578947368421</t>
  </si>
  <si>
    <t>TAFmeteorologicalCondition - CodeChangeIndicatorType - =</t>
  </si>
  <si>
    <t>CloudLayer - CodeCloudType - =</t>
  </si>
  <si>
    <t>0.25</t>
  </si>
  <si>
    <t>AircraftType - CodeAircraftEquipmentType - =</t>
  </si>
  <si>
    <t>0.75</t>
  </si>
  <si>
    <t>EngineeredSystem - AerospaceManufacturer - =</t>
  </si>
  <si>
    <t>CircularRegion - AirspaceEntry - =</t>
  </si>
  <si>
    <t>AirspaceLayer - CodeAltitudeUseType - =</t>
  </si>
  <si>
    <t>PlannedFlightRoute - FlightRestrictionRoute - =</t>
  </si>
  <si>
    <t>ReRouteSegment - CodeRouteSegmentPathType - =</t>
  </si>
  <si>
    <t>0.6666666666666666</t>
  </si>
  <si>
    <t>ReRouteTMI - CodeTypeOfTaxiRouteType - =</t>
  </si>
  <si>
    <t>NAShour - StartUp - =</t>
  </si>
  <si>
    <t>AircraftWeightClass - FlightConfiguration - =</t>
  </si>
  <si>
    <t>AircraftWakeCategory - AircraftCategory - =</t>
  </si>
  <si>
    <t>0.7</t>
  </si>
  <si>
    <t>TimeInterval - Timesheet - =</t>
  </si>
  <si>
    <t>0.8</t>
  </si>
  <si>
    <t>AircraftTrackPoint - CodeHeadingType - =</t>
  </si>
  <si>
    <t>PointLocation - SafeAltitudeArea - =</t>
  </si>
  <si>
    <t>0.3333333333333333</t>
  </si>
  <si>
    <t>PEM 0.1</t>
  </si>
  <si>
    <t>RadialRoute - HoldingArea - =</t>
  </si>
  <si>
    <t>GEM 0.1</t>
  </si>
  <si>
    <t>Relations in Reference Alignment</t>
  </si>
  <si>
    <t>Relations in Alignment</t>
  </si>
  <si>
    <t>True positives (TP)</t>
  </si>
  <si>
    <t>False positives (FP)</t>
  </si>
  <si>
    <t>Precision</t>
  </si>
  <si>
    <t>Recall</t>
  </si>
  <si>
    <t>F-Measure</t>
  </si>
  <si>
    <t>x</t>
  </si>
  <si>
    <t>BallBearing - AirframeEquipment - &lt;</t>
  </si>
  <si>
    <t>ElectricalPowerSystem - AuxiliaryPowerUnit - &gt;</t>
  </si>
  <si>
    <t>AirportServiceVehicle - Vehicle - &lt;</t>
  </si>
  <si>
    <t>DecomposableSystem - RadioNavigationAid - &gt;</t>
  </si>
  <si>
    <t>DecomposableSystem - Aircraft - &gt;</t>
  </si>
  <si>
    <t>FRDfix - PointReference - &lt;</t>
  </si>
  <si>
    <t>WeatherCondition - TemporalEnabledEntity - &lt;</t>
  </si>
  <si>
    <t>WeatherCondition - SeaCondition - &gt;</t>
  </si>
  <si>
    <t>WeatherCondition - AviationCondition - &gt;</t>
  </si>
  <si>
    <t>NASfacility - Aerodrome - &gt;</t>
  </si>
  <si>
    <t>SurfaceWindCondition - WeatherPhenomenon - &lt;</t>
  </si>
  <si>
    <t>STAR - Procedure - &lt;</t>
  </si>
  <si>
    <t>DeicingPad - GeoTemporalEnabledEntity - &lt;</t>
  </si>
  <si>
    <t>CrewMember - TemporalEnabledEntity - &lt;</t>
  </si>
  <si>
    <t>CrewMember - PilotInCommand - &gt;</t>
  </si>
  <si>
    <t>Terminal - VerticalStructure - &lt;</t>
  </si>
  <si>
    <t>Aircraft - Vehicle - &lt;</t>
  </si>
  <si>
    <t>SectorCapacity - Capacity - &lt;</t>
  </si>
  <si>
    <t>SectorFlow - OccupancyTrafficMonitoringValue - &lt;</t>
  </si>
  <si>
    <t>VisibilityCondition - Object - &lt;</t>
  </si>
  <si>
    <t>RunwayVisibleRangeMeasurement - GeoTemporalEnabledEntity - &lt;</t>
  </si>
  <si>
    <t>AircraftSubsystem - Engine - &gt;</t>
  </si>
  <si>
    <t>AircraftEngine - AircraftEquipment - &lt;</t>
  </si>
  <si>
    <t>AviationServiceProvider - AircraftOperator - &gt;</t>
  </si>
  <si>
    <t>AircraftFlow - TemporalEnabledEntity - &lt;</t>
  </si>
  <si>
    <t>RelativeFix - SignificantPoint - &lt;</t>
  </si>
  <si>
    <t>RelativeFix - Object - &lt;</t>
  </si>
  <si>
    <t>AirportSpec - TemporalEnabledEntity - &lt;</t>
  </si>
  <si>
    <t>AbsoluteFix - SignificantPoint - &lt;</t>
  </si>
  <si>
    <t>Flight - WhatIfFlight - &gt;</t>
  </si>
  <si>
    <t>Flight - TemporalEnabledEntity - &lt;</t>
  </si>
  <si>
    <t>FixFlow - OccupancyTrafficMonitoringValue - &lt;</t>
  </si>
  <si>
    <t>OperationalRunway - TemporalEnabledEntity - &lt;</t>
  </si>
  <si>
    <t>Sequence - TaxiRoute - &gt;</t>
  </si>
  <si>
    <t>SequencedItem - Taxiway - &gt;</t>
  </si>
  <si>
    <t>SequencedItem - Aircraft - &gt;</t>
  </si>
  <si>
    <t>SequencedItem - AircraftState - &gt;</t>
  </si>
  <si>
    <t>NavigationElement - Aerodrome - &gt;</t>
  </si>
  <si>
    <t>NavigationElement - SignificantPoint - &gt;</t>
  </si>
  <si>
    <t>NavigationFix - GeoTemporalEnabledEntity - &lt;</t>
  </si>
  <si>
    <t>NavigationFix - PointReference - &gt;</t>
  </si>
  <si>
    <t>AirspaceInfrastructureComponent - AirspaceLayer - &gt;</t>
  </si>
  <si>
    <t>Airport - GeoTemporalEnabledEntity - &lt;</t>
  </si>
  <si>
    <t>AirCarrier - Organisation - &lt;</t>
  </si>
  <si>
    <t>Taxiway - TemporalEnabledEntity - &lt;</t>
  </si>
  <si>
    <t>AircraftCapacity - TemporalEnabledEntity - &lt;</t>
  </si>
  <si>
    <t>NavigationAid - TACAN - &gt;</t>
  </si>
  <si>
    <t>NavigationAid - SimplifiedDirectionalFacility - &gt;</t>
  </si>
  <si>
    <t>NavigationAid - MarkerBeacon - &gt;</t>
  </si>
  <si>
    <t>NavigationAid - MicrowaveLandingSystem - &gt;</t>
  </si>
  <si>
    <t>NavigationAid - InstrumentLandingSystem - &gt;</t>
  </si>
  <si>
    <t>NavigationAid - VOR - &gt;</t>
  </si>
  <si>
    <t>NavigationAid - DME - &gt;</t>
  </si>
  <si>
    <t>NavigationAid - NDB - &gt;</t>
  </si>
  <si>
    <t>NavigationAid - DirectionFinder - &gt;</t>
  </si>
  <si>
    <t>NavigationAid - GeoTemporalEnabledEntity - &lt;</t>
  </si>
  <si>
    <t>PhysicalRunway - TemporalEnabledEntity - &lt;</t>
  </si>
  <si>
    <t>Taxipath - TemporalEnabledEntity - &lt;</t>
  </si>
  <si>
    <t>AircraftType - Object - &lt;</t>
  </si>
  <si>
    <t>MetCondition - Wind - &gt;</t>
  </si>
  <si>
    <t>MetCondition - HorizontalVisibility - &gt;</t>
  </si>
  <si>
    <t>MetCondition - WeatherCondition - &gt;</t>
  </si>
  <si>
    <t>FlightSpec - ObjectWithSchedule - &lt;</t>
  </si>
  <si>
    <t>AirspaceLayer - Object - &lt;</t>
  </si>
  <si>
    <t>FixCapacity - Capacity - &lt;</t>
  </si>
  <si>
    <t>IntervalData - RunwayVisualRange - &gt;</t>
  </si>
  <si>
    <t>InternationalAirport - Aerodrome - &lt;</t>
  </si>
  <si>
    <t>AirportInfrastructureComponent - Terminal - &gt;</t>
  </si>
  <si>
    <t>AirportInfrastructureComponent - RunwayDirection - &gt;</t>
  </si>
  <si>
    <t>AirportInfrastructureComponent - Taxiway - &gt;</t>
  </si>
  <si>
    <t>AirportInfrastructureComponent - Runway - &gt;</t>
  </si>
  <si>
    <t>AirportInfrastructureComponent - DeicingArea - &gt;</t>
  </si>
  <si>
    <t>METARreportingStation - Aerodrome - &gt;</t>
  </si>
  <si>
    <t>SID - Procedure - &lt;</t>
  </si>
  <si>
    <t>USairport - Aerodrome - &lt;</t>
  </si>
  <si>
    <t>AircraftFlowCapacity - OccupancyTrafficMonitoringValue - &gt;</t>
  </si>
  <si>
    <t>AircraftFlowCapacity - Capacity - &gt;</t>
  </si>
  <si>
    <t>Gate - TemporalEnabledEntity - &lt;</t>
  </si>
  <si>
    <t>AircraftModel - Object - &lt;</t>
  </si>
  <si>
    <t>AircraftTrackPoint - TemporalEnabledEntity - &lt;</t>
  </si>
  <si>
    <t>AirportInfrastructureComponent - Gate - &gt;</t>
  </si>
  <si>
    <t>SIDSTAR - StandardInstrumentArrival - &gt;</t>
  </si>
  <si>
    <t>SIDSTAR - StandardInstrumentDeparture - &gt;</t>
  </si>
  <si>
    <t>CSM 0.7</t>
  </si>
  <si>
    <t>RadialRoute - Route - &lt;</t>
  </si>
  <si>
    <t>FixFlow - Flow - &lt;</t>
  </si>
  <si>
    <t>QRoute - Route - &lt;</t>
  </si>
  <si>
    <t>JetRoute - Route - &lt;</t>
  </si>
  <si>
    <t>ActualFlightRoute - Route - &lt;</t>
  </si>
  <si>
    <t>SectorFlow - Flow - &lt;</t>
  </si>
  <si>
    <t>PhysicalRunway - Runway - &lt;</t>
  </si>
  <si>
    <t>TransitionRoute - Route - &lt;</t>
  </si>
  <si>
    <t>AircraftCapacity - Capacity - &lt;</t>
  </si>
  <si>
    <t>VictorRoute - Route - &lt;</t>
  </si>
  <si>
    <t>AirspaceRoute - Route - &lt;</t>
  </si>
  <si>
    <t>AircraftFlowCapacity - Capacity - &lt;</t>
  </si>
  <si>
    <t>Location - ReferenceLocation - &gt;</t>
  </si>
  <si>
    <t>PlannedFlightRoute - Route - &lt;</t>
  </si>
  <si>
    <t>Sector - CircleSector - &gt;</t>
  </si>
  <si>
    <t>Sector - StandardLevelSector - &gt;</t>
  </si>
  <si>
    <t>Sector - NavigationAreaSector - &gt;</t>
  </si>
  <si>
    <t>CommonRoute - Route - &lt;</t>
  </si>
  <si>
    <t>AircraftFlow - Flow - &lt;</t>
  </si>
  <si>
    <t>OperationalRunway - Runway - &lt;</t>
  </si>
  <si>
    <t>AirportRoute - Route - &lt;</t>
  </si>
  <si>
    <t>Flight - ReclearanceInFlight - &gt;</t>
  </si>
  <si>
    <t>AircraftEngine - Engine - &lt;</t>
  </si>
  <si>
    <t>TRoute - Route - &lt;</t>
  </si>
  <si>
    <t>Gate - ServiceAtGate - &gt;</t>
  </si>
  <si>
    <t>Sequence - DepartureSequence - &gt;</t>
  </si>
  <si>
    <t>Sequence - RunwayMixSequence - &gt;</t>
  </si>
  <si>
    <t>Sequence - PreDepartureSequence - &gt;</t>
  </si>
  <si>
    <t>Sequence - LandingSequence - &gt;</t>
  </si>
  <si>
    <t>Sequence - TakeOffSequence - &gt;</t>
  </si>
  <si>
    <t>CM 0.7</t>
  </si>
  <si>
    <t>DSM 0.9</t>
  </si>
  <si>
    <t>TAFreport - Wind - &gt;</t>
  </si>
  <si>
    <t>SkyCondition - Cloud - &gt;</t>
  </si>
  <si>
    <t>NASday - Flight - &gt;</t>
  </si>
  <si>
    <t>NAShour - Flight - &gt;</t>
  </si>
  <si>
    <t>METARreport - Wind - &gt;</t>
  </si>
  <si>
    <t>MeteorologicalCondition - Wind - &gt;</t>
  </si>
  <si>
    <t>Flight - AircraftEquipment - &lt;</t>
  </si>
  <si>
    <t>Flight - CodeFlightServiceAvailabilityType - &lt;</t>
  </si>
  <si>
    <t>Flight - AircraftAvionics - &lt;</t>
  </si>
  <si>
    <t>Flight - FlightConditionCircumstance - &lt;</t>
  </si>
  <si>
    <t>ASPMmeteorologicalCondition - Wind - &gt;</t>
  </si>
  <si>
    <t>TAFmeteorologicalCondition - Wind - &gt;</t>
  </si>
  <si>
    <t>Taxiway - CodeTaxiwayType - &lt;</t>
  </si>
  <si>
    <t>Terminal - CodeAircraftStandType - &lt;</t>
  </si>
  <si>
    <t>Gate - CodeAircraftStandType - &lt;</t>
  </si>
  <si>
    <t>Aircraft - SearchAndRescueService - &lt;</t>
  </si>
  <si>
    <t>Aircraft - AircraftEquipment - &lt;</t>
  </si>
  <si>
    <t>Aircraft - Taxiway - &lt;</t>
  </si>
  <si>
    <t>Aircraft - Aerodrome - &lt;</t>
  </si>
  <si>
    <t>Aircraft - AircraftAvionics - &lt;</t>
  </si>
  <si>
    <t>Aircraft - CodeAircraftStandType - &lt;</t>
  </si>
  <si>
    <t>Pie-chart</t>
  </si>
  <si>
    <t>Total relations in reference alignment</t>
  </si>
  <si>
    <t>CSM, CM</t>
  </si>
  <si>
    <t>CSM</t>
  </si>
  <si>
    <t>CM</t>
  </si>
  <si>
    <t>DSM</t>
  </si>
  <si>
    <t>Not identified</t>
  </si>
  <si>
    <t>CSM, DSM</t>
  </si>
  <si>
    <t>Taxiway - AirportSlot - &lt;</t>
  </si>
  <si>
    <t>Terminal - AirportSlot - &lt;</t>
  </si>
  <si>
    <t>Gate - AirportSlot - &lt;</t>
  </si>
  <si>
    <t>Aircraft - AirportSlot - &lt;</t>
  </si>
  <si>
    <t>Barcode - Barcode - =</t>
  </si>
  <si>
    <t>Person - Person - =</t>
  </si>
  <si>
    <t>Organization - Organization - =</t>
  </si>
  <si>
    <t>MusicFormat - MusicReleaseFormatType - =</t>
  </si>
  <si>
    <t>Place - Place - =</t>
  </si>
  <si>
    <t>Enumeration - Enumeration - =</t>
  </si>
  <si>
    <t>Language - Language - =</t>
  </si>
  <si>
    <t>Role - Role - =</t>
  </si>
  <si>
    <t>Review - Review - =</t>
  </si>
  <si>
    <t>Audio - AudioObject - =</t>
  </si>
  <si>
    <t>BookFormat - BookFormatType - =</t>
  </si>
  <si>
    <t>01.0</t>
  </si>
  <si>
    <t>IntendedAudience - Audience - =</t>
  </si>
  <si>
    <t>Event - Event - =</t>
  </si>
  <si>
    <t>Media - MediaObject - =</t>
  </si>
  <si>
    <t>Dataset - Dataset - =</t>
  </si>
  <si>
    <t>Text - Text - =</t>
  </si>
  <si>
    <t>0.9999999999999999</t>
  </si>
  <si>
    <t>WEM 0.8</t>
  </si>
  <si>
    <t>0.9366054463051702</t>
  </si>
  <si>
    <t>0.9726906584467566</t>
  </si>
  <si>
    <t>0.9571716249137252</t>
  </si>
  <si>
    <t>0.9314834041055368</t>
  </si>
  <si>
    <t>0.9652262099157146</t>
  </si>
  <si>
    <t>0.8681820899754834</t>
  </si>
  <si>
    <t>0.9423365116203177</t>
  </si>
  <si>
    <t>0.9818000900804581</t>
  </si>
  <si>
    <t>0.9562316360905451</t>
  </si>
  <si>
    <t>0.9529040988082441</t>
  </si>
  <si>
    <t>0.948771978771196</t>
  </si>
  <si>
    <t>DEM 0.8</t>
  </si>
  <si>
    <t>CartographicDataType - DataType - =</t>
  </si>
  <si>
    <t>LEM 0.6</t>
  </si>
  <si>
    <t>Sublocation - MedicalScholarlyArticle - =</t>
  </si>
  <si>
    <t>Media - MedicineSystem - =</t>
  </si>
  <si>
    <t>CoverArt - LiveBlogPosting - =</t>
  </si>
  <si>
    <t>SoundContent - SocialMediaPosting - =</t>
  </si>
  <si>
    <t>PEM 0.9</t>
  </si>
  <si>
    <t>Piechart data</t>
  </si>
  <si>
    <t>Total in reference alignment</t>
  </si>
  <si>
    <t>WEM, DEM, LEM</t>
  </si>
  <si>
    <t>WEM, DEM</t>
  </si>
  <si>
    <t>PEM</t>
  </si>
  <si>
    <t>Incollection - InCollection - =</t>
  </si>
  <si>
    <t>Article - Article - =</t>
  </si>
  <si>
    <t>Book - Book - =</t>
  </si>
  <si>
    <t>Entry - Publication - =</t>
  </si>
  <si>
    <t>Phdthesis - PhdThesis - =</t>
  </si>
  <si>
    <t>TechReport - TechReport - =</t>
  </si>
  <si>
    <t>Misc - Misc - =</t>
  </si>
  <si>
    <t>Mastersthesis - MastersThesis - =</t>
  </si>
  <si>
    <t>Inbook - InBook - =</t>
  </si>
  <si>
    <t>Proceedings - Proceedings - =</t>
  </si>
  <si>
    <t>Unpublished - Unpublished - =</t>
  </si>
  <si>
    <t>Booklet - Booklet - =</t>
  </si>
  <si>
    <t>Phdthesis - PhDThesis - =</t>
  </si>
  <si>
    <t>Manual - Manual - =</t>
  </si>
  <si>
    <t>Journal - Journal - =</t>
  </si>
  <si>
    <t>InCollection - InCollection - =</t>
  </si>
  <si>
    <t>InBook - InBook - =</t>
  </si>
  <si>
    <t>InProceedings - InProceedings - =</t>
  </si>
  <si>
    <t>Publication - Entry - =</t>
  </si>
  <si>
    <t>PhDThesis - PhdThesis - =</t>
  </si>
  <si>
    <t>MasterThesis - MastersThesis - =</t>
  </si>
  <si>
    <t>TechnicalReport - TechReport - =</t>
  </si>
  <si>
    <t>Thesis - Thesis - =</t>
  </si>
  <si>
    <t>Enumeration - DayOfWeek - &gt;</t>
  </si>
  <si>
    <t>Enumeration - MedicalEnumeration - &gt;</t>
  </si>
  <si>
    <t>Enumeration - OfferItemCondition - &gt;</t>
  </si>
  <si>
    <t>Enumeration - ActionStatusType - &gt;</t>
  </si>
  <si>
    <t>Enumeration - PaymentMethod - &gt;</t>
  </si>
  <si>
    <t>Enumeration - BusinessFunction - &gt;</t>
  </si>
  <si>
    <t>Enumeration - WarrantyScope - &gt;</t>
  </si>
  <si>
    <t>Enumeration - DeliveryMethod - &gt;</t>
  </si>
  <si>
    <t>Enumeration - OrderStatus - &gt;</t>
  </si>
  <si>
    <t>Enumeration - MusicReleaseFormatType - &gt;</t>
  </si>
  <si>
    <t>Enumeration - ReservationStatusType - &gt;</t>
  </si>
  <si>
    <t>Enumeration - BookFormatType - &gt;</t>
  </si>
  <si>
    <t>Enumeration - GamePlayMode - &gt;</t>
  </si>
  <si>
    <t>Enumeration - Specialty - &gt;</t>
  </si>
  <si>
    <t>Enumeration - MusicAlbumProductionType - &gt;</t>
  </si>
  <si>
    <t>Enumeration - EventStatusType - &gt;</t>
  </si>
  <si>
    <t>Enumeration - MapCategoryType - &gt;</t>
  </si>
  <si>
    <t>Enumeration - Intangible - &lt;</t>
  </si>
  <si>
    <t>Enumeration - BoardingPolicyType - &gt;</t>
  </si>
  <si>
    <t>Enumeration - RsvpResponseType - &gt;</t>
  </si>
  <si>
    <t>Enumeration - ContactPointOption - &gt;</t>
  </si>
  <si>
    <t>Enumeration - BusinessEntityType - &gt;</t>
  </si>
  <si>
    <t>Enumeration - QualitativeValue - &gt;</t>
  </si>
  <si>
    <t>Enumeration - MusicAlbumReleaseType - &gt;</t>
  </si>
  <si>
    <t>Enumeration - ItemAvailability - &gt;</t>
  </si>
  <si>
    <t>Enumeration - PaymentStatusType - &gt;</t>
  </si>
  <si>
    <t>Enumeration - ItemListOrderType - &gt;</t>
  </si>
  <si>
    <t>Enumeration - GameServerStatus - &gt;</t>
  </si>
  <si>
    <t>IntendedAudience - PeopleAudience - &gt;</t>
  </si>
  <si>
    <t>IntendedAudience - EducationalAudience - &gt;</t>
  </si>
  <si>
    <t>IntendedAudience - Intangible - &lt;</t>
  </si>
  <si>
    <t>IntendedAudience - MedicalAudience - &gt;</t>
  </si>
  <si>
    <t>IntendedAudience - BusinessAudience - &gt;</t>
  </si>
  <si>
    <t>BookFormat - Enumeration - &lt;</t>
  </si>
  <si>
    <t>Review - CreativeWork - &lt;</t>
  </si>
  <si>
    <t>Organization - Corporation - &gt;</t>
  </si>
  <si>
    <t>Organization - EducationalOrganization - &gt;</t>
  </si>
  <si>
    <t>Organization - SportsOrganization - &gt;</t>
  </si>
  <si>
    <t>Organization - LocalBusiness - &gt;</t>
  </si>
  <si>
    <t>Organization - GovernmentOrganization - &gt;</t>
  </si>
  <si>
    <t>Organization - Airline - &gt;</t>
  </si>
  <si>
    <t>Organization - PerformingGroup - &gt;</t>
  </si>
  <si>
    <t>Organization - NGO - &gt;</t>
  </si>
  <si>
    <t>Role - Intangible - &lt;</t>
  </si>
  <si>
    <t>Role - PerformanceRole - &gt;</t>
  </si>
  <si>
    <t>Role - OrganizationRole - &gt;</t>
  </si>
  <si>
    <t>Audio - MediaObject - &lt;</t>
  </si>
  <si>
    <t>Dataset - CreativeWork - &lt;</t>
  </si>
  <si>
    <t>Dataset - DataFeed - &gt;</t>
  </si>
  <si>
    <t>Place - AdministrativeArea - &gt;</t>
  </si>
  <si>
    <t>Place - Residence - &gt;</t>
  </si>
  <si>
    <t>Place - LandmarksOrHistoricalBuildings - &gt;</t>
  </si>
  <si>
    <t>Place - TouristAttraction - &gt;</t>
  </si>
  <si>
    <t>Place - Landform - &gt;</t>
  </si>
  <si>
    <t>Place - LocalBusiness - &gt;</t>
  </si>
  <si>
    <t>Place - CivicStructure - &gt;</t>
  </si>
  <si>
    <t>MusicFormat - Enumeration - &lt;</t>
  </si>
  <si>
    <t>Event - ExhibitionEvent - &gt;</t>
  </si>
  <si>
    <t>Event - SaleEvent - &gt;</t>
  </si>
  <si>
    <t>Event - ComedyEvent - &gt;</t>
  </si>
  <si>
    <t>Event - Festival - &gt;</t>
  </si>
  <si>
    <t>Event - ChildrensEvent - &gt;</t>
  </si>
  <si>
    <t>Event - PublicationEvent - &gt;</t>
  </si>
  <si>
    <t>Event - TheaterEvent - &gt;</t>
  </si>
  <si>
    <t>Event - LiteraryEvent - &gt;</t>
  </si>
  <si>
    <t>Event - FoodEvent - &gt;</t>
  </si>
  <si>
    <t>Event - DeliveryEvent - &gt;</t>
  </si>
  <si>
    <t>Event - EducationEvent - &gt;</t>
  </si>
  <si>
    <t>Event - SocialEvent - &gt;</t>
  </si>
  <si>
    <t>Event - MusicEvent - &gt;</t>
  </si>
  <si>
    <t>Event - UserInteraction - &gt;</t>
  </si>
  <si>
    <t>Event - BusinessEvent - &gt;</t>
  </si>
  <si>
    <t>Event - DanceEvent - &gt;</t>
  </si>
  <si>
    <t>Event - ScreeningEvent - &gt;</t>
  </si>
  <si>
    <t>Event - SportsEvent - &gt;</t>
  </si>
  <si>
    <t>Event - VisualArtsEvent - &gt;</t>
  </si>
  <si>
    <t>Media - AudioObject - &gt;</t>
  </si>
  <si>
    <t>Media - Distribution - &gt;</t>
  </si>
  <si>
    <t>Media - MusicVideoObject - &gt;</t>
  </si>
  <si>
    <t>Media - ImageObject - &gt;</t>
  </si>
  <si>
    <t>Media - CreativeWork - &lt;</t>
  </si>
  <si>
    <t>Media - DataDownload - &gt;</t>
  </si>
  <si>
    <t>Media - VideoObject - &gt;</t>
  </si>
  <si>
    <t>Barcode - Image - &lt;</t>
  </si>
  <si>
    <t>Barcode - ImageObject - &lt;</t>
  </si>
  <si>
    <t>Language - Intangible - &lt;</t>
  </si>
  <si>
    <t>Work - Dataset - &gt;</t>
  </si>
  <si>
    <t>Media - Image - &gt;</t>
  </si>
  <si>
    <t>Identifier - Barcode - &gt;</t>
  </si>
  <si>
    <t>Agent - Organization - &gt;</t>
  </si>
  <si>
    <t>Agent - Person - &gt;</t>
  </si>
  <si>
    <t>EnumerationAndChronology - Enumeration - &gt;</t>
  </si>
  <si>
    <t>Work - Text - &gt;</t>
  </si>
  <si>
    <t>SystemRequirement - WebApplication - =</t>
  </si>
  <si>
    <t>Person - Person - &gt;</t>
  </si>
  <si>
    <t>Enumeration - DrugCostCategory - &gt;</t>
  </si>
  <si>
    <t>Enumeration - InfectiousAgentClass - &gt;</t>
  </si>
  <si>
    <t>Enumeration - MedicalEvidenceLevel - &gt;</t>
  </si>
  <si>
    <t>Enumeration - MedicalDevicePurpose - &gt;</t>
  </si>
  <si>
    <t>Enumeration - MedicalTrialDesign - &gt;</t>
  </si>
  <si>
    <t>Enumeration - MedicalStudyStatus - &gt;</t>
  </si>
  <si>
    <t>Enumeration - DrugPregnancyCategory - &gt;</t>
  </si>
  <si>
    <t>Enumeration - MedicalImagingTechnique - &gt;</t>
  </si>
  <si>
    <t>Enumeration - MedicalProcedureType - &gt;</t>
  </si>
  <si>
    <t>Enumeration - MedicineSystem - &gt;</t>
  </si>
  <si>
    <t>Enumeration - DrugPrescriptionStatus - &gt;</t>
  </si>
  <si>
    <t>Enumeration - MedicalObservationalStudyDesign - &gt;</t>
  </si>
  <si>
    <t>Enumeration - PhysicalExam - &gt;</t>
  </si>
  <si>
    <t>Enumeration - MedicalSpecialty - &gt;</t>
  </si>
  <si>
    <t>Enumeration - MedicalAudience - &gt;</t>
  </si>
  <si>
    <t>Enumeration - PhysicalActivityCategory - &gt;</t>
  </si>
  <si>
    <t>Distribution - MediaObject - &lt;</t>
  </si>
  <si>
    <t>Status - OrderStatus - &gt;</t>
  </si>
  <si>
    <t>MatrixNumber - Number - &lt;</t>
  </si>
  <si>
    <t>Object - ImageObject - &gt;</t>
  </si>
  <si>
    <t>Object - MediaObject - &gt;</t>
  </si>
  <si>
    <t>Object - AudioObject - &gt;</t>
  </si>
  <si>
    <t>Object - AlignmentObject - &gt;</t>
  </si>
  <si>
    <t>Object - VideoObject - &gt;</t>
  </si>
  <si>
    <t>Organization - MedicalOrganization - &gt;</t>
  </si>
  <si>
    <t>CopyrightNumber - Number - &lt;</t>
  </si>
  <si>
    <t>Gtin14Number - Number - &lt;</t>
  </si>
  <si>
    <t>Role - EmployeeRole - &gt;</t>
  </si>
  <si>
    <t>Item - OrderItem - &gt;</t>
  </si>
  <si>
    <t>Item - ListItem - &gt;</t>
  </si>
  <si>
    <t>IntendedAudience - Audience - &lt;</t>
  </si>
  <si>
    <t>PublisherNumber - Number - &lt;</t>
  </si>
  <si>
    <t>Event - BroadcastEvent - &gt;</t>
  </si>
  <si>
    <t>ReportNumber - Number - &lt;</t>
  </si>
  <si>
    <t>StudyNumber - Number - &lt;</t>
  </si>
  <si>
    <t>StockNumber - Number - &lt;</t>
  </si>
  <si>
    <t>Work - CreativeWork - &gt;</t>
  </si>
  <si>
    <t>CM 0.8</t>
  </si>
  <si>
    <t>CSM 0.6</t>
  </si>
  <si>
    <t>Object - Vehicle - &gt;</t>
  </si>
  <si>
    <t>Place - Residence - &lt;</t>
  </si>
  <si>
    <t>Language - Text - &lt;</t>
  </si>
  <si>
    <t>Publication - Periodical - &gt;</t>
  </si>
  <si>
    <t>Publication - Book - &gt;</t>
  </si>
  <si>
    <t>Collection - Class - &gt;</t>
  </si>
  <si>
    <t>Text - Language - &gt;</t>
  </si>
  <si>
    <t>Work - Action - &gt;</t>
  </si>
  <si>
    <t>Work - Service - &gt;</t>
  </si>
  <si>
    <t>LSM 0.8</t>
  </si>
  <si>
    <t>DSM 0.6</t>
  </si>
  <si>
    <t>CSM, LSM, DSM</t>
  </si>
  <si>
    <t>ShelfMark - Number - &gt;</t>
  </si>
  <si>
    <t>ImmediateAcquisition - Date - &gt;</t>
  </si>
  <si>
    <t>Multimedia - VideoGame - &gt;</t>
  </si>
  <si>
    <t>Place - CheckInAction - &lt;</t>
  </si>
  <si>
    <t>Place - CheckOutAction - &lt;</t>
  </si>
  <si>
    <t>Place - PropertyValue - &lt;</t>
  </si>
  <si>
    <t>FileType - Text - &gt;</t>
  </si>
  <si>
    <t>Publication - PublicationEvent - &lt;</t>
  </si>
  <si>
    <t>Publication - PublicationIssue - &lt;</t>
  </si>
  <si>
    <t>Event - Event - &gt;</t>
  </si>
  <si>
    <t>Total num relations</t>
  </si>
  <si>
    <t>DEM 0.6</t>
  </si>
  <si>
    <t>0.6210320796414897</t>
  </si>
  <si>
    <t>0.9617013395869335</t>
  </si>
  <si>
    <t>0.9573660110714143</t>
  </si>
  <si>
    <t>0.9456088919736283</t>
  </si>
  <si>
    <t>LEM 0.2</t>
  </si>
  <si>
    <t>PEM 0.5</t>
  </si>
  <si>
    <t>0.5405405405405406</t>
  </si>
  <si>
    <t>Conference - Conference - =</t>
  </si>
  <si>
    <t>0.9050343537238843</t>
  </si>
  <si>
    <t>0.9253093513036634</t>
  </si>
  <si>
    <t>0.9496253593854423</t>
  </si>
  <si>
    <t>0.7997830483888456</t>
  </si>
  <si>
    <t>LEM 0.5</t>
  </si>
  <si>
    <t>0.9733107976471668</t>
  </si>
  <si>
    <t>0.9594219977448961</t>
  </si>
  <si>
    <t>Publication - Publication - =</t>
  </si>
  <si>
    <t>Project - Project - =</t>
  </si>
  <si>
    <t>0.9559970461903532</t>
  </si>
  <si>
    <t>Publication - BookPart - =</t>
  </si>
  <si>
    <t>0.5031176929072486</t>
  </si>
  <si>
    <t>DEM 0.7</t>
  </si>
  <si>
    <t>0.9518246775233767</t>
  </si>
  <si>
    <t>0.9635595069133616</t>
  </si>
  <si>
    <t>AssociateProfessor - Academic - =</t>
  </si>
  <si>
    <t>0.5263157894736842</t>
  </si>
  <si>
    <t>Lecturer - Thesis - =</t>
  </si>
  <si>
    <t>0.5714285714285714</t>
  </si>
  <si>
    <t>GEM 0.5</t>
  </si>
  <si>
    <t>LEM</t>
  </si>
  <si>
    <t>WEM, LEM</t>
  </si>
  <si>
    <t>GEM</t>
  </si>
  <si>
    <t>Percent</t>
  </si>
  <si>
    <t>Exact string matches</t>
  </si>
  <si>
    <t>Total</t>
  </si>
  <si>
    <t>Total relations</t>
  </si>
  <si>
    <t>Unpublished - Publication - &lt;</t>
  </si>
  <si>
    <t>Incollection - Publication - &lt;</t>
  </si>
  <si>
    <t>Inproceedings - Publication - &lt;</t>
  </si>
  <si>
    <t>Article - Publication - &lt;</t>
  </si>
  <si>
    <t>Booklet - Publication - &lt;</t>
  </si>
  <si>
    <t>Book - Publication - &lt;</t>
  </si>
  <si>
    <t>Entry - InProceedings - &gt;</t>
  </si>
  <si>
    <t>Entry - Proceedings - &gt;</t>
  </si>
  <si>
    <t>Entry - Misc - &gt;</t>
  </si>
  <si>
    <t>Entry - MastersThesis - &gt;</t>
  </si>
  <si>
    <t>Entry - TechReport - &gt;</t>
  </si>
  <si>
    <t>Entry - Book - &gt;</t>
  </si>
  <si>
    <t>Entry - InBook - &gt;</t>
  </si>
  <si>
    <t>Entry - PhdThesis - &gt;</t>
  </si>
  <si>
    <t>Entry - Resource - &lt;</t>
  </si>
  <si>
    <t>Entry - Article - &lt;</t>
  </si>
  <si>
    <t>Entry - InCollection - &gt;</t>
  </si>
  <si>
    <t>TechReport - Publication - &lt;</t>
  </si>
  <si>
    <t>Manual - Publication - &lt;</t>
  </si>
  <si>
    <t>Misc - Publication - &lt;</t>
  </si>
  <si>
    <t>Phdthesis - Publication - &lt;</t>
  </si>
  <si>
    <t>Conference - Publication - &lt;</t>
  </si>
  <si>
    <t>Mastersthesis - Publication - &lt;</t>
  </si>
  <si>
    <t>Inbook - Publication - &lt;</t>
  </si>
  <si>
    <t>Proceedings - Publication - &lt;</t>
  </si>
  <si>
    <t>Journal - Publication - &lt;</t>
  </si>
  <si>
    <t>Phdthesis - Thesis - &lt;</t>
  </si>
  <si>
    <t>Mastersthesis - Thesis - &lt;</t>
  </si>
  <si>
    <t>Unpublished - Informal - &lt;</t>
  </si>
  <si>
    <t>Incollection - Chapter - &lt;</t>
  </si>
  <si>
    <t>Article - Part - &lt;</t>
  </si>
  <si>
    <t>Article - Published - &lt;</t>
  </si>
  <si>
    <t>Booklet - Informal - &lt;</t>
  </si>
  <si>
    <t>Book - Collection - &gt;</t>
  </si>
  <si>
    <t>Book - Monography - &gt;</t>
  </si>
  <si>
    <t>TechReport - Informal - &lt;</t>
  </si>
  <si>
    <t>Manual - Informal - &lt;</t>
  </si>
  <si>
    <t>Misc - Informal - &lt;</t>
  </si>
  <si>
    <t>Inbook - Chapter - &lt;</t>
  </si>
  <si>
    <t>Proceedings - Composite - &lt;</t>
  </si>
  <si>
    <t>Person - Student - &gt;</t>
  </si>
  <si>
    <t>Person - Employee - &gt;</t>
  </si>
  <si>
    <t>TechReport - Report - &lt;</t>
  </si>
  <si>
    <t>Publication - InProceedings - &gt;</t>
  </si>
  <si>
    <t>Publication - InBook - &gt;</t>
  </si>
  <si>
    <t>Publication - Article - &gt;</t>
  </si>
  <si>
    <t>Publication - InCollection - &gt;</t>
  </si>
  <si>
    <t>Publication - Proceedings - &gt;</t>
  </si>
  <si>
    <t>Publication - Misc - &gt;</t>
  </si>
  <si>
    <t>Project - ResearchProject - &gt;</t>
  </si>
  <si>
    <t>Project - DevelopmentProject - &gt;</t>
  </si>
  <si>
    <t>SoftCopy - SoftwareComponent - &lt;</t>
  </si>
  <si>
    <t>PhdThesis - Thesis - &lt;</t>
  </si>
  <si>
    <t>MastersThesis - Thesis - &lt;</t>
  </si>
  <si>
    <t>Resource - Entry - &gt;</t>
  </si>
  <si>
    <t>InCollection - Chapter - &lt;</t>
  </si>
  <si>
    <t>Book - Composite - &lt;</t>
  </si>
  <si>
    <t>Publication - Informal - &gt;</t>
  </si>
  <si>
    <t>Publication - Journal - &gt;</t>
  </si>
  <si>
    <t>Publication - Part - &gt;</t>
  </si>
  <si>
    <t>Publication - Chapter - &lt;</t>
  </si>
  <si>
    <t>Publication - Academic - &gt;</t>
  </si>
  <si>
    <t>Publication - MotionPicture - &gt;</t>
  </si>
  <si>
    <t>Publication - Published - &gt;</t>
  </si>
  <si>
    <t>Publication - Composite - &gt;</t>
  </si>
  <si>
    <t>InProceedings - Part - &gt;</t>
  </si>
  <si>
    <t>Person - Publisher - &gt;</t>
  </si>
  <si>
    <t>InBook - Chapter - &lt;</t>
  </si>
  <si>
    <t>SoftCopy - Entry - &lt;</t>
  </si>
  <si>
    <t>Institute - Organization - &lt;</t>
  </si>
  <si>
    <t>Institute - School - &gt;</t>
  </si>
  <si>
    <t>Enterprise - Organization - &lt;</t>
  </si>
  <si>
    <t>InProceedings - Part - &lt;</t>
  </si>
  <si>
    <t>InBook - Part - &lt;</t>
  </si>
  <si>
    <t>Publication - Chapter - &gt;</t>
  </si>
  <si>
    <t>Employee - Person - &lt;</t>
  </si>
  <si>
    <t>InCollection - Part - &lt;</t>
  </si>
  <si>
    <t>University - Organization - &lt;</t>
  </si>
  <si>
    <t>PhDThesis - Thesis - &lt;</t>
  </si>
  <si>
    <t>Department - Organization - &lt;</t>
  </si>
  <si>
    <t>Report - TechReport - &gt;</t>
  </si>
  <si>
    <t>Report - Entry - &lt;</t>
  </si>
  <si>
    <t>MasterThesis - Thesis - &lt;</t>
  </si>
  <si>
    <t>Organization - Institution - &gt;</t>
  </si>
  <si>
    <t>Association - Organization - &lt;</t>
  </si>
  <si>
    <t>ResearchGroup - Organization - &lt;</t>
  </si>
  <si>
    <t>Student - Person - &lt;</t>
  </si>
  <si>
    <t>Book - Published - &lt;</t>
  </si>
  <si>
    <t>Thesis - Academic - &lt;</t>
  </si>
  <si>
    <t>Thesis - MastersThesis - &gt;</t>
  </si>
  <si>
    <t>Thesis - PhdThesis - &gt;</t>
  </si>
  <si>
    <t>TechnicalReport - Informal - &lt;</t>
  </si>
  <si>
    <t>Booklet - Misc - &lt;</t>
  </si>
  <si>
    <t>Booklet - Book - &lt;</t>
  </si>
  <si>
    <t>LSM 0.7</t>
  </si>
  <si>
    <t>Book - InBook - &gt;</t>
  </si>
  <si>
    <t>Proceedings - InProceedings - &gt;</t>
  </si>
  <si>
    <t>Book - Misc - &lt;</t>
  </si>
  <si>
    <t>Book - Booklet - &gt;</t>
  </si>
  <si>
    <t>Conference - Association - &lt;</t>
  </si>
  <si>
    <t>Conference - Meeting - &lt;</t>
  </si>
  <si>
    <t>InBook - Book - &lt;</t>
  </si>
  <si>
    <t>Project - SoftwareProject - &gt;</t>
  </si>
  <si>
    <t>InProceedings - Proceedings - &lt;</t>
  </si>
  <si>
    <t>Resource - Publication - &gt;</t>
  </si>
  <si>
    <t>InCollection - Publication - &lt;</t>
  </si>
  <si>
    <t>Publication - Report - &gt;</t>
  </si>
  <si>
    <t>InBook - Publication - &lt;</t>
  </si>
  <si>
    <t>InProceedings - Publication - &lt;</t>
  </si>
  <si>
    <t>MastersThesis - Publication - &lt;</t>
  </si>
  <si>
    <t>PhdThesis - Publication - &lt;</t>
  </si>
  <si>
    <t>Project - Enterprise - &gt;</t>
  </si>
  <si>
    <t>InCollection - Collection - &lt;</t>
  </si>
  <si>
    <t>0.7794168300527748</t>
  </si>
  <si>
    <t>Exhibition - Collection - &lt;</t>
  </si>
  <si>
    <t>CSM, LSM</t>
  </si>
  <si>
    <t xml:space="preserve">CSM </t>
  </si>
  <si>
    <t>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</si>
</sst>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Fill="1"/>
    <xf numFmtId="164" fontId="1" fillId="0" borderId="0" xfId="0" applyNumberFormat="1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34-7141-9DB6-9BCB8CF692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21-1D45-8FE9-402A514732D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34-7141-9DB6-9BCB8CF692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1-1D45-8FE9-402A514732D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34-7141-9DB6-9BCB8CF6922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34-7141-9DB6-9BCB8CF69221}"/>
              </c:ext>
            </c:extLst>
          </c:dPt>
          <c:dLbls>
            <c:dLbl>
              <c:idx val="1"/>
              <c:layout>
                <c:manualLayout>
                  <c:x val="-3.060166958296888E-2"/>
                  <c:y val="0.117799650043744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21-1D45-8FE9-402A514732DB}"/>
                </c:ext>
              </c:extLst>
            </c:dLbl>
            <c:dLbl>
              <c:idx val="3"/>
              <c:layout>
                <c:manualLayout>
                  <c:x val="-8.2581656459609215E-2"/>
                  <c:y val="-1.87327755905512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21-1D45-8FE9-402A514732D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'ATM SUB'!$Q$4:$Q$9</c:f>
              <c:strCache>
                <c:ptCount val="6"/>
                <c:pt idx="0">
                  <c:v>CSM, CM</c:v>
                </c:pt>
                <c:pt idx="1">
                  <c:v>CSM, DSM</c:v>
                </c:pt>
                <c:pt idx="2">
                  <c:v>CSM</c:v>
                </c:pt>
                <c:pt idx="3">
                  <c:v>CM</c:v>
                </c:pt>
                <c:pt idx="4">
                  <c:v>DSM</c:v>
                </c:pt>
                <c:pt idx="5">
                  <c:v>Not identified</c:v>
                </c:pt>
              </c:strCache>
            </c:strRef>
          </c:cat>
          <c:val>
            <c:numRef>
              <c:f>'ATM SUB'!$R$4:$R$9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17</c:v>
                </c:pt>
                <c:pt idx="3">
                  <c:v>3</c:v>
                </c:pt>
                <c:pt idx="4">
                  <c:v>1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1-1D45-8FE9-402A514732D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34-7141-9DB6-9BCB8CF692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34-7141-9DB6-9BCB8CF692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34-7141-9DB6-9BCB8CF692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134-7141-9DB6-9BCB8CF6922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134-7141-9DB6-9BCB8CF6922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134-7141-9DB6-9BCB8CF692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'ATM SUB'!$Q$4:$Q$9</c:f>
              <c:strCache>
                <c:ptCount val="6"/>
                <c:pt idx="0">
                  <c:v>CSM, CM</c:v>
                </c:pt>
                <c:pt idx="1">
                  <c:v>CSM, DSM</c:v>
                </c:pt>
                <c:pt idx="2">
                  <c:v>CSM</c:v>
                </c:pt>
                <c:pt idx="3">
                  <c:v>CM</c:v>
                </c:pt>
                <c:pt idx="4">
                  <c:v>DSM</c:v>
                </c:pt>
                <c:pt idx="5">
                  <c:v>Not identified</c:v>
                </c:pt>
              </c:strCache>
            </c:strRef>
          </c:cat>
          <c:val>
            <c:numRef>
              <c:f>'ATM SUB'!$S$4:$S$9</c:f>
              <c:numCache>
                <c:formatCode>General</c:formatCode>
                <c:ptCount val="6"/>
                <c:pt idx="0">
                  <c:v>1.2048192771084338</c:v>
                </c:pt>
                <c:pt idx="1">
                  <c:v>3.6144578313253009</c:v>
                </c:pt>
                <c:pt idx="2">
                  <c:v>20.481927710843372</c:v>
                </c:pt>
                <c:pt idx="3">
                  <c:v>3.6144578313253009</c:v>
                </c:pt>
                <c:pt idx="4">
                  <c:v>1.2048192771084338</c:v>
                </c:pt>
                <c:pt idx="5">
                  <c:v>69.879518072289159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1-1D45-8FE9-402A514732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CC-EB42-8978-433DEF6257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C-EB42-8978-433DEF6257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C-EB42-8978-433DEF6257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CC-EB42-8978-433DEF6257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'302-304 EQ'!$E$17:$E$20</c:f>
              <c:strCache>
                <c:ptCount val="4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Not identified</c:v>
                </c:pt>
              </c:strCache>
            </c:strRef>
          </c:cat>
          <c:val>
            <c:numRef>
              <c:f>'302-304 EQ'!$F$17:$F$20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5-904E-8CCE-44377F5D34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E2-144F-95AF-64D8095FD3E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E2-144F-95AF-64D8095FD3E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E2-144F-95AF-64D8095FD3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'302-304 SUB'!$E$20:$E$22</c:f>
              <c:strCache>
                <c:ptCount val="3"/>
                <c:pt idx="0">
                  <c:v>CSM </c:v>
                </c:pt>
                <c:pt idx="1">
                  <c:v>CM</c:v>
                </c:pt>
                <c:pt idx="2">
                  <c:v>Not identified</c:v>
                </c:pt>
              </c:strCache>
            </c:strRef>
          </c:cat>
          <c:val>
            <c:numRef>
              <c:f>'302-304 SUB'!$F$20:$F$22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9148-997C-C2A60DB3CF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7C-034E-A365-414641F2035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7C-034E-A365-414641F2035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7C-034E-A365-414641F203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7C-034E-A365-414641F2035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7C-034E-A365-414641F203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'303-304 EQ'!$E$17:$E$21</c:f>
              <c:strCache>
                <c:ptCount val="5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GEM</c:v>
                </c:pt>
                <c:pt idx="4">
                  <c:v>Not identified</c:v>
                </c:pt>
              </c:strCache>
            </c:strRef>
          </c:cat>
          <c:val>
            <c:numRef>
              <c:f>'303-304 EQ'!$F$17:$F$21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0841-A86A-433C301DB7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6D-084E-87BB-6E2AE4EA443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6D-084E-87BB-6E2AE4EA443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6D-084E-87BB-6E2AE4EA443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6D-084E-87BB-6E2AE4EA443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6D-084E-87BB-6E2AE4EA44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'303-304 SUB'!$E$36:$E$40</c:f>
              <c:strCache>
                <c:ptCount val="5"/>
                <c:pt idx="0">
                  <c:v>CSM, CM</c:v>
                </c:pt>
                <c:pt idx="1">
                  <c:v>LSM</c:v>
                </c:pt>
                <c:pt idx="2">
                  <c:v>CSM </c:v>
                </c:pt>
                <c:pt idx="3">
                  <c:v>CM</c:v>
                </c:pt>
                <c:pt idx="4">
                  <c:v>Not identified</c:v>
                </c:pt>
              </c:strCache>
            </c:strRef>
          </c:cat>
          <c:val>
            <c:numRef>
              <c:f>'303-304 SUB'!$F$36:$F$40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21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C-164B-80A0-9550CB8707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</a:t>
            </a:r>
            <a:r>
              <a:rPr lang="nb-NO" baseline="0"/>
              <a:t> Complementarity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9-5D49-85F8-2B55151510B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9-5D49-85F8-2B55151510B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9-5D49-85F8-2B55151510B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9-5D49-85F8-2B55151510B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9-5D49-85F8-2B55151510B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9-5D49-85F8-2B55151510B6}"/>
              </c:ext>
            </c:extLst>
          </c:dPt>
          <c:dLbls>
            <c:dLbl>
              <c:idx val="0"/>
              <c:layout>
                <c:manualLayout>
                  <c:x val="-0.1510110454943133"/>
                  <c:y val="-0.226788057742782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89-5D49-85F8-2B55151510B6}"/>
                </c:ext>
              </c:extLst>
            </c:dLbl>
            <c:dLbl>
              <c:idx val="1"/>
              <c:layout>
                <c:manualLayout>
                  <c:x val="0.11451552930883639"/>
                  <c:y val="-0.119576498250218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89-5D49-85F8-2B55151510B6}"/>
                </c:ext>
              </c:extLst>
            </c:dLbl>
            <c:dLbl>
              <c:idx val="2"/>
              <c:layout>
                <c:manualLayout>
                  <c:x val="0.13480570137066197"/>
                  <c:y val="-9.32305336832908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89-5D49-85F8-2B55151510B6}"/>
                </c:ext>
              </c:extLst>
            </c:dLbl>
            <c:dLbl>
              <c:idx val="3"/>
              <c:layout>
                <c:manualLayout>
                  <c:x val="8.1203339165937596E-2"/>
                  <c:y val="3.75604221347330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89-5D49-85F8-2B55151510B6}"/>
                </c:ext>
              </c:extLst>
            </c:dLbl>
            <c:dLbl>
              <c:idx val="4"/>
              <c:layout>
                <c:manualLayout>
                  <c:x val="0.11887011519393408"/>
                  <c:y val="2.44983048993875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89-5D49-85F8-2B55151510B6}"/>
                </c:ext>
              </c:extLst>
            </c:dLbl>
            <c:dLbl>
              <c:idx val="5"/>
              <c:layout>
                <c:manualLayout>
                  <c:x val="0.11271398366870808"/>
                  <c:y val="0.136980260279965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89-5D49-85F8-2B55151510B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'OAEI Matcher Complementarity EQ'!$A$2:$A$7</c:f>
              <c:strCache>
                <c:ptCount val="6"/>
                <c:pt idx="0">
                  <c:v>WEM, DEM, LEM</c:v>
                </c:pt>
                <c:pt idx="1">
                  <c:v>WEM, LEM</c:v>
                </c:pt>
                <c:pt idx="2">
                  <c:v>LEM</c:v>
                </c:pt>
                <c:pt idx="3">
                  <c:v>PEM</c:v>
                </c:pt>
                <c:pt idx="4">
                  <c:v>GEM</c:v>
                </c:pt>
                <c:pt idx="5">
                  <c:v>Not identified</c:v>
                </c:pt>
              </c:strCache>
            </c:strRef>
          </c:cat>
          <c:val>
            <c:numRef>
              <c:f>'OAEI Matcher Complementarity EQ'!$I$2:$I$7</c:f>
              <c:numCache>
                <c:formatCode>General</c:formatCode>
                <c:ptCount val="6"/>
                <c:pt idx="0">
                  <c:v>34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89-5D49-85F8-2B55151510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13-4A4E-A0E5-16047552C5F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1-E84B-A979-5244BFDFBA6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A13-4A4E-A0E5-16047552C5F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13-4A4E-A0E5-16047552C5F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A13-4A4E-A0E5-16047552C5F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1-E84B-A979-5244BFDFBA6C}"/>
              </c:ext>
            </c:extLst>
          </c:dPt>
          <c:dLbls>
            <c:dLbl>
              <c:idx val="0"/>
              <c:layout>
                <c:manualLayout>
                  <c:x val="-8.472222222222223E-3"/>
                  <c:y val="0.122042869641294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13-4A4E-A0E5-16047552C5F0}"/>
                </c:ext>
              </c:extLst>
            </c:dLbl>
            <c:dLbl>
              <c:idx val="2"/>
              <c:layout>
                <c:manualLayout>
                  <c:x val="-7.3839494021580632E-2"/>
                  <c:y val="-0.107746062992125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13-4A4E-A0E5-16047552C5F0}"/>
                </c:ext>
              </c:extLst>
            </c:dLbl>
            <c:dLbl>
              <c:idx val="3"/>
              <c:layout>
                <c:manualLayout>
                  <c:x val="-5.2874380285797606E-2"/>
                  <c:y val="-9.65480096237970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13-4A4E-A0E5-16047552C5F0}"/>
                </c:ext>
              </c:extLst>
            </c:dLbl>
            <c:dLbl>
              <c:idx val="4"/>
              <c:layout>
                <c:manualLayout>
                  <c:x val="-7.3402230971128607E-2"/>
                  <c:y val="-0.16111794619422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13-4A4E-A0E5-16047552C5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'OAEI Matcher Complementarity SU'!$A$2:$A$7</c:f>
              <c:strCache>
                <c:ptCount val="6"/>
                <c:pt idx="0">
                  <c:v>CSM, LSM</c:v>
                </c:pt>
                <c:pt idx="1">
                  <c:v>CSM </c:v>
                </c:pt>
                <c:pt idx="2">
                  <c:v>CM</c:v>
                </c:pt>
                <c:pt idx="3">
                  <c:v>LSM</c:v>
                </c:pt>
                <c:pt idx="4">
                  <c:v>CSM, CM</c:v>
                </c:pt>
                <c:pt idx="5">
                  <c:v>Not identified</c:v>
                </c:pt>
              </c:strCache>
            </c:strRef>
          </c:cat>
          <c:val>
            <c:numRef>
              <c:f>'OAEI Matcher Complementarity SU'!$I$2:$I$7</c:f>
              <c:numCache>
                <c:formatCode>General</c:formatCode>
                <c:ptCount val="6"/>
                <c:pt idx="0">
                  <c:v>2</c:v>
                </c:pt>
                <c:pt idx="1">
                  <c:v>47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3-4A4E-A0E5-16047552C5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46-684C-BB77-345600876C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46-684C-BB77-345600876C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46-684C-BB77-345600876C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46-684C-BB77-345600876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EQ'!$F$20:$F$23</c:f>
              <c:strCache>
                <c:ptCount val="4"/>
                <c:pt idx="0">
                  <c:v>WEM, DEM, LEM</c:v>
                </c:pt>
                <c:pt idx="1">
                  <c:v>WEM, DEM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'CH EQ'!$G$20:$G$23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A542-A681-A863E073881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46-684C-BB77-345600876C2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46-684C-BB77-345600876C2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46-684C-BB77-345600876C2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46-684C-BB77-345600876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EQ'!$F$20:$F$23</c:f>
              <c:strCache>
                <c:ptCount val="4"/>
                <c:pt idx="0">
                  <c:v>WEM, DEM, LEM</c:v>
                </c:pt>
                <c:pt idx="1">
                  <c:v>WEM, DEM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'CH EQ'!$H$20:$H$23</c:f>
              <c:numCache>
                <c:formatCode>General</c:formatCode>
                <c:ptCount val="4"/>
                <c:pt idx="0">
                  <c:v>56.25</c:v>
                </c:pt>
                <c:pt idx="1">
                  <c:v>12.5</c:v>
                </c:pt>
                <c:pt idx="2">
                  <c:v>12.5</c:v>
                </c:pt>
                <c:pt idx="3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A542-A681-A863E07388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3F3-3247-ABBA-8BE9CD189BB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F3-3247-ABBA-8BE9CD189BB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3F3-3247-ABBA-8BE9CD189BB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F3-3247-ABBA-8BE9CD189BB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E3-364A-B29D-6D5307B4F6A3}"/>
              </c:ext>
            </c:extLst>
          </c:dPt>
          <c:dLbls>
            <c:dLbl>
              <c:idx val="0"/>
              <c:layout>
                <c:manualLayout>
                  <c:x val="-0.15743638815981345"/>
                  <c:y val="-0.113792650918635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F3-3247-ABBA-8BE9CD189BB5}"/>
                </c:ext>
              </c:extLst>
            </c:dLbl>
            <c:dLbl>
              <c:idx val="1"/>
              <c:layout>
                <c:manualLayout>
                  <c:x val="0.11585265383493727"/>
                  <c:y val="-0.114897473753280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F3-3247-ABBA-8BE9CD189BB5}"/>
                </c:ext>
              </c:extLst>
            </c:dLbl>
            <c:dLbl>
              <c:idx val="2"/>
              <c:layout>
                <c:manualLayout>
                  <c:x val="9.4111621463983663E-2"/>
                  <c:y val="4.46872265966754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F3-3247-ABBA-8BE9CD189BB5}"/>
                </c:ext>
              </c:extLst>
            </c:dLbl>
            <c:dLbl>
              <c:idx val="3"/>
              <c:layout>
                <c:manualLayout>
                  <c:x val="8.7231335666375032E-2"/>
                  <c:y val="1.33513779527558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F3-3247-ABBA-8BE9CD189BB5}"/>
                </c:ext>
              </c:extLst>
            </c:dLbl>
            <c:dLbl>
              <c:idx val="4"/>
              <c:layout>
                <c:manualLayout>
                  <c:x val="8.7174650043744528E-2"/>
                  <c:y val="0.11237642169728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E3-364A-B29D-6D5307B4F6A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SUB'!$I$48:$I$52</c:f>
              <c:strCache>
                <c:ptCount val="5"/>
                <c:pt idx="0">
                  <c:v>CSM</c:v>
                </c:pt>
                <c:pt idx="1">
                  <c:v>CSM, CM</c:v>
                </c:pt>
                <c:pt idx="2">
                  <c:v>CSM, LSM, DSM</c:v>
                </c:pt>
                <c:pt idx="3">
                  <c:v>DSM</c:v>
                </c:pt>
                <c:pt idx="4">
                  <c:v>Not identified</c:v>
                </c:pt>
              </c:strCache>
            </c:strRef>
          </c:cat>
          <c:val>
            <c:numRef>
              <c:f>'CH SUB'!$J$48:$J$52</c:f>
              <c:numCache>
                <c:formatCode>General</c:formatCode>
                <c:ptCount val="5"/>
                <c:pt idx="0">
                  <c:v>51</c:v>
                </c:pt>
                <c:pt idx="1">
                  <c:v>22</c:v>
                </c:pt>
                <c:pt idx="2">
                  <c:v>1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3-3247-ABBA-8BE9CD189B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C4-4C4F-A765-9C86AD57AFF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C4-4C4F-A765-9C86AD57AFF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C4-4C4F-A765-9C86AD57AF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C4-4C4F-A765-9C86AD57AFF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'301-302 EQ'!$E$14:$E$17</c:f>
              <c:strCache>
                <c:ptCount val="4"/>
                <c:pt idx="0">
                  <c:v>WEM, DEM, LEM</c:v>
                </c:pt>
                <c:pt idx="1">
                  <c:v>LEM</c:v>
                </c:pt>
                <c:pt idx="2">
                  <c:v>PEM</c:v>
                </c:pt>
                <c:pt idx="3">
                  <c:v>Not identified</c:v>
                </c:pt>
              </c:strCache>
            </c:strRef>
          </c:cat>
          <c:val>
            <c:numRef>
              <c:f>'301-302 EQ'!$F$14:$F$17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5942-AAEA-AD072F26E8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</a:t>
            </a:r>
            <a:r>
              <a:rPr lang="nb-NO" baseline="0"/>
              <a:t> Complementarity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47-8F4C-A437-A894FFE6854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47-8F4C-A437-A894FFE6854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47-8F4C-A437-A894FFE685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'301-302 SUB'!$E$14:$E$16</c:f>
              <c:strCache>
                <c:ptCount val="3"/>
                <c:pt idx="0">
                  <c:v>CSM, LSM</c:v>
                </c:pt>
                <c:pt idx="1">
                  <c:v>CSM </c:v>
                </c:pt>
                <c:pt idx="2">
                  <c:v>Not identified</c:v>
                </c:pt>
              </c:strCache>
            </c:strRef>
          </c:cat>
          <c:val>
            <c:numRef>
              <c:f>'301-302 SUB'!$F$14:$F$16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834C-9E79-0FC35272CF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EF-AA49-B73B-9B2127B498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EF-AA49-B73B-9B2127B498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'301-303 EQ'!$E$17:$E$18</c:f>
              <c:strCache>
                <c:ptCount val="2"/>
                <c:pt idx="0">
                  <c:v>WEM, DEM, LEM</c:v>
                </c:pt>
                <c:pt idx="1">
                  <c:v>Not identified</c:v>
                </c:pt>
              </c:strCache>
            </c:strRef>
          </c:cat>
          <c:val>
            <c:numRef>
              <c:f>'301-303 EQ'!$F$17:$F$18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B24B-9E95-E89E7BB26F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19-6449-8A32-0AD224E1CA5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19-6449-8A32-0AD224E1CA5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'301-304 EQ'!$E$17:$E$18</c:f>
              <c:strCache>
                <c:ptCount val="2"/>
                <c:pt idx="0">
                  <c:v>WEM, DEM, LEM</c:v>
                </c:pt>
                <c:pt idx="1">
                  <c:v>LEM</c:v>
                </c:pt>
              </c:strCache>
            </c:strRef>
          </c:cat>
          <c:val>
            <c:numRef>
              <c:f>'301-304 EQ'!$F$17:$F$18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FF49-94AC-F2415F1785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06-534E-BB9C-AE6715789BF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06-534E-BB9C-AE6715789BF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06-534E-BB9C-AE6715789B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'302-303 EQ'!$E$17:$E$19</c:f>
              <c:strCache>
                <c:ptCount val="3"/>
                <c:pt idx="0">
                  <c:v>WEM, DEM, LEM</c:v>
                </c:pt>
                <c:pt idx="1">
                  <c:v>LEM</c:v>
                </c:pt>
                <c:pt idx="2">
                  <c:v>Not identified</c:v>
                </c:pt>
              </c:strCache>
            </c:strRef>
          </c:cat>
          <c:val>
            <c:numRef>
              <c:f>'302-303 EQ'!$F$17:$F$19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1A4F-9AFE-2C437AE71B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Matcher Complementarity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95-574A-BE7A-0CBD388F254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95-574A-BE7A-0CBD388F254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95-574A-BE7A-0CBD388F254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95-574A-BE7A-0CBD388F25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endParaRPr lang="nb-N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'302-303 SUB'!$E$26:$E$29</c:f>
              <c:strCache>
                <c:ptCount val="4"/>
                <c:pt idx="0">
                  <c:v>CSM, LSM</c:v>
                </c:pt>
                <c:pt idx="1">
                  <c:v>CSM </c:v>
                </c:pt>
                <c:pt idx="2">
                  <c:v>CM</c:v>
                </c:pt>
                <c:pt idx="3">
                  <c:v>Not identified</c:v>
                </c:pt>
              </c:strCache>
            </c:strRef>
          </c:cat>
          <c:val>
            <c:numRef>
              <c:f>'302-303 SUB'!$F$26:$F$29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7F45-A186-7CCDA6ECF3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13</xdr:row>
      <xdr:rowOff>25400</xdr:rowOff>
    </xdr:from>
    <xdr:to>
      <xdr:col>20</xdr:col>
      <xdr:colOff>323850</xdr:colOff>
      <xdr:row>31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8E8DC6-0117-DF45-BBA0-DEF0115C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23</xdr:row>
      <xdr:rowOff>69850</xdr:rowOff>
    </xdr:from>
    <xdr:to>
      <xdr:col>7</xdr:col>
      <xdr:colOff>488950</xdr:colOff>
      <xdr:row>41</xdr:row>
      <xdr:rowOff>69850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2A4B53-1E7C-224F-8858-17D06D5D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23</xdr:row>
      <xdr:rowOff>177800</xdr:rowOff>
    </xdr:from>
    <xdr:to>
      <xdr:col>7</xdr:col>
      <xdr:colOff>1809750</xdr:colOff>
      <xdr:row>41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DCF124-356E-8948-B95B-217C6376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23</xdr:row>
      <xdr:rowOff>82550</xdr:rowOff>
    </xdr:from>
    <xdr:to>
      <xdr:col>7</xdr:col>
      <xdr:colOff>107950</xdr:colOff>
      <xdr:row>41</xdr:row>
      <xdr:rowOff>82550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112743-9914-7B46-B134-F96F2E3C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41</xdr:row>
      <xdr:rowOff>127000</xdr:rowOff>
    </xdr:from>
    <xdr:to>
      <xdr:col>7</xdr:col>
      <xdr:colOff>1822450</xdr:colOff>
      <xdr:row>59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823C991-E721-B540-93B7-B7E481E67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177800</xdr:rowOff>
    </xdr:from>
    <xdr:to>
      <xdr:col>10</xdr:col>
      <xdr:colOff>279400</xdr:colOff>
      <xdr:row>29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835EC6-ABA1-1F4C-88ED-3CF0F3D9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12</xdr:row>
      <xdr:rowOff>127000</xdr:rowOff>
    </xdr:from>
    <xdr:to>
      <xdr:col>9</xdr:col>
      <xdr:colOff>57150</xdr:colOff>
      <xdr:row>30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0CD65D9-328D-F246-8784-124147B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28</xdr:row>
      <xdr:rowOff>44450</xdr:rowOff>
    </xdr:from>
    <xdr:to>
      <xdr:col>8</xdr:col>
      <xdr:colOff>800100</xdr:colOff>
      <xdr:row>46</xdr:row>
      <xdr:rowOff>44450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9A7524-587C-CF41-9999-9EB3916B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62</xdr:row>
      <xdr:rowOff>0</xdr:rowOff>
    </xdr:from>
    <xdr:to>
      <xdr:col>12</xdr:col>
      <xdr:colOff>76200</xdr:colOff>
      <xdr:row>80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AAC170A-CD50-1942-8299-0E1B5E52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19</xdr:row>
      <xdr:rowOff>19050</xdr:rowOff>
    </xdr:from>
    <xdr:to>
      <xdr:col>7</xdr:col>
      <xdr:colOff>558800</xdr:colOff>
      <xdr:row>37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A761370-3FDC-9A44-BE6B-01E4EA41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18</xdr:row>
      <xdr:rowOff>82550</xdr:rowOff>
    </xdr:from>
    <xdr:to>
      <xdr:col>9</xdr:col>
      <xdr:colOff>69850</xdr:colOff>
      <xdr:row>36</xdr:row>
      <xdr:rowOff>82550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F8B743-4304-E444-A821-3456DCF5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19</xdr:row>
      <xdr:rowOff>171450</xdr:rowOff>
    </xdr:from>
    <xdr:to>
      <xdr:col>8</xdr:col>
      <xdr:colOff>361950</xdr:colOff>
      <xdr:row>37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9DFD2B-60FA-F046-A29D-D2444EDA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24</xdr:row>
      <xdr:rowOff>133350</xdr:rowOff>
    </xdr:from>
    <xdr:to>
      <xdr:col>8</xdr:col>
      <xdr:colOff>615950</xdr:colOff>
      <xdr:row>42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309652-FDB9-3446-8B6D-A4688BC4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21</xdr:row>
      <xdr:rowOff>57150</xdr:rowOff>
    </xdr:from>
    <xdr:to>
      <xdr:col>7</xdr:col>
      <xdr:colOff>209550</xdr:colOff>
      <xdr:row>39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6D6336-6FE2-464D-B6F5-5007D611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31</xdr:row>
      <xdr:rowOff>88900</xdr:rowOff>
    </xdr:from>
    <xdr:to>
      <xdr:col>7</xdr:col>
      <xdr:colOff>1263650</xdr:colOff>
      <xdr:row>49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CD8E66-4D2E-404B-9DA8-AE8AB84E6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A68E-9E6F-0A4F-B205-19094A71C4E3}">
  <dimension ref="A1:U46"/>
  <sheetViews>
    <sheetView tabSelected="1" workbookViewId="0">
      <selection activeCell="E28" sqref="E28"/>
    </sheetView>
  </sheetViews>
  <sheetFormatPr baseColWidth="10" defaultRowHeight="16" x14ac:dyDescent="0.2"/>
  <cols>
    <col min="1" max="1" width="52" bestFit="1" customWidth="1"/>
    <col min="2" max="2" width="8.33203125" bestFit="1" customWidth="1"/>
    <col min="3" max="3" width="10.83203125" style="1"/>
    <col min="4" max="4" width="37.6640625" bestFit="1" customWidth="1"/>
    <col min="5" max="5" width="18.83203125" bestFit="1" customWidth="1"/>
    <col min="6" max="6" width="3.33203125" customWidth="1"/>
    <col min="8" max="8" width="29.1640625" bestFit="1" customWidth="1"/>
    <col min="9" max="9" width="18.83203125" bestFit="1" customWidth="1"/>
    <col min="10" max="10" width="3.5" customWidth="1"/>
    <col min="12" max="12" width="22.1640625" bestFit="1" customWidth="1"/>
    <col min="13" max="13" width="18.83203125" bestFit="1" customWidth="1"/>
    <col min="14" max="14" width="2.5" customWidth="1"/>
    <col min="16" max="16" width="52" bestFit="1" customWidth="1"/>
    <col min="17" max="17" width="19.83203125" bestFit="1" customWidth="1"/>
    <col min="18" max="18" width="3.33203125" customWidth="1"/>
    <col min="20" max="20" width="25.83203125" bestFit="1" customWidth="1"/>
    <col min="21" max="21" width="18.83203125" bestFit="1" customWidth="1"/>
  </cols>
  <sheetData>
    <row r="1" spans="1:21" x14ac:dyDescent="0.2">
      <c r="A1" s="16" t="s">
        <v>36</v>
      </c>
      <c r="B1" s="16"/>
      <c r="D1" s="16" t="s">
        <v>43</v>
      </c>
      <c r="E1" s="16"/>
      <c r="F1" s="1"/>
      <c r="H1" s="16" t="s">
        <v>48</v>
      </c>
      <c r="I1" s="16"/>
      <c r="J1" s="1"/>
      <c r="L1" s="16" t="s">
        <v>63</v>
      </c>
      <c r="M1" s="16"/>
      <c r="N1" s="1"/>
      <c r="P1" s="16" t="s">
        <v>112</v>
      </c>
      <c r="Q1" s="16"/>
      <c r="R1" s="1"/>
      <c r="T1" s="16" t="s">
        <v>114</v>
      </c>
      <c r="U1" s="16"/>
    </row>
    <row r="2" spans="1:21" x14ac:dyDescent="0.2">
      <c r="A2" t="s">
        <v>0</v>
      </c>
      <c r="B2" t="s">
        <v>1</v>
      </c>
      <c r="D2" t="s">
        <v>0</v>
      </c>
      <c r="E2" t="s">
        <v>1</v>
      </c>
      <c r="H2" t="s">
        <v>0</v>
      </c>
      <c r="I2" t="s">
        <v>1</v>
      </c>
      <c r="L2" t="s">
        <v>0</v>
      </c>
      <c r="M2" t="s">
        <v>1</v>
      </c>
      <c r="P2" t="s">
        <v>0</v>
      </c>
      <c r="Q2" t="s">
        <v>1</v>
      </c>
      <c r="T2" t="s">
        <v>0</v>
      </c>
      <c r="U2" t="s">
        <v>1</v>
      </c>
    </row>
    <row r="3" spans="1:21" x14ac:dyDescent="0.2">
      <c r="A3" t="s">
        <v>2</v>
      </c>
      <c r="B3" t="s">
        <v>3</v>
      </c>
      <c r="D3" t="s">
        <v>37</v>
      </c>
      <c r="E3" t="s">
        <v>5</v>
      </c>
      <c r="G3" s="1" t="s">
        <v>122</v>
      </c>
      <c r="H3" t="s">
        <v>16</v>
      </c>
      <c r="I3" t="s">
        <v>44</v>
      </c>
      <c r="L3" t="s">
        <v>49</v>
      </c>
      <c r="M3" t="s">
        <v>50</v>
      </c>
      <c r="P3" t="s">
        <v>64</v>
      </c>
      <c r="Q3" t="s">
        <v>65</v>
      </c>
      <c r="T3" t="s">
        <v>113</v>
      </c>
      <c r="U3" t="s">
        <v>101</v>
      </c>
    </row>
    <row r="4" spans="1:21" x14ac:dyDescent="0.2">
      <c r="A4" t="s">
        <v>4</v>
      </c>
      <c r="B4" t="s">
        <v>5</v>
      </c>
      <c r="C4" s="1" t="s">
        <v>122</v>
      </c>
      <c r="D4" t="s">
        <v>6</v>
      </c>
      <c r="E4" t="s">
        <v>5</v>
      </c>
      <c r="G4" s="1" t="s">
        <v>122</v>
      </c>
      <c r="H4" t="s">
        <v>12</v>
      </c>
      <c r="I4" t="s">
        <v>5</v>
      </c>
      <c r="L4" t="s">
        <v>51</v>
      </c>
      <c r="M4" t="s">
        <v>52</v>
      </c>
      <c r="P4" t="s">
        <v>66</v>
      </c>
      <c r="Q4" t="s">
        <v>67</v>
      </c>
    </row>
    <row r="5" spans="1:21" x14ac:dyDescent="0.2">
      <c r="A5" t="s">
        <v>6</v>
      </c>
      <c r="B5" t="s">
        <v>5</v>
      </c>
      <c r="C5" s="1" t="s">
        <v>122</v>
      </c>
      <c r="D5" t="s">
        <v>4</v>
      </c>
      <c r="E5" t="s">
        <v>5</v>
      </c>
      <c r="G5" s="1" t="s">
        <v>122</v>
      </c>
      <c r="H5" t="s">
        <v>26</v>
      </c>
      <c r="I5" t="s">
        <v>5</v>
      </c>
      <c r="K5" s="1" t="s">
        <v>122</v>
      </c>
      <c r="L5" t="s">
        <v>26</v>
      </c>
      <c r="M5" t="s">
        <v>53</v>
      </c>
      <c r="O5" s="1" t="s">
        <v>122</v>
      </c>
      <c r="P5" t="s">
        <v>17</v>
      </c>
      <c r="Q5" t="s">
        <v>68</v>
      </c>
      <c r="T5" s="2" t="s">
        <v>115</v>
      </c>
      <c r="U5" s="2">
        <v>32</v>
      </c>
    </row>
    <row r="6" spans="1:21" x14ac:dyDescent="0.2">
      <c r="A6" t="s">
        <v>7</v>
      </c>
      <c r="B6" t="s">
        <v>5</v>
      </c>
      <c r="C6" s="1" t="s">
        <v>122</v>
      </c>
      <c r="D6" t="s">
        <v>26</v>
      </c>
      <c r="E6" t="s">
        <v>5</v>
      </c>
      <c r="G6" s="1" t="s">
        <v>122</v>
      </c>
      <c r="H6" t="s">
        <v>4</v>
      </c>
      <c r="I6" t="s">
        <v>5</v>
      </c>
      <c r="K6" s="1" t="s">
        <v>122</v>
      </c>
      <c r="L6" t="s">
        <v>4</v>
      </c>
      <c r="M6" t="s">
        <v>54</v>
      </c>
      <c r="P6" t="s">
        <v>69</v>
      </c>
      <c r="Q6" t="s">
        <v>70</v>
      </c>
      <c r="T6" s="2" t="s">
        <v>116</v>
      </c>
      <c r="U6" s="2">
        <v>36</v>
      </c>
    </row>
    <row r="7" spans="1:21" x14ac:dyDescent="0.2">
      <c r="A7" t="s">
        <v>8</v>
      </c>
      <c r="B7" t="s">
        <v>5</v>
      </c>
      <c r="C7" s="1" t="s">
        <v>122</v>
      </c>
      <c r="D7" t="s">
        <v>2</v>
      </c>
      <c r="E7" t="s">
        <v>5</v>
      </c>
      <c r="H7" t="s">
        <v>45</v>
      </c>
      <c r="I7" t="s">
        <v>46</v>
      </c>
      <c r="K7" s="1" t="s">
        <v>122</v>
      </c>
      <c r="L7" t="s">
        <v>16</v>
      </c>
      <c r="M7" t="s">
        <v>55</v>
      </c>
      <c r="P7" t="s">
        <v>71</v>
      </c>
      <c r="Q7" t="s">
        <v>72</v>
      </c>
      <c r="T7" s="2" t="s">
        <v>117</v>
      </c>
      <c r="U7" s="2">
        <f>COUNTIF(S3,"x")</f>
        <v>0</v>
      </c>
    </row>
    <row r="8" spans="1:21" x14ac:dyDescent="0.2">
      <c r="A8" t="s">
        <v>9</v>
      </c>
      <c r="B8" t="s">
        <v>5</v>
      </c>
      <c r="D8" t="s">
        <v>38</v>
      </c>
      <c r="E8" t="s">
        <v>39</v>
      </c>
      <c r="G8" s="1" t="s">
        <v>122</v>
      </c>
      <c r="H8" t="s">
        <v>14</v>
      </c>
      <c r="I8" t="s">
        <v>5</v>
      </c>
      <c r="L8" t="s">
        <v>56</v>
      </c>
      <c r="M8" t="s">
        <v>57</v>
      </c>
      <c r="O8" s="1" t="s">
        <v>122</v>
      </c>
      <c r="P8" t="s">
        <v>22</v>
      </c>
      <c r="Q8" t="s">
        <v>73</v>
      </c>
      <c r="T8" s="2" t="s">
        <v>118</v>
      </c>
      <c r="U8" s="2">
        <f>U6-U7</f>
        <v>36</v>
      </c>
    </row>
    <row r="9" spans="1:21" x14ac:dyDescent="0.2">
      <c r="A9" t="s">
        <v>10</v>
      </c>
      <c r="B9" t="s">
        <v>5</v>
      </c>
      <c r="C9" s="1" t="s">
        <v>122</v>
      </c>
      <c r="D9" t="s">
        <v>15</v>
      </c>
      <c r="E9" t="s">
        <v>5</v>
      </c>
      <c r="G9" s="1" t="s">
        <v>122</v>
      </c>
      <c r="H9" t="s">
        <v>15</v>
      </c>
      <c r="I9" t="s">
        <v>47</v>
      </c>
      <c r="K9" s="1" t="s">
        <v>122</v>
      </c>
      <c r="L9" t="s">
        <v>15</v>
      </c>
      <c r="M9" t="s">
        <v>58</v>
      </c>
      <c r="P9" t="s">
        <v>74</v>
      </c>
      <c r="Q9" t="s">
        <v>67</v>
      </c>
      <c r="T9" s="3" t="s">
        <v>119</v>
      </c>
      <c r="U9" s="4">
        <f>U7/U6</f>
        <v>0</v>
      </c>
    </row>
    <row r="10" spans="1:21" x14ac:dyDescent="0.2">
      <c r="A10" t="s">
        <v>11</v>
      </c>
      <c r="B10" t="s">
        <v>5</v>
      </c>
      <c r="C10" s="1" t="s">
        <v>122</v>
      </c>
      <c r="D10" t="s">
        <v>13</v>
      </c>
      <c r="E10" t="s">
        <v>5</v>
      </c>
      <c r="L10" t="s">
        <v>59</v>
      </c>
      <c r="M10" t="s">
        <v>60</v>
      </c>
      <c r="P10" t="s">
        <v>75</v>
      </c>
      <c r="Q10" t="s">
        <v>76</v>
      </c>
      <c r="T10" s="3" t="s">
        <v>120</v>
      </c>
      <c r="U10" s="4">
        <f>U7/U5</f>
        <v>0</v>
      </c>
    </row>
    <row r="11" spans="1:21" x14ac:dyDescent="0.2">
      <c r="A11" t="s">
        <v>12</v>
      </c>
      <c r="B11" t="s">
        <v>5</v>
      </c>
      <c r="C11" s="1" t="s">
        <v>122</v>
      </c>
      <c r="D11" t="s">
        <v>18</v>
      </c>
      <c r="E11" t="s">
        <v>5</v>
      </c>
      <c r="K11" s="1" t="s">
        <v>122</v>
      </c>
      <c r="L11" t="s">
        <v>14</v>
      </c>
      <c r="M11" t="s">
        <v>61</v>
      </c>
      <c r="O11" s="1" t="s">
        <v>122</v>
      </c>
      <c r="P11" t="s">
        <v>14</v>
      </c>
      <c r="Q11" t="s">
        <v>77</v>
      </c>
      <c r="T11" s="3" t="s">
        <v>121</v>
      </c>
      <c r="U11" s="4" t="e">
        <f>(2*(U9*U10))/(U9+U10)</f>
        <v>#DIV/0!</v>
      </c>
    </row>
    <row r="12" spans="1:21" x14ac:dyDescent="0.2">
      <c r="A12" t="s">
        <v>13</v>
      </c>
      <c r="B12" t="s">
        <v>5</v>
      </c>
      <c r="D12" t="s">
        <v>40</v>
      </c>
      <c r="E12" t="s">
        <v>41</v>
      </c>
      <c r="K12" s="1" t="s">
        <v>122</v>
      </c>
      <c r="L12" t="s">
        <v>12</v>
      </c>
      <c r="M12" t="s">
        <v>62</v>
      </c>
      <c r="P12" t="s">
        <v>78</v>
      </c>
      <c r="Q12" t="s">
        <v>76</v>
      </c>
    </row>
    <row r="13" spans="1:21" x14ac:dyDescent="0.2">
      <c r="A13" t="s">
        <v>14</v>
      </c>
      <c r="B13" t="s">
        <v>5</v>
      </c>
      <c r="C13" s="1" t="s">
        <v>122</v>
      </c>
      <c r="D13" t="s">
        <v>21</v>
      </c>
      <c r="E13" t="s">
        <v>42</v>
      </c>
      <c r="O13" s="1" t="s">
        <v>122</v>
      </c>
      <c r="P13" t="s">
        <v>24</v>
      </c>
      <c r="Q13" t="s">
        <v>79</v>
      </c>
    </row>
    <row r="14" spans="1:21" x14ac:dyDescent="0.2">
      <c r="A14" t="s">
        <v>15</v>
      </c>
      <c r="B14" t="s">
        <v>5</v>
      </c>
      <c r="C14" s="1" t="s">
        <v>122</v>
      </c>
      <c r="D14" t="s">
        <v>14</v>
      </c>
      <c r="E14" t="s">
        <v>5</v>
      </c>
      <c r="P14" t="s">
        <v>80</v>
      </c>
      <c r="Q14" t="s">
        <v>5</v>
      </c>
    </row>
    <row r="15" spans="1:21" x14ac:dyDescent="0.2">
      <c r="A15" t="s">
        <v>16</v>
      </c>
      <c r="B15" t="s">
        <v>5</v>
      </c>
      <c r="C15" s="1" t="s">
        <v>122</v>
      </c>
      <c r="D15" t="s">
        <v>12</v>
      </c>
      <c r="E15" t="s">
        <v>5</v>
      </c>
      <c r="P15" t="s">
        <v>81</v>
      </c>
      <c r="Q15" t="s">
        <v>82</v>
      </c>
    </row>
    <row r="16" spans="1:21" x14ac:dyDescent="0.2">
      <c r="A16" t="s">
        <v>17</v>
      </c>
      <c r="B16" t="s">
        <v>5</v>
      </c>
      <c r="F16" s="5"/>
      <c r="J16" s="5"/>
      <c r="P16" t="s">
        <v>83</v>
      </c>
      <c r="Q16" t="s">
        <v>5</v>
      </c>
    </row>
    <row r="17" spans="1:17" x14ac:dyDescent="0.2">
      <c r="A17" t="s">
        <v>18</v>
      </c>
      <c r="B17" t="s">
        <v>5</v>
      </c>
      <c r="D17" s="2" t="s">
        <v>115</v>
      </c>
      <c r="E17" s="2">
        <v>32</v>
      </c>
      <c r="F17" s="5"/>
      <c r="H17" s="2" t="s">
        <v>115</v>
      </c>
      <c r="I17" s="2">
        <v>32</v>
      </c>
      <c r="J17" s="5"/>
      <c r="L17" s="2" t="s">
        <v>115</v>
      </c>
      <c r="M17" s="2">
        <v>32</v>
      </c>
      <c r="P17" t="s">
        <v>84</v>
      </c>
      <c r="Q17" t="s">
        <v>85</v>
      </c>
    </row>
    <row r="18" spans="1:17" x14ac:dyDescent="0.2">
      <c r="A18" t="s">
        <v>19</v>
      </c>
      <c r="B18" t="s">
        <v>5</v>
      </c>
      <c r="D18" s="2" t="s">
        <v>116</v>
      </c>
      <c r="E18" s="2">
        <v>13</v>
      </c>
      <c r="F18" s="5"/>
      <c r="H18" s="2" t="s">
        <v>116</v>
      </c>
      <c r="I18" s="2">
        <v>7</v>
      </c>
      <c r="J18" s="5"/>
      <c r="L18" s="2" t="s">
        <v>116</v>
      </c>
      <c r="M18" s="2">
        <v>10</v>
      </c>
      <c r="P18" t="s">
        <v>86</v>
      </c>
      <c r="Q18" t="s">
        <v>82</v>
      </c>
    </row>
    <row r="19" spans="1:17" x14ac:dyDescent="0.2">
      <c r="A19" t="s">
        <v>20</v>
      </c>
      <c r="B19" t="s">
        <v>5</v>
      </c>
      <c r="D19" s="2" t="s">
        <v>117</v>
      </c>
      <c r="E19" s="2">
        <f>COUNTIF(C3:C15,"x")</f>
        <v>10</v>
      </c>
      <c r="F19" s="5"/>
      <c r="H19" s="2" t="s">
        <v>117</v>
      </c>
      <c r="I19" s="2">
        <f>COUNTIF(G3:G9,"x")</f>
        <v>6</v>
      </c>
      <c r="J19" s="5"/>
      <c r="L19" s="2" t="s">
        <v>117</v>
      </c>
      <c r="M19" s="2">
        <f>COUNTIF(K3:K12,"x")</f>
        <v>6</v>
      </c>
      <c r="P19" t="s">
        <v>87</v>
      </c>
      <c r="Q19" t="s">
        <v>5</v>
      </c>
    </row>
    <row r="20" spans="1:17" x14ac:dyDescent="0.2">
      <c r="A20" t="s">
        <v>21</v>
      </c>
      <c r="B20" t="s">
        <v>5</v>
      </c>
      <c r="D20" s="2" t="s">
        <v>118</v>
      </c>
      <c r="E20" s="2">
        <f>E18-E19</f>
        <v>3</v>
      </c>
      <c r="F20" s="5"/>
      <c r="H20" s="2" t="s">
        <v>118</v>
      </c>
      <c r="I20" s="2">
        <f>I18-I19</f>
        <v>1</v>
      </c>
      <c r="J20" s="5"/>
      <c r="L20" s="2" t="s">
        <v>118</v>
      </c>
      <c r="M20" s="2">
        <f>M18-M19</f>
        <v>4</v>
      </c>
      <c r="P20" t="s">
        <v>88</v>
      </c>
      <c r="Q20" t="s">
        <v>82</v>
      </c>
    </row>
    <row r="21" spans="1:17" x14ac:dyDescent="0.2">
      <c r="A21" t="s">
        <v>22</v>
      </c>
      <c r="B21" t="s">
        <v>5</v>
      </c>
      <c r="D21" s="3" t="s">
        <v>119</v>
      </c>
      <c r="E21" s="4">
        <f>E19/E18</f>
        <v>0.76923076923076927</v>
      </c>
      <c r="F21" s="6"/>
      <c r="H21" s="3" t="s">
        <v>119</v>
      </c>
      <c r="I21" s="4">
        <f>I19/I18</f>
        <v>0.8571428571428571</v>
      </c>
      <c r="J21" s="6"/>
      <c r="L21" s="3" t="s">
        <v>119</v>
      </c>
      <c r="M21" s="4">
        <f>M19/M18</f>
        <v>0.6</v>
      </c>
      <c r="P21" t="s">
        <v>89</v>
      </c>
      <c r="Q21" t="s">
        <v>5</v>
      </c>
    </row>
    <row r="22" spans="1:17" x14ac:dyDescent="0.2">
      <c r="A22" t="s">
        <v>23</v>
      </c>
      <c r="B22" t="s">
        <v>5</v>
      </c>
      <c r="D22" s="3" t="s">
        <v>120</v>
      </c>
      <c r="E22" s="4">
        <f>E19/E17</f>
        <v>0.3125</v>
      </c>
      <c r="F22" s="6"/>
      <c r="H22" s="3" t="s">
        <v>120</v>
      </c>
      <c r="I22" s="4">
        <f>I19/I17</f>
        <v>0.1875</v>
      </c>
      <c r="J22" s="6"/>
      <c r="L22" s="3" t="s">
        <v>120</v>
      </c>
      <c r="M22" s="4">
        <f>M19/M17</f>
        <v>0.1875</v>
      </c>
      <c r="O22" s="1" t="s">
        <v>122</v>
      </c>
      <c r="P22" t="s">
        <v>7</v>
      </c>
      <c r="Q22" t="s">
        <v>90</v>
      </c>
    </row>
    <row r="23" spans="1:17" x14ac:dyDescent="0.2">
      <c r="A23" t="s">
        <v>24</v>
      </c>
      <c r="B23" t="s">
        <v>5</v>
      </c>
      <c r="D23" s="3" t="s">
        <v>121</v>
      </c>
      <c r="E23" s="4">
        <f>(2*(E21*E22))/(E21+E22)</f>
        <v>0.44444444444444448</v>
      </c>
      <c r="F23" s="6"/>
      <c r="H23" s="3" t="s">
        <v>121</v>
      </c>
      <c r="I23" s="4">
        <f>(2*(I21*I22))/(I21+I22)</f>
        <v>0.30769230769230765</v>
      </c>
      <c r="J23" s="6"/>
      <c r="L23" s="3" t="s">
        <v>121</v>
      </c>
      <c r="M23" s="4">
        <f>(2*(M21*M22))/(M21+M22)</f>
        <v>0.2857142857142857</v>
      </c>
      <c r="P23" t="s">
        <v>91</v>
      </c>
      <c r="Q23" t="s">
        <v>5</v>
      </c>
    </row>
    <row r="24" spans="1:17" x14ac:dyDescent="0.2">
      <c r="A24" t="s">
        <v>25</v>
      </c>
      <c r="B24" t="s">
        <v>5</v>
      </c>
      <c r="F24" s="5"/>
      <c r="P24" t="s">
        <v>92</v>
      </c>
      <c r="Q24" t="s">
        <v>93</v>
      </c>
    </row>
    <row r="25" spans="1:17" x14ac:dyDescent="0.2">
      <c r="A25" t="s">
        <v>26</v>
      </c>
      <c r="B25" t="s">
        <v>5</v>
      </c>
      <c r="P25" t="s">
        <v>94</v>
      </c>
      <c r="Q25" t="s">
        <v>95</v>
      </c>
    </row>
    <row r="26" spans="1:17" x14ac:dyDescent="0.2">
      <c r="A26" t="s">
        <v>27</v>
      </c>
      <c r="B26" t="s">
        <v>5</v>
      </c>
      <c r="P26" t="s">
        <v>96</v>
      </c>
      <c r="Q26" t="s">
        <v>67</v>
      </c>
    </row>
    <row r="27" spans="1:17" x14ac:dyDescent="0.2">
      <c r="A27" t="s">
        <v>28</v>
      </c>
      <c r="B27" t="s">
        <v>5</v>
      </c>
      <c r="P27" t="s">
        <v>97</v>
      </c>
      <c r="Q27" t="s">
        <v>72</v>
      </c>
    </row>
    <row r="28" spans="1:17" x14ac:dyDescent="0.2">
      <c r="A28" t="s">
        <v>29</v>
      </c>
      <c r="B28" t="s">
        <v>5</v>
      </c>
      <c r="P28" t="s">
        <v>98</v>
      </c>
      <c r="Q28" t="s">
        <v>85</v>
      </c>
    </row>
    <row r="29" spans="1:17" x14ac:dyDescent="0.2">
      <c r="A29" t="s">
        <v>30</v>
      </c>
      <c r="B29" t="s">
        <v>5</v>
      </c>
      <c r="P29" t="s">
        <v>99</v>
      </c>
      <c r="Q29" t="s">
        <v>79</v>
      </c>
    </row>
    <row r="30" spans="1:17" x14ac:dyDescent="0.2">
      <c r="A30" t="s">
        <v>31</v>
      </c>
      <c r="B30" t="s">
        <v>5</v>
      </c>
      <c r="P30" t="s">
        <v>100</v>
      </c>
      <c r="Q30" t="s">
        <v>101</v>
      </c>
    </row>
    <row r="31" spans="1:17" x14ac:dyDescent="0.2">
      <c r="A31" t="s">
        <v>32</v>
      </c>
      <c r="B31" t="s">
        <v>5</v>
      </c>
      <c r="P31" t="s">
        <v>102</v>
      </c>
      <c r="Q31" t="s">
        <v>67</v>
      </c>
    </row>
    <row r="32" spans="1:17" x14ac:dyDescent="0.2">
      <c r="A32" t="s">
        <v>33</v>
      </c>
      <c r="B32" t="s">
        <v>5</v>
      </c>
      <c r="P32" t="s">
        <v>103</v>
      </c>
      <c r="Q32" t="s">
        <v>82</v>
      </c>
    </row>
    <row r="33" spans="1:17" x14ac:dyDescent="0.2">
      <c r="A33" t="s">
        <v>34</v>
      </c>
      <c r="B33" t="s">
        <v>5</v>
      </c>
      <c r="P33" t="s">
        <v>104</v>
      </c>
      <c r="Q33" t="s">
        <v>70</v>
      </c>
    </row>
    <row r="34" spans="1:17" x14ac:dyDescent="0.2">
      <c r="A34" t="s">
        <v>35</v>
      </c>
      <c r="B34" t="s">
        <v>5</v>
      </c>
      <c r="P34" t="s">
        <v>105</v>
      </c>
      <c r="Q34" t="s">
        <v>106</v>
      </c>
    </row>
    <row r="35" spans="1:17" x14ac:dyDescent="0.2">
      <c r="P35" t="s">
        <v>107</v>
      </c>
      <c r="Q35" t="s">
        <v>101</v>
      </c>
    </row>
    <row r="36" spans="1:17" x14ac:dyDescent="0.2">
      <c r="O36" s="1" t="s">
        <v>122</v>
      </c>
      <c r="P36" t="s">
        <v>19</v>
      </c>
      <c r="Q36" t="s">
        <v>108</v>
      </c>
    </row>
    <row r="37" spans="1:17" x14ac:dyDescent="0.2">
      <c r="P37" t="s">
        <v>109</v>
      </c>
      <c r="Q37" t="s">
        <v>67</v>
      </c>
    </row>
    <row r="38" spans="1:17" x14ac:dyDescent="0.2">
      <c r="P38" t="s">
        <v>110</v>
      </c>
      <c r="Q38" t="s">
        <v>111</v>
      </c>
    </row>
    <row r="40" spans="1:17" x14ac:dyDescent="0.2">
      <c r="I40" s="5"/>
      <c r="J40" s="5"/>
      <c r="P40" s="2" t="s">
        <v>115</v>
      </c>
      <c r="Q40" s="2">
        <v>32</v>
      </c>
    </row>
    <row r="41" spans="1:17" x14ac:dyDescent="0.2">
      <c r="P41" s="2" t="s">
        <v>116</v>
      </c>
      <c r="Q41" s="2">
        <v>36</v>
      </c>
    </row>
    <row r="42" spans="1:17" x14ac:dyDescent="0.2">
      <c r="P42" s="2" t="s">
        <v>117</v>
      </c>
      <c r="Q42" s="2">
        <f>COUNTIF(O3:O38,"x")</f>
        <v>6</v>
      </c>
    </row>
    <row r="43" spans="1:17" x14ac:dyDescent="0.2">
      <c r="P43" s="2" t="s">
        <v>118</v>
      </c>
      <c r="Q43" s="2">
        <f>Q41-Q42</f>
        <v>30</v>
      </c>
    </row>
    <row r="44" spans="1:17" x14ac:dyDescent="0.2">
      <c r="P44" s="3" t="s">
        <v>119</v>
      </c>
      <c r="Q44" s="4">
        <f>Q42/Q41</f>
        <v>0.16666666666666666</v>
      </c>
    </row>
    <row r="45" spans="1:17" x14ac:dyDescent="0.2">
      <c r="P45" s="3" t="s">
        <v>120</v>
      </c>
      <c r="Q45" s="4">
        <f>Q42/Q40</f>
        <v>0.1875</v>
      </c>
    </row>
    <row r="46" spans="1:17" x14ac:dyDescent="0.2">
      <c r="P46" s="3" t="s">
        <v>121</v>
      </c>
      <c r="Q46" s="4">
        <f>(2*(Q44*Q45))/(Q44+Q45)</f>
        <v>0.17647058823529413</v>
      </c>
    </row>
  </sheetData>
  <mergeCells count="6">
    <mergeCell ref="T1:U1"/>
    <mergeCell ref="A1:B1"/>
    <mergeCell ref="D1:E1"/>
    <mergeCell ref="H1:I1"/>
    <mergeCell ref="L1:M1"/>
    <mergeCell ref="P1:Q1"/>
  </mergeCells>
  <conditionalFormatting sqref="A3:A34 D3:D15">
    <cfRule type="duplicateValues" dxfId="91" priority="5"/>
  </conditionalFormatting>
  <conditionalFormatting sqref="A3:A34 H3:H9">
    <cfRule type="duplicateValues" dxfId="90" priority="4"/>
  </conditionalFormatting>
  <conditionalFormatting sqref="A3:A34 L3:L12">
    <cfRule type="duplicateValues" dxfId="89" priority="3"/>
  </conditionalFormatting>
  <conditionalFormatting sqref="A3:A34 P3:P38">
    <cfRule type="duplicateValues" dxfId="88" priority="2"/>
  </conditionalFormatting>
  <conditionalFormatting sqref="A3:A34 T3">
    <cfRule type="duplicateValues" dxfId="8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9640-F253-1E47-884C-949218C44759}">
  <dimension ref="A1:E16"/>
  <sheetViews>
    <sheetView workbookViewId="0">
      <selection activeCell="A15" activeCellId="5" sqref="A4 A8 A9 A11 A14 A15"/>
    </sheetView>
  </sheetViews>
  <sheetFormatPr baseColWidth="10" defaultRowHeight="16" x14ac:dyDescent="0.2"/>
  <cols>
    <col min="1" max="1" width="24.33203125" bestFit="1" customWidth="1"/>
    <col min="4" max="4" width="24.33203125" bestFit="1" customWidth="1"/>
  </cols>
  <sheetData>
    <row r="1" spans="1:5" x14ac:dyDescent="0.2">
      <c r="A1" s="16" t="s">
        <v>36</v>
      </c>
      <c r="B1" s="16"/>
      <c r="D1" s="16" t="s">
        <v>206</v>
      </c>
      <c r="E1" s="16"/>
    </row>
    <row r="2" spans="1:5" x14ac:dyDescent="0.2">
      <c r="A2" t="s">
        <v>0</v>
      </c>
      <c r="B2" t="s">
        <v>1</v>
      </c>
      <c r="D2" t="s">
        <v>0</v>
      </c>
      <c r="E2" t="s">
        <v>1</v>
      </c>
    </row>
    <row r="3" spans="1:5" x14ac:dyDescent="0.2">
      <c r="A3" t="s">
        <v>559</v>
      </c>
      <c r="B3" t="s">
        <v>5</v>
      </c>
      <c r="D3" t="s">
        <v>567</v>
      </c>
      <c r="E3" t="s">
        <v>5</v>
      </c>
    </row>
    <row r="4" spans="1:5" x14ac:dyDescent="0.2">
      <c r="A4" t="s">
        <v>560</v>
      </c>
      <c r="B4" t="s">
        <v>5</v>
      </c>
      <c r="D4" t="s">
        <v>566</v>
      </c>
      <c r="E4" t="s">
        <v>5</v>
      </c>
    </row>
    <row r="5" spans="1:5" x14ac:dyDescent="0.2">
      <c r="A5" t="s">
        <v>561</v>
      </c>
      <c r="B5" t="s">
        <v>5</v>
      </c>
      <c r="D5" t="s">
        <v>559</v>
      </c>
      <c r="E5" t="s">
        <v>5</v>
      </c>
    </row>
    <row r="6" spans="1:5" x14ac:dyDescent="0.2">
      <c r="A6" t="s">
        <v>562</v>
      </c>
      <c r="B6" t="s">
        <v>5</v>
      </c>
      <c r="D6" t="s">
        <v>563</v>
      </c>
      <c r="E6" t="s">
        <v>5</v>
      </c>
    </row>
    <row r="7" spans="1:5" x14ac:dyDescent="0.2">
      <c r="A7" t="s">
        <v>563</v>
      </c>
      <c r="B7" t="s">
        <v>5</v>
      </c>
      <c r="D7" t="s">
        <v>570</v>
      </c>
      <c r="E7" t="s">
        <v>5</v>
      </c>
    </row>
    <row r="8" spans="1:5" x14ac:dyDescent="0.2">
      <c r="A8" t="s">
        <v>564</v>
      </c>
      <c r="B8" t="s">
        <v>5</v>
      </c>
      <c r="D8" t="s">
        <v>562</v>
      </c>
      <c r="E8" t="s">
        <v>5</v>
      </c>
    </row>
    <row r="9" spans="1:5" x14ac:dyDescent="0.2">
      <c r="A9" t="s">
        <v>565</v>
      </c>
      <c r="B9" t="s">
        <v>5</v>
      </c>
      <c r="D9" t="s">
        <v>561</v>
      </c>
      <c r="E9" t="s">
        <v>5</v>
      </c>
    </row>
    <row r="10" spans="1:5" x14ac:dyDescent="0.2">
      <c r="A10" t="s">
        <v>566</v>
      </c>
      <c r="B10" t="s">
        <v>5</v>
      </c>
      <c r="D10" t="s">
        <v>568</v>
      </c>
      <c r="E10" t="s">
        <v>5</v>
      </c>
    </row>
    <row r="11" spans="1:5" x14ac:dyDescent="0.2">
      <c r="A11" t="s">
        <v>557</v>
      </c>
      <c r="B11" t="s">
        <v>5</v>
      </c>
    </row>
    <row r="12" spans="1:5" x14ac:dyDescent="0.2">
      <c r="A12" t="s">
        <v>567</v>
      </c>
      <c r="B12" t="s">
        <v>5</v>
      </c>
    </row>
    <row r="13" spans="1:5" x14ac:dyDescent="0.2">
      <c r="A13" t="s">
        <v>568</v>
      </c>
      <c r="B13" t="s">
        <v>5</v>
      </c>
    </row>
    <row r="14" spans="1:5" x14ac:dyDescent="0.2">
      <c r="A14" t="s">
        <v>569</v>
      </c>
      <c r="B14" t="s">
        <v>5</v>
      </c>
    </row>
    <row r="15" spans="1:5" x14ac:dyDescent="0.2">
      <c r="A15" t="s">
        <v>558</v>
      </c>
      <c r="B15" t="s">
        <v>5</v>
      </c>
    </row>
    <row r="16" spans="1:5" x14ac:dyDescent="0.2">
      <c r="A16" t="s">
        <v>570</v>
      </c>
      <c r="B16" t="s">
        <v>5</v>
      </c>
    </row>
  </sheetData>
  <mergeCells count="2">
    <mergeCell ref="A1:B1"/>
    <mergeCell ref="D1:E1"/>
  </mergeCells>
  <conditionalFormatting sqref="A3:A16 D3:D10">
    <cfRule type="duplicateValues" dxfId="5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7F05-C839-704B-AD0C-0593813AF56C}">
  <dimension ref="A1:O19"/>
  <sheetViews>
    <sheetView workbookViewId="0">
      <selection activeCell="I27" sqref="I27"/>
    </sheetView>
  </sheetViews>
  <sheetFormatPr baseColWidth="10" defaultRowHeight="16" x14ac:dyDescent="0.2"/>
  <cols>
    <col min="1" max="1" width="15" bestFit="1" customWidth="1"/>
    <col min="2" max="2" width="28.6640625" bestFit="1" customWidth="1"/>
    <col min="5" max="5" width="24.83203125" bestFit="1" customWidth="1"/>
    <col min="6" max="6" width="25.5" bestFit="1" customWidth="1"/>
    <col min="7" max="7" width="18.83203125" bestFit="1" customWidth="1"/>
    <col min="10" max="10" width="25.5" bestFit="1" customWidth="1"/>
    <col min="11" max="11" width="18.83203125" bestFit="1" customWidth="1"/>
    <col min="14" max="14" width="28.6640625" bestFit="1" customWidth="1"/>
  </cols>
  <sheetData>
    <row r="1" spans="1:15" x14ac:dyDescent="0.2">
      <c r="B1" s="16" t="s">
        <v>36</v>
      </c>
      <c r="C1" s="16"/>
      <c r="F1" s="16" t="s">
        <v>290</v>
      </c>
      <c r="G1" s="16"/>
      <c r="J1" s="16" t="s">
        <v>302</v>
      </c>
      <c r="K1" s="16"/>
      <c r="N1" s="16" t="s">
        <v>508</v>
      </c>
      <c r="O1" s="16"/>
    </row>
    <row r="2" spans="1:15" x14ac:dyDescent="0.2">
      <c r="A2" t="s">
        <v>312</v>
      </c>
      <c r="B2" t="s">
        <v>321</v>
      </c>
      <c r="C2" t="s">
        <v>5</v>
      </c>
      <c r="F2" t="s">
        <v>321</v>
      </c>
      <c r="G2" t="s">
        <v>289</v>
      </c>
      <c r="J2" t="s">
        <v>321</v>
      </c>
      <c r="K2" t="s">
        <v>289</v>
      </c>
      <c r="N2" t="s">
        <v>321</v>
      </c>
      <c r="O2" t="s">
        <v>82</v>
      </c>
    </row>
    <row r="3" spans="1:15" x14ac:dyDescent="0.2">
      <c r="A3" t="s">
        <v>312</v>
      </c>
      <c r="B3" t="s">
        <v>316</v>
      </c>
      <c r="C3" t="s">
        <v>5</v>
      </c>
      <c r="F3" t="s">
        <v>273</v>
      </c>
      <c r="G3" t="s">
        <v>5</v>
      </c>
      <c r="J3" t="s">
        <v>273</v>
      </c>
      <c r="K3" t="s">
        <v>5</v>
      </c>
      <c r="N3" t="s">
        <v>324</v>
      </c>
      <c r="O3" t="s">
        <v>5</v>
      </c>
    </row>
    <row r="4" spans="1:15" x14ac:dyDescent="0.2">
      <c r="A4" t="s">
        <v>524</v>
      </c>
      <c r="B4" t="s">
        <v>330</v>
      </c>
      <c r="C4" t="s">
        <v>5</v>
      </c>
      <c r="F4" t="s">
        <v>511</v>
      </c>
      <c r="G4" t="s">
        <v>5</v>
      </c>
      <c r="J4" t="s">
        <v>511</v>
      </c>
      <c r="K4" t="s">
        <v>5</v>
      </c>
      <c r="N4" t="s">
        <v>330</v>
      </c>
      <c r="O4" t="s">
        <v>5</v>
      </c>
    </row>
    <row r="5" spans="1:15" x14ac:dyDescent="0.2">
      <c r="A5" t="s">
        <v>312</v>
      </c>
      <c r="B5" t="s">
        <v>324</v>
      </c>
      <c r="C5" t="s">
        <v>5</v>
      </c>
      <c r="F5" t="s">
        <v>316</v>
      </c>
      <c r="G5" t="s">
        <v>5</v>
      </c>
      <c r="J5" t="s">
        <v>316</v>
      </c>
      <c r="K5" t="s">
        <v>5</v>
      </c>
      <c r="N5" t="s">
        <v>317</v>
      </c>
      <c r="O5" t="s">
        <v>5</v>
      </c>
    </row>
    <row r="6" spans="1:15" x14ac:dyDescent="0.2">
      <c r="A6" t="s">
        <v>312</v>
      </c>
      <c r="B6" t="s">
        <v>317</v>
      </c>
      <c r="C6" t="s">
        <v>5</v>
      </c>
      <c r="F6" t="s">
        <v>324</v>
      </c>
      <c r="G6" t="s">
        <v>5</v>
      </c>
      <c r="J6" t="s">
        <v>324</v>
      </c>
      <c r="K6" t="s">
        <v>5</v>
      </c>
      <c r="N6" t="s">
        <v>511</v>
      </c>
      <c r="O6" t="s">
        <v>5</v>
      </c>
    </row>
    <row r="7" spans="1:15" x14ac:dyDescent="0.2">
      <c r="A7" t="s">
        <v>524</v>
      </c>
      <c r="B7" t="s">
        <v>331</v>
      </c>
      <c r="C7" t="s">
        <v>5</v>
      </c>
      <c r="F7" t="s">
        <v>512</v>
      </c>
      <c r="G7" t="s">
        <v>5</v>
      </c>
      <c r="J7" t="s">
        <v>512</v>
      </c>
      <c r="K7" t="s">
        <v>5</v>
      </c>
      <c r="N7" t="s">
        <v>512</v>
      </c>
      <c r="O7" t="s">
        <v>5</v>
      </c>
    </row>
    <row r="8" spans="1:15" x14ac:dyDescent="0.2">
      <c r="A8" t="s">
        <v>524</v>
      </c>
      <c r="B8" t="s">
        <v>332</v>
      </c>
      <c r="C8" t="s">
        <v>5</v>
      </c>
      <c r="F8" t="s">
        <v>317</v>
      </c>
      <c r="G8" t="s">
        <v>5</v>
      </c>
      <c r="J8" t="s">
        <v>317</v>
      </c>
      <c r="K8" t="s">
        <v>5</v>
      </c>
      <c r="N8" t="s">
        <v>332</v>
      </c>
      <c r="O8" t="s">
        <v>5</v>
      </c>
    </row>
    <row r="9" spans="1:15" x14ac:dyDescent="0.2">
      <c r="N9" t="s">
        <v>316</v>
      </c>
      <c r="O9" t="s">
        <v>5</v>
      </c>
    </row>
    <row r="10" spans="1:15" x14ac:dyDescent="0.2">
      <c r="N10" t="s">
        <v>273</v>
      </c>
      <c r="O10" t="s">
        <v>5</v>
      </c>
    </row>
    <row r="11" spans="1:15" x14ac:dyDescent="0.2">
      <c r="N11" t="s">
        <v>331</v>
      </c>
      <c r="O11" t="s">
        <v>5</v>
      </c>
    </row>
    <row r="16" spans="1:15" x14ac:dyDescent="0.2">
      <c r="E16" t="s">
        <v>311</v>
      </c>
      <c r="F16">
        <v>7</v>
      </c>
      <c r="G16" s="15" t="s">
        <v>527</v>
      </c>
    </row>
    <row r="17" spans="5:7" x14ac:dyDescent="0.2">
      <c r="E17" t="s">
        <v>312</v>
      </c>
      <c r="F17">
        <f>COUNTIF(A2:A11, "WEM, DEM, LEM")</f>
        <v>4</v>
      </c>
      <c r="G17" s="14">
        <f>F17/$F$16*100</f>
        <v>57.142857142857139</v>
      </c>
    </row>
    <row r="18" spans="5:7" x14ac:dyDescent="0.2">
      <c r="E18" t="s">
        <v>524</v>
      </c>
      <c r="F18">
        <v>1</v>
      </c>
      <c r="G18" s="14">
        <f t="shared" ref="G18:G19" si="0">F18/$F$16*100</f>
        <v>14.285714285714285</v>
      </c>
    </row>
    <row r="19" spans="5:7" x14ac:dyDescent="0.2">
      <c r="E19" t="s">
        <v>266</v>
      </c>
      <c r="F19">
        <f>F16-F17-F18</f>
        <v>2</v>
      </c>
      <c r="G19" s="14">
        <f t="shared" si="0"/>
        <v>28.571428571428569</v>
      </c>
    </row>
  </sheetData>
  <mergeCells count="4">
    <mergeCell ref="B1:C1"/>
    <mergeCell ref="F1:G1"/>
    <mergeCell ref="J1:K1"/>
    <mergeCell ref="N1:O1"/>
  </mergeCells>
  <conditionalFormatting sqref="B2:B8 F2:F8">
    <cfRule type="duplicateValues" dxfId="51" priority="3"/>
  </conditionalFormatting>
  <conditionalFormatting sqref="B2:B8 J2:J8">
    <cfRule type="duplicateValues" dxfId="50" priority="2"/>
  </conditionalFormatting>
  <conditionalFormatting sqref="B2:B8 N2:N11">
    <cfRule type="duplicateValues" dxfId="49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1851-9BDC-9B43-A0F9-A4BAAD1D9454}">
  <dimension ref="A1:L29"/>
  <sheetViews>
    <sheetView topLeftCell="A10" workbookViewId="0">
      <selection activeCell="B15" sqref="B15"/>
    </sheetView>
  </sheetViews>
  <sheetFormatPr baseColWidth="10" defaultRowHeight="16" x14ac:dyDescent="0.2"/>
  <cols>
    <col min="2" max="2" width="30" bestFit="1" customWidth="1"/>
    <col min="3" max="3" width="8.33203125" bestFit="1" customWidth="1"/>
    <col min="5" max="5" width="28.1640625" bestFit="1" customWidth="1"/>
    <col min="8" max="8" width="26.83203125" bestFit="1" customWidth="1"/>
    <col min="11" max="11" width="19.6640625" bestFit="1" customWidth="1"/>
  </cols>
  <sheetData>
    <row r="1" spans="1:12" x14ac:dyDescent="0.2">
      <c r="B1" s="16" t="s">
        <v>36</v>
      </c>
      <c r="C1" s="16"/>
      <c r="E1" s="16" t="s">
        <v>237</v>
      </c>
      <c r="F1" s="16"/>
      <c r="H1" s="16" t="s">
        <v>206</v>
      </c>
      <c r="I1" s="16"/>
      <c r="K1" s="16" t="s">
        <v>625</v>
      </c>
      <c r="L1" s="16"/>
    </row>
    <row r="2" spans="1:12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">
      <c r="B3" t="s">
        <v>571</v>
      </c>
      <c r="C3" t="s">
        <v>5</v>
      </c>
      <c r="E3" t="s">
        <v>632</v>
      </c>
      <c r="F3" t="s">
        <v>5</v>
      </c>
      <c r="H3" t="s">
        <v>635</v>
      </c>
      <c r="I3" t="s">
        <v>5</v>
      </c>
      <c r="K3" t="s">
        <v>476</v>
      </c>
      <c r="L3" t="s">
        <v>5</v>
      </c>
    </row>
    <row r="4" spans="1:12" x14ac:dyDescent="0.2">
      <c r="B4" t="s">
        <v>572</v>
      </c>
      <c r="C4" t="s">
        <v>5</v>
      </c>
      <c r="E4" t="s">
        <v>573</v>
      </c>
      <c r="F4" t="s">
        <v>5</v>
      </c>
      <c r="H4" t="s">
        <v>636</v>
      </c>
      <c r="I4" t="s">
        <v>5</v>
      </c>
      <c r="K4" t="s">
        <v>628</v>
      </c>
      <c r="L4" t="s">
        <v>5</v>
      </c>
    </row>
    <row r="5" spans="1:12" x14ac:dyDescent="0.2">
      <c r="A5" t="s">
        <v>264</v>
      </c>
      <c r="B5" t="s">
        <v>573</v>
      </c>
      <c r="C5" t="s">
        <v>5</v>
      </c>
      <c r="E5" t="s">
        <v>626</v>
      </c>
      <c r="F5" t="s">
        <v>5</v>
      </c>
      <c r="H5" t="s">
        <v>550</v>
      </c>
      <c r="I5" t="s">
        <v>5</v>
      </c>
      <c r="K5" t="s">
        <v>536</v>
      </c>
      <c r="L5" t="s">
        <v>5</v>
      </c>
    </row>
    <row r="6" spans="1:12" x14ac:dyDescent="0.2">
      <c r="A6" t="s">
        <v>263</v>
      </c>
      <c r="B6" t="s">
        <v>574</v>
      </c>
      <c r="C6" t="s">
        <v>5</v>
      </c>
      <c r="E6" t="s">
        <v>580</v>
      </c>
      <c r="F6" t="s">
        <v>5</v>
      </c>
      <c r="H6" t="s">
        <v>637</v>
      </c>
      <c r="I6" t="s">
        <v>5</v>
      </c>
      <c r="K6" t="s">
        <v>629</v>
      </c>
      <c r="L6" t="s">
        <v>5</v>
      </c>
    </row>
    <row r="7" spans="1:12" x14ac:dyDescent="0.2">
      <c r="A7" t="s">
        <v>263</v>
      </c>
      <c r="B7" t="s">
        <v>575</v>
      </c>
      <c r="C7" t="s">
        <v>5</v>
      </c>
      <c r="E7" t="s">
        <v>633</v>
      </c>
      <c r="F7" t="s">
        <v>5</v>
      </c>
      <c r="H7" t="s">
        <v>574</v>
      </c>
      <c r="I7" t="s">
        <v>5</v>
      </c>
      <c r="K7" t="s">
        <v>642</v>
      </c>
      <c r="L7" t="s">
        <v>5</v>
      </c>
    </row>
    <row r="8" spans="1:12" x14ac:dyDescent="0.2">
      <c r="A8" t="s">
        <v>646</v>
      </c>
      <c r="B8" t="s">
        <v>476</v>
      </c>
      <c r="C8" t="s">
        <v>5</v>
      </c>
      <c r="E8" t="s">
        <v>581</v>
      </c>
      <c r="F8" t="s">
        <v>5</v>
      </c>
      <c r="H8" t="s">
        <v>576</v>
      </c>
      <c r="I8" t="s">
        <v>5</v>
      </c>
    </row>
    <row r="9" spans="1:12" x14ac:dyDescent="0.2">
      <c r="A9" t="s">
        <v>263</v>
      </c>
      <c r="B9" t="s">
        <v>576</v>
      </c>
      <c r="C9" t="s">
        <v>5</v>
      </c>
      <c r="E9" t="s">
        <v>634</v>
      </c>
      <c r="F9" t="s">
        <v>5</v>
      </c>
      <c r="H9" t="s">
        <v>575</v>
      </c>
      <c r="I9" t="s">
        <v>5</v>
      </c>
    </row>
    <row r="10" spans="1:12" x14ac:dyDescent="0.2">
      <c r="A10" t="s">
        <v>263</v>
      </c>
      <c r="B10" t="s">
        <v>577</v>
      </c>
      <c r="C10" t="s">
        <v>5</v>
      </c>
      <c r="E10" t="s">
        <v>627</v>
      </c>
      <c r="F10" t="s">
        <v>5</v>
      </c>
      <c r="H10" t="s">
        <v>579</v>
      </c>
      <c r="I10" t="s">
        <v>5</v>
      </c>
    </row>
    <row r="11" spans="1:12" x14ac:dyDescent="0.2">
      <c r="A11" t="s">
        <v>263</v>
      </c>
      <c r="B11" t="s">
        <v>578</v>
      </c>
      <c r="C11" t="s">
        <v>5</v>
      </c>
      <c r="E11" t="s">
        <v>584</v>
      </c>
      <c r="F11" t="s">
        <v>5</v>
      </c>
      <c r="H11" t="s">
        <v>577</v>
      </c>
      <c r="I11" t="s">
        <v>5</v>
      </c>
    </row>
    <row r="12" spans="1:12" x14ac:dyDescent="0.2">
      <c r="A12" t="s">
        <v>263</v>
      </c>
      <c r="B12" t="s">
        <v>579</v>
      </c>
      <c r="C12" t="s">
        <v>5</v>
      </c>
      <c r="E12" t="s">
        <v>583</v>
      </c>
      <c r="F12" t="s">
        <v>5</v>
      </c>
      <c r="H12" t="s">
        <v>578</v>
      </c>
      <c r="I12" t="s">
        <v>5</v>
      </c>
    </row>
    <row r="13" spans="1:12" x14ac:dyDescent="0.2">
      <c r="A13" t="s">
        <v>264</v>
      </c>
      <c r="B13" t="s">
        <v>580</v>
      </c>
      <c r="C13" t="s">
        <v>5</v>
      </c>
      <c r="H13" t="s">
        <v>476</v>
      </c>
      <c r="I13" t="s">
        <v>5</v>
      </c>
    </row>
    <row r="14" spans="1:12" x14ac:dyDescent="0.2">
      <c r="A14" t="s">
        <v>264</v>
      </c>
      <c r="B14" t="s">
        <v>581</v>
      </c>
      <c r="C14" t="s">
        <v>5</v>
      </c>
      <c r="H14" t="s">
        <v>638</v>
      </c>
      <c r="I14" t="s">
        <v>5</v>
      </c>
    </row>
    <row r="15" spans="1:12" x14ac:dyDescent="0.2">
      <c r="B15" t="s">
        <v>582</v>
      </c>
      <c r="C15" t="s">
        <v>5</v>
      </c>
      <c r="H15" t="s">
        <v>548</v>
      </c>
      <c r="I15" t="s">
        <v>5</v>
      </c>
    </row>
    <row r="16" spans="1:12" x14ac:dyDescent="0.2">
      <c r="A16" t="s">
        <v>264</v>
      </c>
      <c r="B16" t="s">
        <v>583</v>
      </c>
      <c r="C16" t="s">
        <v>5</v>
      </c>
      <c r="H16" t="s">
        <v>534</v>
      </c>
      <c r="I16" t="s">
        <v>5</v>
      </c>
    </row>
    <row r="17" spans="1:9" x14ac:dyDescent="0.2">
      <c r="A17" t="s">
        <v>264</v>
      </c>
      <c r="B17" t="s">
        <v>584</v>
      </c>
      <c r="C17" t="s">
        <v>5</v>
      </c>
      <c r="H17" t="s">
        <v>536</v>
      </c>
      <c r="I17" t="s">
        <v>5</v>
      </c>
    </row>
    <row r="18" spans="1:9" x14ac:dyDescent="0.2">
      <c r="H18" t="s">
        <v>639</v>
      </c>
      <c r="I18" t="s">
        <v>5</v>
      </c>
    </row>
    <row r="19" spans="1:9" x14ac:dyDescent="0.2">
      <c r="H19" t="s">
        <v>555</v>
      </c>
      <c r="I19" t="s">
        <v>5</v>
      </c>
    </row>
    <row r="20" spans="1:9" x14ac:dyDescent="0.2">
      <c r="H20" t="s">
        <v>640</v>
      </c>
      <c r="I20" t="s">
        <v>5</v>
      </c>
    </row>
    <row r="21" spans="1:9" x14ac:dyDescent="0.2">
      <c r="H21" t="s">
        <v>641</v>
      </c>
      <c r="I21" t="s">
        <v>5</v>
      </c>
    </row>
    <row r="25" spans="1:9" x14ac:dyDescent="0.2">
      <c r="E25" t="s">
        <v>311</v>
      </c>
      <c r="F25">
        <v>15</v>
      </c>
    </row>
    <row r="26" spans="1:9" x14ac:dyDescent="0.2">
      <c r="E26" t="s">
        <v>646</v>
      </c>
      <c r="F26">
        <f>COUNTIF(A3:A17,"CSM, LSM")</f>
        <v>1</v>
      </c>
    </row>
    <row r="27" spans="1:9" x14ac:dyDescent="0.2">
      <c r="E27" t="s">
        <v>647</v>
      </c>
      <c r="F27">
        <f>COUNTIF(A3:A17,"CSM")</f>
        <v>6</v>
      </c>
    </row>
    <row r="28" spans="1:9" x14ac:dyDescent="0.2">
      <c r="E28" t="s">
        <v>264</v>
      </c>
      <c r="F28">
        <f>COUNTIF(A3:A17,"CM")</f>
        <v>5</v>
      </c>
    </row>
    <row r="29" spans="1:9" x14ac:dyDescent="0.2">
      <c r="E29" t="s">
        <v>266</v>
      </c>
      <c r="F29">
        <f>F25-F26-F27-F28</f>
        <v>3</v>
      </c>
    </row>
  </sheetData>
  <mergeCells count="4">
    <mergeCell ref="B1:C1"/>
    <mergeCell ref="E1:F1"/>
    <mergeCell ref="H1:I1"/>
    <mergeCell ref="K1:L1"/>
  </mergeCells>
  <conditionalFormatting sqref="B3:B17 E3:E12">
    <cfRule type="duplicateValues" dxfId="48" priority="4"/>
  </conditionalFormatting>
  <conditionalFormatting sqref="B3:B17 H3:H21">
    <cfRule type="duplicateValues" dxfId="47" priority="3"/>
  </conditionalFormatting>
  <conditionalFormatting sqref="B3:B17 K3:K7">
    <cfRule type="duplicateValues" dxfId="46" priority="2"/>
  </conditionalFormatting>
  <conditionalFormatting sqref="E26:E29">
    <cfRule type="duplicateValues" dxfId="45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F020-7F6D-DC4F-9C13-55E1BE11F346}">
  <dimension ref="A1:O20"/>
  <sheetViews>
    <sheetView workbookViewId="0">
      <selection activeCell="J51" sqref="J51"/>
    </sheetView>
  </sheetViews>
  <sheetFormatPr baseColWidth="10" defaultRowHeight="16" x14ac:dyDescent="0.2"/>
  <cols>
    <col min="1" max="1" width="15" bestFit="1" customWidth="1"/>
    <col min="2" max="2" width="28.6640625" bestFit="1" customWidth="1"/>
    <col min="5" max="5" width="24.83203125" bestFit="1" customWidth="1"/>
    <col min="6" max="6" width="25.5" bestFit="1" customWidth="1"/>
    <col min="7" max="7" width="18.83203125" bestFit="1" customWidth="1"/>
    <col min="10" max="10" width="25.5" bestFit="1" customWidth="1"/>
    <col min="11" max="11" width="18.83203125" bestFit="1" customWidth="1"/>
    <col min="14" max="14" width="28.6640625" bestFit="1" customWidth="1"/>
  </cols>
  <sheetData>
    <row r="1" spans="1:15" x14ac:dyDescent="0.2">
      <c r="B1" s="16" t="s">
        <v>36</v>
      </c>
      <c r="C1" s="16"/>
      <c r="F1" s="16" t="s">
        <v>290</v>
      </c>
      <c r="G1" s="16"/>
      <c r="J1" s="16" t="s">
        <v>302</v>
      </c>
      <c r="K1" s="16"/>
      <c r="N1" s="16" t="s">
        <v>508</v>
      </c>
      <c r="O1" s="16"/>
    </row>
    <row r="2" spans="1:15" x14ac:dyDescent="0.2">
      <c r="A2" t="s">
        <v>312</v>
      </c>
      <c r="B2" t="s">
        <v>273</v>
      </c>
      <c r="C2" t="s">
        <v>5</v>
      </c>
      <c r="F2" t="s">
        <v>321</v>
      </c>
      <c r="G2" t="s">
        <v>289</v>
      </c>
      <c r="J2" t="s">
        <v>273</v>
      </c>
      <c r="K2" t="s">
        <v>5</v>
      </c>
      <c r="N2" t="s">
        <v>321</v>
      </c>
      <c r="O2" t="s">
        <v>82</v>
      </c>
    </row>
    <row r="3" spans="1:15" x14ac:dyDescent="0.2">
      <c r="A3" t="s">
        <v>525</v>
      </c>
      <c r="B3" t="s">
        <v>321</v>
      </c>
      <c r="C3" t="s">
        <v>5</v>
      </c>
      <c r="F3" t="s">
        <v>273</v>
      </c>
      <c r="G3" t="s">
        <v>5</v>
      </c>
      <c r="J3" t="s">
        <v>316</v>
      </c>
      <c r="K3" t="s">
        <v>497</v>
      </c>
      <c r="N3" t="s">
        <v>273</v>
      </c>
      <c r="O3" t="s">
        <v>5</v>
      </c>
    </row>
    <row r="4" spans="1:15" x14ac:dyDescent="0.2">
      <c r="A4" t="s">
        <v>312</v>
      </c>
      <c r="B4" t="s">
        <v>316</v>
      </c>
      <c r="C4" t="s">
        <v>5</v>
      </c>
      <c r="F4" t="s">
        <v>316</v>
      </c>
      <c r="G4" t="s">
        <v>5</v>
      </c>
      <c r="J4" t="s">
        <v>324</v>
      </c>
      <c r="K4" t="s">
        <v>513</v>
      </c>
      <c r="N4" t="s">
        <v>514</v>
      </c>
      <c r="O4" t="s">
        <v>515</v>
      </c>
    </row>
    <row r="5" spans="1:15" x14ac:dyDescent="0.2">
      <c r="B5" t="s">
        <v>333</v>
      </c>
      <c r="C5" t="s">
        <v>5</v>
      </c>
      <c r="F5" t="s">
        <v>324</v>
      </c>
      <c r="G5" t="s">
        <v>5</v>
      </c>
      <c r="N5" t="s">
        <v>316</v>
      </c>
      <c r="O5" t="s">
        <v>5</v>
      </c>
    </row>
    <row r="6" spans="1:15" x14ac:dyDescent="0.2">
      <c r="A6" t="s">
        <v>312</v>
      </c>
      <c r="B6" t="s">
        <v>324</v>
      </c>
      <c r="C6" t="s">
        <v>5</v>
      </c>
      <c r="N6" t="s">
        <v>324</v>
      </c>
      <c r="O6" t="s">
        <v>5</v>
      </c>
    </row>
    <row r="7" spans="1:15" x14ac:dyDescent="0.2">
      <c r="A7" t="s">
        <v>524</v>
      </c>
      <c r="B7" t="s">
        <v>332</v>
      </c>
      <c r="C7" t="s">
        <v>5</v>
      </c>
      <c r="N7" t="s">
        <v>332</v>
      </c>
      <c r="O7" t="s">
        <v>5</v>
      </c>
    </row>
    <row r="16" spans="1:15" x14ac:dyDescent="0.2">
      <c r="E16" t="s">
        <v>311</v>
      </c>
      <c r="F16">
        <v>6</v>
      </c>
      <c r="G16" t="s">
        <v>527</v>
      </c>
    </row>
    <row r="17" spans="5:7" x14ac:dyDescent="0.2">
      <c r="E17" t="s">
        <v>312</v>
      </c>
      <c r="F17">
        <f>COUNTIF(A2:A7, "WEM, DEM, LEM")</f>
        <v>3</v>
      </c>
      <c r="G17" s="14">
        <f>F17/$F$16*100</f>
        <v>50</v>
      </c>
    </row>
    <row r="18" spans="5:7" x14ac:dyDescent="0.2">
      <c r="E18" t="s">
        <v>525</v>
      </c>
      <c r="F18">
        <v>1</v>
      </c>
      <c r="G18" s="14">
        <f t="shared" ref="G18:G20" si="0">F18/$F$16*100</f>
        <v>16.666666666666664</v>
      </c>
    </row>
    <row r="19" spans="5:7" x14ac:dyDescent="0.2">
      <c r="E19" t="s">
        <v>524</v>
      </c>
      <c r="F19">
        <f>COUNTIF(A2:A7, "LEM")</f>
        <v>1</v>
      </c>
      <c r="G19" s="14">
        <f t="shared" si="0"/>
        <v>16.666666666666664</v>
      </c>
    </row>
    <row r="20" spans="5:7" x14ac:dyDescent="0.2">
      <c r="E20" t="s">
        <v>266</v>
      </c>
      <c r="F20">
        <f>F16-F17-F18-F19</f>
        <v>1</v>
      </c>
      <c r="G20" s="14">
        <f t="shared" si="0"/>
        <v>16.666666666666664</v>
      </c>
    </row>
  </sheetData>
  <mergeCells count="4">
    <mergeCell ref="B1:C1"/>
    <mergeCell ref="F1:G1"/>
    <mergeCell ref="J1:K1"/>
    <mergeCell ref="N1:O1"/>
  </mergeCells>
  <conditionalFormatting sqref="B2:B7 F2:F5">
    <cfRule type="duplicateValues" dxfId="44" priority="3"/>
  </conditionalFormatting>
  <conditionalFormatting sqref="B2:B7 J2:J4">
    <cfRule type="duplicateValues" dxfId="43" priority="2"/>
  </conditionalFormatting>
  <conditionalFormatting sqref="B2:B7 N2:N7">
    <cfRule type="duplicateValues" dxfId="42" priority="1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0498-2B73-3D49-802F-8AA479CE9B4B}">
  <dimension ref="A1:I26"/>
  <sheetViews>
    <sheetView topLeftCell="D1" workbookViewId="0">
      <selection activeCell="B25" activeCellId="3" sqref="B5:B6 B8:B20 B23 B25:B26"/>
    </sheetView>
  </sheetViews>
  <sheetFormatPr baseColWidth="10" defaultRowHeight="16" x14ac:dyDescent="0.2"/>
  <cols>
    <col min="2" max="2" width="26.33203125" bestFit="1" customWidth="1"/>
    <col min="5" max="5" width="27.1640625" bestFit="1" customWidth="1"/>
    <col min="8" max="8" width="24.33203125" bestFit="1" customWidth="1"/>
  </cols>
  <sheetData>
    <row r="1" spans="1:9" x14ac:dyDescent="0.2">
      <c r="B1" s="16" t="s">
        <v>36</v>
      </c>
      <c r="C1" s="16"/>
      <c r="E1" s="16" t="s">
        <v>237</v>
      </c>
      <c r="F1" s="16"/>
      <c r="H1" s="16" t="s">
        <v>206</v>
      </c>
      <c r="I1" s="16"/>
    </row>
    <row r="2" spans="1:9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">
      <c r="A3" t="s">
        <v>263</v>
      </c>
      <c r="B3" t="s">
        <v>568</v>
      </c>
      <c r="C3" t="s">
        <v>5</v>
      </c>
      <c r="E3" t="s">
        <v>643</v>
      </c>
      <c r="F3" t="s">
        <v>5</v>
      </c>
      <c r="H3" t="s">
        <v>568</v>
      </c>
      <c r="I3" t="s">
        <v>5</v>
      </c>
    </row>
    <row r="4" spans="1:9" x14ac:dyDescent="0.2">
      <c r="A4" t="s">
        <v>263</v>
      </c>
      <c r="B4" t="s">
        <v>570</v>
      </c>
      <c r="C4" t="s">
        <v>5</v>
      </c>
      <c r="E4" t="s">
        <v>634</v>
      </c>
      <c r="F4" t="s">
        <v>5</v>
      </c>
      <c r="H4" t="s">
        <v>562</v>
      </c>
      <c r="I4" t="s">
        <v>5</v>
      </c>
    </row>
    <row r="5" spans="1:9" x14ac:dyDescent="0.2">
      <c r="B5" t="s">
        <v>585</v>
      </c>
      <c r="C5" t="s">
        <v>5</v>
      </c>
      <c r="E5" t="s">
        <v>627</v>
      </c>
      <c r="F5" t="s">
        <v>5</v>
      </c>
      <c r="H5" t="s">
        <v>561</v>
      </c>
      <c r="I5" t="s">
        <v>5</v>
      </c>
    </row>
    <row r="6" spans="1:9" x14ac:dyDescent="0.2">
      <c r="B6" t="s">
        <v>586</v>
      </c>
      <c r="C6" t="s">
        <v>5</v>
      </c>
      <c r="E6" t="s">
        <v>584</v>
      </c>
      <c r="F6" t="s">
        <v>5</v>
      </c>
      <c r="H6" t="s">
        <v>603</v>
      </c>
      <c r="I6" t="s">
        <v>5</v>
      </c>
    </row>
    <row r="7" spans="1:9" x14ac:dyDescent="0.2">
      <c r="A7" t="s">
        <v>264</v>
      </c>
      <c r="B7" t="s">
        <v>583</v>
      </c>
      <c r="C7" t="s">
        <v>5</v>
      </c>
      <c r="E7" t="s">
        <v>583</v>
      </c>
      <c r="F7" t="s">
        <v>5</v>
      </c>
      <c r="H7" t="s">
        <v>570</v>
      </c>
      <c r="I7" t="s">
        <v>5</v>
      </c>
    </row>
    <row r="8" spans="1:9" x14ac:dyDescent="0.2">
      <c r="B8" t="s">
        <v>587</v>
      </c>
      <c r="C8" t="s">
        <v>5</v>
      </c>
    </row>
    <row r="9" spans="1:9" x14ac:dyDescent="0.2">
      <c r="B9" t="s">
        <v>564</v>
      </c>
      <c r="C9" t="s">
        <v>5</v>
      </c>
    </row>
    <row r="10" spans="1:9" x14ac:dyDescent="0.2">
      <c r="B10" t="s">
        <v>565</v>
      </c>
      <c r="C10" t="s">
        <v>5</v>
      </c>
    </row>
    <row r="11" spans="1:9" x14ac:dyDescent="0.2">
      <c r="B11" t="s">
        <v>588</v>
      </c>
      <c r="C11" t="s">
        <v>5</v>
      </c>
    </row>
    <row r="12" spans="1:9" x14ac:dyDescent="0.2">
      <c r="B12" t="s">
        <v>589</v>
      </c>
      <c r="C12" t="s">
        <v>5</v>
      </c>
    </row>
    <row r="13" spans="1:9" x14ac:dyDescent="0.2">
      <c r="B13" t="s">
        <v>590</v>
      </c>
      <c r="C13" t="s">
        <v>5</v>
      </c>
    </row>
    <row r="14" spans="1:9" x14ac:dyDescent="0.2">
      <c r="B14" t="s">
        <v>591</v>
      </c>
      <c r="C14" t="s">
        <v>5</v>
      </c>
    </row>
    <row r="15" spans="1:9" x14ac:dyDescent="0.2">
      <c r="B15" t="s">
        <v>592</v>
      </c>
      <c r="C15" t="s">
        <v>5</v>
      </c>
    </row>
    <row r="16" spans="1:9" x14ac:dyDescent="0.2">
      <c r="B16" t="s">
        <v>593</v>
      </c>
      <c r="C16" t="s">
        <v>5</v>
      </c>
    </row>
    <row r="17" spans="1:6" x14ac:dyDescent="0.2">
      <c r="B17" t="s">
        <v>594</v>
      </c>
      <c r="C17" t="s">
        <v>5</v>
      </c>
    </row>
    <row r="18" spans="1:6" x14ac:dyDescent="0.2">
      <c r="B18" t="s">
        <v>595</v>
      </c>
      <c r="C18" t="s">
        <v>5</v>
      </c>
    </row>
    <row r="19" spans="1:6" x14ac:dyDescent="0.2">
      <c r="B19" t="s">
        <v>566</v>
      </c>
      <c r="C19" t="s">
        <v>5</v>
      </c>
      <c r="E19" t="s">
        <v>311</v>
      </c>
      <c r="F19">
        <v>24</v>
      </c>
    </row>
    <row r="20" spans="1:6" x14ac:dyDescent="0.2">
      <c r="B20" t="s">
        <v>596</v>
      </c>
      <c r="C20" t="s">
        <v>5</v>
      </c>
      <c r="E20" t="s">
        <v>647</v>
      </c>
      <c r="F20">
        <v>4</v>
      </c>
    </row>
    <row r="21" spans="1:6" x14ac:dyDescent="0.2">
      <c r="A21" t="s">
        <v>263</v>
      </c>
      <c r="B21" t="s">
        <v>562</v>
      </c>
      <c r="C21" t="s">
        <v>5</v>
      </c>
      <c r="E21" t="s">
        <v>264</v>
      </c>
      <c r="F21">
        <v>2</v>
      </c>
    </row>
    <row r="22" spans="1:6" x14ac:dyDescent="0.2">
      <c r="A22" t="s">
        <v>263</v>
      </c>
      <c r="B22" t="s">
        <v>561</v>
      </c>
      <c r="C22" t="s">
        <v>5</v>
      </c>
      <c r="E22" t="s">
        <v>266</v>
      </c>
      <c r="F22">
        <f>F19-F20-F21</f>
        <v>18</v>
      </c>
    </row>
    <row r="23" spans="1:6" x14ac:dyDescent="0.2">
      <c r="B23" t="s">
        <v>597</v>
      </c>
      <c r="C23" t="s">
        <v>5</v>
      </c>
    </row>
    <row r="24" spans="1:6" x14ac:dyDescent="0.2">
      <c r="A24" t="s">
        <v>264</v>
      </c>
      <c r="B24" t="s">
        <v>584</v>
      </c>
      <c r="C24" t="s">
        <v>5</v>
      </c>
    </row>
    <row r="25" spans="1:6" x14ac:dyDescent="0.2">
      <c r="B25" t="s">
        <v>598</v>
      </c>
      <c r="C25" t="s">
        <v>5</v>
      </c>
    </row>
    <row r="26" spans="1:6" x14ac:dyDescent="0.2">
      <c r="B26" t="s">
        <v>599</v>
      </c>
      <c r="C26" t="s">
        <v>5</v>
      </c>
    </row>
  </sheetData>
  <mergeCells count="3">
    <mergeCell ref="B1:C1"/>
    <mergeCell ref="E1:F1"/>
    <mergeCell ref="H1:I1"/>
  </mergeCells>
  <conditionalFormatting sqref="B3:B26 E3:E7">
    <cfRule type="duplicateValues" dxfId="41" priority="3"/>
  </conditionalFormatting>
  <conditionalFormatting sqref="B3:B26 H3:H7">
    <cfRule type="duplicateValues" dxfId="40" priority="2"/>
  </conditionalFormatting>
  <conditionalFormatting sqref="E20:E22">
    <cfRule type="duplicateValues" dxfId="39" priority="2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2562-A44D-D143-9A39-E15A116DF0E2}">
  <dimension ref="A1:R21"/>
  <sheetViews>
    <sheetView workbookViewId="0">
      <selection activeCell="G65" sqref="G65"/>
    </sheetView>
  </sheetViews>
  <sheetFormatPr baseColWidth="10" defaultRowHeight="16" x14ac:dyDescent="0.2"/>
  <cols>
    <col min="1" max="1" width="15" bestFit="1" customWidth="1"/>
    <col min="2" max="2" width="28.83203125" bestFit="1" customWidth="1"/>
    <col min="5" max="5" width="24.83203125" bestFit="1" customWidth="1"/>
    <col min="6" max="6" width="27" bestFit="1" customWidth="1"/>
    <col min="7" max="7" width="18.83203125" bestFit="1" customWidth="1"/>
    <col min="9" max="9" width="27" bestFit="1" customWidth="1"/>
    <col min="10" max="10" width="18.83203125" bestFit="1" customWidth="1"/>
    <col min="13" max="13" width="29.5" bestFit="1" customWidth="1"/>
    <col min="14" max="14" width="18.83203125" bestFit="1" customWidth="1"/>
    <col min="17" max="17" width="22.33203125" bestFit="1" customWidth="1"/>
  </cols>
  <sheetData>
    <row r="1" spans="1:18" x14ac:dyDescent="0.2">
      <c r="B1" s="16" t="s">
        <v>36</v>
      </c>
      <c r="C1" s="16"/>
      <c r="F1" s="16" t="s">
        <v>290</v>
      </c>
      <c r="G1" s="16"/>
      <c r="I1" s="16" t="s">
        <v>516</v>
      </c>
      <c r="J1" s="16"/>
      <c r="M1" s="16" t="s">
        <v>508</v>
      </c>
      <c r="N1" s="16"/>
      <c r="Q1" s="16" t="s">
        <v>523</v>
      </c>
      <c r="R1" s="16"/>
    </row>
    <row r="2" spans="1:18" x14ac:dyDescent="0.2">
      <c r="A2" t="s">
        <v>526</v>
      </c>
      <c r="B2" t="s">
        <v>334</v>
      </c>
      <c r="C2" t="s">
        <v>5</v>
      </c>
      <c r="F2" t="s">
        <v>321</v>
      </c>
      <c r="G2" t="s">
        <v>289</v>
      </c>
      <c r="I2" s="7" t="s">
        <v>328</v>
      </c>
      <c r="J2" s="7" t="s">
        <v>507</v>
      </c>
      <c r="M2" t="s">
        <v>519</v>
      </c>
      <c r="N2" t="s">
        <v>520</v>
      </c>
      <c r="Q2" t="s">
        <v>521</v>
      </c>
      <c r="R2" t="s">
        <v>522</v>
      </c>
    </row>
    <row r="3" spans="1:18" x14ac:dyDescent="0.2">
      <c r="A3" t="s">
        <v>524</v>
      </c>
      <c r="B3" t="s">
        <v>330</v>
      </c>
      <c r="C3" t="s">
        <v>5</v>
      </c>
      <c r="F3" t="s">
        <v>328</v>
      </c>
      <c r="G3" t="s">
        <v>289</v>
      </c>
      <c r="I3" s="7" t="s">
        <v>273</v>
      </c>
      <c r="J3" s="7" t="s">
        <v>5</v>
      </c>
      <c r="M3" t="s">
        <v>330</v>
      </c>
      <c r="N3" t="s">
        <v>5</v>
      </c>
      <c r="Q3" t="s">
        <v>334</v>
      </c>
      <c r="R3" t="s">
        <v>95</v>
      </c>
    </row>
    <row r="4" spans="1:18" x14ac:dyDescent="0.2">
      <c r="B4" t="s">
        <v>335</v>
      </c>
      <c r="C4" t="s">
        <v>5</v>
      </c>
      <c r="F4" t="s">
        <v>273</v>
      </c>
      <c r="G4" t="s">
        <v>5</v>
      </c>
      <c r="I4" s="7" t="s">
        <v>324</v>
      </c>
      <c r="J4" s="7" t="s">
        <v>513</v>
      </c>
      <c r="M4" t="s">
        <v>321</v>
      </c>
      <c r="N4" t="s">
        <v>82</v>
      </c>
    </row>
    <row r="5" spans="1:18" x14ac:dyDescent="0.2">
      <c r="A5" t="s">
        <v>312</v>
      </c>
      <c r="B5" t="s">
        <v>328</v>
      </c>
      <c r="C5" t="s">
        <v>5</v>
      </c>
      <c r="F5" t="s">
        <v>324</v>
      </c>
      <c r="G5" t="s">
        <v>5</v>
      </c>
      <c r="I5" s="7" t="s">
        <v>325</v>
      </c>
      <c r="J5" s="7" t="s">
        <v>505</v>
      </c>
      <c r="M5" t="s">
        <v>328</v>
      </c>
      <c r="N5" t="s">
        <v>5</v>
      </c>
    </row>
    <row r="6" spans="1:18" x14ac:dyDescent="0.2">
      <c r="A6" t="s">
        <v>525</v>
      </c>
      <c r="B6" t="s">
        <v>321</v>
      </c>
      <c r="C6" t="s">
        <v>5</v>
      </c>
      <c r="F6" t="s">
        <v>325</v>
      </c>
      <c r="G6" t="s">
        <v>5</v>
      </c>
      <c r="I6" s="7" t="s">
        <v>337</v>
      </c>
      <c r="J6" s="7" t="s">
        <v>517</v>
      </c>
      <c r="M6" t="s">
        <v>273</v>
      </c>
      <c r="N6" t="s">
        <v>5</v>
      </c>
    </row>
    <row r="7" spans="1:18" x14ac:dyDescent="0.2">
      <c r="A7" t="s">
        <v>312</v>
      </c>
      <c r="B7" t="s">
        <v>273</v>
      </c>
      <c r="C7" t="s">
        <v>5</v>
      </c>
      <c r="F7" t="s">
        <v>337</v>
      </c>
      <c r="G7" t="s">
        <v>5</v>
      </c>
      <c r="I7" s="7" t="s">
        <v>316</v>
      </c>
      <c r="J7" s="7" t="s">
        <v>497</v>
      </c>
      <c r="M7" t="s">
        <v>331</v>
      </c>
      <c r="N7" t="s">
        <v>5</v>
      </c>
    </row>
    <row r="8" spans="1:18" x14ac:dyDescent="0.2">
      <c r="B8" t="s">
        <v>336</v>
      </c>
      <c r="C8" t="s">
        <v>5</v>
      </c>
      <c r="F8" t="s">
        <v>316</v>
      </c>
      <c r="G8" t="s">
        <v>5</v>
      </c>
      <c r="I8" s="7" t="s">
        <v>317</v>
      </c>
      <c r="J8" s="7" t="s">
        <v>518</v>
      </c>
      <c r="M8" t="s">
        <v>332</v>
      </c>
      <c r="N8" t="s">
        <v>5</v>
      </c>
    </row>
    <row r="9" spans="1:18" x14ac:dyDescent="0.2">
      <c r="A9" t="s">
        <v>524</v>
      </c>
      <c r="B9" t="s">
        <v>331</v>
      </c>
      <c r="C9" t="s">
        <v>5</v>
      </c>
      <c r="F9" t="s">
        <v>317</v>
      </c>
      <c r="G9" t="s">
        <v>5</v>
      </c>
      <c r="I9" s="7" t="s">
        <v>274</v>
      </c>
      <c r="J9" s="7" t="s">
        <v>5</v>
      </c>
      <c r="M9" t="s">
        <v>324</v>
      </c>
      <c r="N9" t="s">
        <v>5</v>
      </c>
    </row>
    <row r="10" spans="1:18" x14ac:dyDescent="0.2">
      <c r="A10" t="s">
        <v>524</v>
      </c>
      <c r="B10" t="s">
        <v>332</v>
      </c>
      <c r="C10" t="s">
        <v>5</v>
      </c>
      <c r="F10" t="s">
        <v>274</v>
      </c>
      <c r="G10" t="s">
        <v>5</v>
      </c>
      <c r="I10" s="7" t="s">
        <v>326</v>
      </c>
      <c r="J10" s="7" t="s">
        <v>506</v>
      </c>
      <c r="M10" t="s">
        <v>325</v>
      </c>
      <c r="N10" t="s">
        <v>82</v>
      </c>
    </row>
    <row r="11" spans="1:18" x14ac:dyDescent="0.2">
      <c r="A11" t="s">
        <v>312</v>
      </c>
      <c r="B11" t="s">
        <v>324</v>
      </c>
      <c r="C11" t="s">
        <v>5</v>
      </c>
      <c r="F11" t="s">
        <v>326</v>
      </c>
      <c r="G11" t="s">
        <v>5</v>
      </c>
      <c r="M11" t="s">
        <v>337</v>
      </c>
      <c r="N11" t="s">
        <v>5</v>
      </c>
    </row>
    <row r="12" spans="1:18" x14ac:dyDescent="0.2">
      <c r="A12" t="s">
        <v>312</v>
      </c>
      <c r="B12" t="s">
        <v>325</v>
      </c>
      <c r="C12" t="s">
        <v>5</v>
      </c>
      <c r="M12" t="s">
        <v>316</v>
      </c>
      <c r="N12" t="s">
        <v>5</v>
      </c>
    </row>
    <row r="13" spans="1:18" x14ac:dyDescent="0.2">
      <c r="A13" t="s">
        <v>312</v>
      </c>
      <c r="B13" t="s">
        <v>337</v>
      </c>
      <c r="C13" t="s">
        <v>5</v>
      </c>
      <c r="M13" t="s">
        <v>274</v>
      </c>
      <c r="N13" t="s">
        <v>5</v>
      </c>
    </row>
    <row r="14" spans="1:18" x14ac:dyDescent="0.2">
      <c r="B14" t="s">
        <v>333</v>
      </c>
      <c r="C14" t="s">
        <v>5</v>
      </c>
      <c r="M14" t="s">
        <v>317</v>
      </c>
      <c r="N14" t="s">
        <v>5</v>
      </c>
    </row>
    <row r="15" spans="1:18" x14ac:dyDescent="0.2">
      <c r="A15" t="s">
        <v>312</v>
      </c>
      <c r="B15" t="s">
        <v>316</v>
      </c>
      <c r="C15" t="s">
        <v>5</v>
      </c>
      <c r="M15" t="s">
        <v>326</v>
      </c>
      <c r="N15" t="s">
        <v>5</v>
      </c>
    </row>
    <row r="16" spans="1:18" x14ac:dyDescent="0.2">
      <c r="A16" t="s">
        <v>312</v>
      </c>
      <c r="B16" t="s">
        <v>317</v>
      </c>
      <c r="C16" t="s">
        <v>5</v>
      </c>
      <c r="E16" t="s">
        <v>311</v>
      </c>
      <c r="F16">
        <v>17</v>
      </c>
      <c r="G16" s="15" t="s">
        <v>527</v>
      </c>
    </row>
    <row r="17" spans="1:7" x14ac:dyDescent="0.2">
      <c r="A17" t="s">
        <v>312</v>
      </c>
      <c r="B17" t="s">
        <v>274</v>
      </c>
      <c r="C17" t="s">
        <v>5</v>
      </c>
      <c r="E17" t="s">
        <v>312</v>
      </c>
      <c r="F17">
        <f>COUNTIF(A2:A18, "WEM, DEM, LEM")</f>
        <v>9</v>
      </c>
      <c r="G17" s="14">
        <f>F17/$F$16*100</f>
        <v>52.941176470588239</v>
      </c>
    </row>
    <row r="18" spans="1:7" x14ac:dyDescent="0.2">
      <c r="A18" t="s">
        <v>312</v>
      </c>
      <c r="B18" t="s">
        <v>326</v>
      </c>
      <c r="C18" t="s">
        <v>5</v>
      </c>
      <c r="E18" t="s">
        <v>525</v>
      </c>
      <c r="F18">
        <f>COUNTIF(A2:A18, "WEM, LEM")</f>
        <v>1</v>
      </c>
      <c r="G18" s="14">
        <f t="shared" ref="G18:G21" si="0">F18/$F$16*100</f>
        <v>5.8823529411764701</v>
      </c>
    </row>
    <row r="19" spans="1:7" x14ac:dyDescent="0.2">
      <c r="E19" t="s">
        <v>524</v>
      </c>
      <c r="F19">
        <f>COUNTIF(A2:A18, "LEM")</f>
        <v>3</v>
      </c>
      <c r="G19" s="14">
        <f t="shared" si="0"/>
        <v>17.647058823529413</v>
      </c>
    </row>
    <row r="20" spans="1:7" x14ac:dyDescent="0.2">
      <c r="E20" t="s">
        <v>526</v>
      </c>
      <c r="F20">
        <f>COUNTIF(A2:A18, "GEM")</f>
        <v>1</v>
      </c>
      <c r="G20" s="14">
        <f t="shared" si="0"/>
        <v>5.8823529411764701</v>
      </c>
    </row>
    <row r="21" spans="1:7" x14ac:dyDescent="0.2">
      <c r="E21" t="s">
        <v>266</v>
      </c>
      <c r="F21">
        <f>F16-F17-F18-F19-F20</f>
        <v>3</v>
      </c>
      <c r="G21" s="14">
        <f t="shared" si="0"/>
        <v>17.647058823529413</v>
      </c>
    </row>
  </sheetData>
  <mergeCells count="5">
    <mergeCell ref="B1:C1"/>
    <mergeCell ref="F1:G1"/>
    <mergeCell ref="M1:N1"/>
    <mergeCell ref="I1:J1"/>
    <mergeCell ref="Q1:R1"/>
  </mergeCells>
  <conditionalFormatting sqref="B2:B18 F2:F11">
    <cfRule type="duplicateValues" dxfId="38" priority="4"/>
  </conditionalFormatting>
  <conditionalFormatting sqref="B2:B18 I2:I10">
    <cfRule type="duplicateValues" dxfId="37" priority="3"/>
  </conditionalFormatting>
  <conditionalFormatting sqref="B2:B18 M2:M15">
    <cfRule type="duplicateValues" dxfId="36" priority="2"/>
  </conditionalFormatting>
  <conditionalFormatting sqref="B2:B18 Q2:Q3">
    <cfRule type="duplicateValues" dxfId="35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24D3-3696-AF41-A377-FA182559B406}">
  <dimension ref="A1:L45"/>
  <sheetViews>
    <sheetView workbookViewId="0">
      <selection activeCell="B45" activeCellId="5" sqref="B3 B5 B9:B17 B20 B27 B45"/>
    </sheetView>
  </sheetViews>
  <sheetFormatPr baseColWidth="10" defaultRowHeight="16" x14ac:dyDescent="0.2"/>
  <cols>
    <col min="2" max="2" width="29" bestFit="1" customWidth="1"/>
    <col min="5" max="5" width="27.1640625" bestFit="1" customWidth="1"/>
    <col min="8" max="8" width="29" bestFit="1" customWidth="1"/>
    <col min="11" max="11" width="25.6640625" bestFit="1" customWidth="1"/>
  </cols>
  <sheetData>
    <row r="1" spans="1:12" x14ac:dyDescent="0.2">
      <c r="B1" s="16" t="s">
        <v>36</v>
      </c>
      <c r="C1" s="16"/>
      <c r="E1" s="16" t="s">
        <v>237</v>
      </c>
      <c r="F1" s="16"/>
      <c r="H1" s="16" t="s">
        <v>206</v>
      </c>
      <c r="I1" s="16"/>
      <c r="K1" s="16" t="s">
        <v>625</v>
      </c>
      <c r="L1" s="16"/>
    </row>
    <row r="2" spans="1:12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2">
      <c r="B3" t="s">
        <v>597</v>
      </c>
      <c r="C3" t="s">
        <v>5</v>
      </c>
      <c r="E3" t="s">
        <v>626</v>
      </c>
      <c r="F3" t="s">
        <v>5</v>
      </c>
      <c r="H3" t="s">
        <v>602</v>
      </c>
      <c r="I3" t="s">
        <v>5</v>
      </c>
      <c r="K3" t="s">
        <v>602</v>
      </c>
      <c r="L3" t="s">
        <v>644</v>
      </c>
    </row>
    <row r="4" spans="1:12" x14ac:dyDescent="0.2">
      <c r="A4" t="s">
        <v>263</v>
      </c>
      <c r="B4" t="s">
        <v>600</v>
      </c>
      <c r="C4" t="s">
        <v>5</v>
      </c>
      <c r="E4" t="s">
        <v>613</v>
      </c>
      <c r="F4" t="s">
        <v>5</v>
      </c>
      <c r="H4" t="s">
        <v>568</v>
      </c>
      <c r="I4" t="s">
        <v>5</v>
      </c>
      <c r="K4" t="s">
        <v>645</v>
      </c>
      <c r="L4" t="s">
        <v>644</v>
      </c>
    </row>
    <row r="5" spans="1:12" x14ac:dyDescent="0.2">
      <c r="B5" t="s">
        <v>601</v>
      </c>
      <c r="C5" t="s">
        <v>5</v>
      </c>
      <c r="E5" t="s">
        <v>609</v>
      </c>
      <c r="F5" t="s">
        <v>95</v>
      </c>
      <c r="H5" t="s">
        <v>608</v>
      </c>
      <c r="I5" t="s">
        <v>5</v>
      </c>
      <c r="K5" t="s">
        <v>629</v>
      </c>
      <c r="L5" t="s">
        <v>5</v>
      </c>
    </row>
    <row r="6" spans="1:12" x14ac:dyDescent="0.2">
      <c r="A6" t="s">
        <v>648</v>
      </c>
      <c r="B6" t="s">
        <v>602</v>
      </c>
      <c r="C6" t="s">
        <v>5</v>
      </c>
      <c r="E6" t="s">
        <v>627</v>
      </c>
      <c r="F6" t="s">
        <v>5</v>
      </c>
      <c r="H6" t="s">
        <v>564</v>
      </c>
      <c r="I6" t="s">
        <v>5</v>
      </c>
      <c r="K6" t="s">
        <v>615</v>
      </c>
      <c r="L6" t="s">
        <v>5</v>
      </c>
    </row>
    <row r="7" spans="1:12" x14ac:dyDescent="0.2">
      <c r="A7" t="s">
        <v>263</v>
      </c>
      <c r="B7" t="s">
        <v>603</v>
      </c>
      <c r="C7" t="s">
        <v>5</v>
      </c>
      <c r="E7" t="s">
        <v>611</v>
      </c>
      <c r="F7" t="s">
        <v>5</v>
      </c>
      <c r="H7" t="s">
        <v>618</v>
      </c>
      <c r="I7" t="s">
        <v>5</v>
      </c>
      <c r="K7" t="s">
        <v>624</v>
      </c>
      <c r="L7" t="s">
        <v>5</v>
      </c>
    </row>
    <row r="8" spans="1:12" x14ac:dyDescent="0.2">
      <c r="A8" t="s">
        <v>263</v>
      </c>
      <c r="B8" t="s">
        <v>598</v>
      </c>
      <c r="C8" t="s">
        <v>5</v>
      </c>
      <c r="E8" t="s">
        <v>643</v>
      </c>
      <c r="F8" t="s">
        <v>5</v>
      </c>
      <c r="H8" t="s">
        <v>565</v>
      </c>
      <c r="I8" t="s">
        <v>5</v>
      </c>
      <c r="K8" t="s">
        <v>476</v>
      </c>
      <c r="L8" t="s">
        <v>5</v>
      </c>
    </row>
    <row r="9" spans="1:12" x14ac:dyDescent="0.2">
      <c r="B9" t="s">
        <v>604</v>
      </c>
      <c r="C9" t="s">
        <v>5</v>
      </c>
      <c r="E9" t="s">
        <v>632</v>
      </c>
      <c r="F9" t="s">
        <v>5</v>
      </c>
      <c r="H9" t="s">
        <v>587</v>
      </c>
      <c r="I9" t="s">
        <v>5</v>
      </c>
      <c r="K9" t="s">
        <v>614</v>
      </c>
      <c r="L9" t="s">
        <v>5</v>
      </c>
    </row>
    <row r="10" spans="1:12" x14ac:dyDescent="0.2">
      <c r="B10" t="s">
        <v>592</v>
      </c>
      <c r="C10" t="s">
        <v>5</v>
      </c>
      <c r="E10" t="s">
        <v>620</v>
      </c>
      <c r="F10" t="s">
        <v>5</v>
      </c>
      <c r="H10" t="s">
        <v>613</v>
      </c>
      <c r="I10" t="s">
        <v>5</v>
      </c>
    </row>
    <row r="11" spans="1:12" x14ac:dyDescent="0.2">
      <c r="B11" t="s">
        <v>593</v>
      </c>
      <c r="C11" t="s">
        <v>5</v>
      </c>
      <c r="E11" t="s">
        <v>621</v>
      </c>
      <c r="F11" t="s">
        <v>5</v>
      </c>
      <c r="H11" t="s">
        <v>615</v>
      </c>
      <c r="I11" t="s">
        <v>5</v>
      </c>
    </row>
    <row r="12" spans="1:12" x14ac:dyDescent="0.2">
      <c r="B12" t="s">
        <v>588</v>
      </c>
      <c r="C12" t="s">
        <v>5</v>
      </c>
      <c r="E12" t="s">
        <v>634</v>
      </c>
      <c r="F12" t="s">
        <v>5</v>
      </c>
      <c r="H12" t="s">
        <v>609</v>
      </c>
      <c r="I12" t="s">
        <v>5</v>
      </c>
    </row>
    <row r="13" spans="1:12" x14ac:dyDescent="0.2">
      <c r="B13" t="s">
        <v>605</v>
      </c>
      <c r="C13" t="s">
        <v>5</v>
      </c>
      <c r="H13" t="s">
        <v>567</v>
      </c>
      <c r="I13" t="s">
        <v>5</v>
      </c>
    </row>
    <row r="14" spans="1:12" x14ac:dyDescent="0.2">
      <c r="B14" t="s">
        <v>594</v>
      </c>
      <c r="C14" t="s">
        <v>5</v>
      </c>
      <c r="H14" t="s">
        <v>610</v>
      </c>
      <c r="I14" t="s">
        <v>5</v>
      </c>
    </row>
    <row r="15" spans="1:12" x14ac:dyDescent="0.2">
      <c r="B15" t="s">
        <v>595</v>
      </c>
      <c r="C15" t="s">
        <v>5</v>
      </c>
      <c r="H15" t="s">
        <v>570</v>
      </c>
      <c r="I15" t="s">
        <v>5</v>
      </c>
    </row>
    <row r="16" spans="1:12" x14ac:dyDescent="0.2">
      <c r="B16" t="s">
        <v>590</v>
      </c>
      <c r="C16" t="s">
        <v>5</v>
      </c>
      <c r="H16" t="s">
        <v>559</v>
      </c>
      <c r="I16" t="s">
        <v>5</v>
      </c>
    </row>
    <row r="17" spans="1:9" x14ac:dyDescent="0.2">
      <c r="B17" t="s">
        <v>589</v>
      </c>
      <c r="C17" t="s">
        <v>5</v>
      </c>
      <c r="H17" t="s">
        <v>600</v>
      </c>
      <c r="I17" t="s">
        <v>5</v>
      </c>
    </row>
    <row r="18" spans="1:9" x14ac:dyDescent="0.2">
      <c r="A18" t="s">
        <v>263</v>
      </c>
      <c r="B18" t="s">
        <v>606</v>
      </c>
      <c r="C18" t="s">
        <v>5</v>
      </c>
      <c r="H18" t="s">
        <v>617</v>
      </c>
      <c r="I18" t="s">
        <v>5</v>
      </c>
    </row>
    <row r="19" spans="1:9" x14ac:dyDescent="0.2">
      <c r="A19" t="s">
        <v>263</v>
      </c>
      <c r="B19" t="s">
        <v>570</v>
      </c>
      <c r="C19" t="s">
        <v>5</v>
      </c>
      <c r="H19" t="s">
        <v>563</v>
      </c>
      <c r="I19" t="s">
        <v>5</v>
      </c>
    </row>
    <row r="20" spans="1:9" x14ac:dyDescent="0.2">
      <c r="B20" t="s">
        <v>607</v>
      </c>
      <c r="C20" t="s">
        <v>5</v>
      </c>
      <c r="H20" t="s">
        <v>586</v>
      </c>
      <c r="I20" t="s">
        <v>5</v>
      </c>
    </row>
    <row r="21" spans="1:9" x14ac:dyDescent="0.2">
      <c r="A21" t="s">
        <v>263</v>
      </c>
      <c r="B21" t="s">
        <v>586</v>
      </c>
      <c r="C21" t="s">
        <v>5</v>
      </c>
      <c r="H21" t="s">
        <v>616</v>
      </c>
      <c r="I21" t="s">
        <v>5</v>
      </c>
    </row>
    <row r="22" spans="1:9" x14ac:dyDescent="0.2">
      <c r="A22" t="s">
        <v>263</v>
      </c>
      <c r="B22" t="s">
        <v>608</v>
      </c>
      <c r="C22" t="s">
        <v>5</v>
      </c>
      <c r="H22" t="s">
        <v>598</v>
      </c>
      <c r="I22" t="s">
        <v>5</v>
      </c>
    </row>
    <row r="23" spans="1:9" x14ac:dyDescent="0.2">
      <c r="A23" t="s">
        <v>263</v>
      </c>
      <c r="B23" t="s">
        <v>563</v>
      </c>
      <c r="C23" t="s">
        <v>5</v>
      </c>
      <c r="H23" t="s">
        <v>606</v>
      </c>
      <c r="I23" t="s">
        <v>5</v>
      </c>
    </row>
    <row r="24" spans="1:9" x14ac:dyDescent="0.2">
      <c r="A24" t="s">
        <v>262</v>
      </c>
      <c r="B24" t="s">
        <v>609</v>
      </c>
      <c r="C24" t="s">
        <v>5</v>
      </c>
      <c r="H24" t="s">
        <v>619</v>
      </c>
      <c r="I24" t="s">
        <v>5</v>
      </c>
    </row>
    <row r="25" spans="1:9" x14ac:dyDescent="0.2">
      <c r="A25" t="s">
        <v>263</v>
      </c>
      <c r="B25" t="s">
        <v>610</v>
      </c>
      <c r="C25" t="s">
        <v>5</v>
      </c>
      <c r="H25" t="s">
        <v>620</v>
      </c>
      <c r="I25" t="s">
        <v>5</v>
      </c>
    </row>
    <row r="26" spans="1:9" x14ac:dyDescent="0.2">
      <c r="A26" t="s">
        <v>264</v>
      </c>
      <c r="B26" t="s">
        <v>611</v>
      </c>
      <c r="C26" t="s">
        <v>5</v>
      </c>
      <c r="H26" t="s">
        <v>621</v>
      </c>
      <c r="I26" t="s">
        <v>5</v>
      </c>
    </row>
    <row r="27" spans="1:9" x14ac:dyDescent="0.2">
      <c r="B27" t="s">
        <v>612</v>
      </c>
      <c r="C27" t="s">
        <v>5</v>
      </c>
      <c r="H27" t="s">
        <v>561</v>
      </c>
      <c r="I27" t="s">
        <v>5</v>
      </c>
    </row>
    <row r="28" spans="1:9" x14ac:dyDescent="0.2">
      <c r="A28" t="s">
        <v>263</v>
      </c>
      <c r="B28" t="s">
        <v>568</v>
      </c>
      <c r="C28" t="s">
        <v>5</v>
      </c>
      <c r="H28" t="s">
        <v>562</v>
      </c>
      <c r="I28" t="s">
        <v>5</v>
      </c>
    </row>
    <row r="29" spans="1:9" x14ac:dyDescent="0.2">
      <c r="A29" t="s">
        <v>262</v>
      </c>
      <c r="B29" t="s">
        <v>613</v>
      </c>
      <c r="C29" t="s">
        <v>5</v>
      </c>
      <c r="H29" t="s">
        <v>603</v>
      </c>
      <c r="I29" t="s">
        <v>5</v>
      </c>
    </row>
    <row r="30" spans="1:9" x14ac:dyDescent="0.2">
      <c r="A30" t="s">
        <v>648</v>
      </c>
      <c r="B30" t="s">
        <v>614</v>
      </c>
      <c r="C30" t="s">
        <v>5</v>
      </c>
    </row>
    <row r="31" spans="1:9" x14ac:dyDescent="0.2">
      <c r="A31" t="s">
        <v>648</v>
      </c>
      <c r="B31" t="s">
        <v>615</v>
      </c>
      <c r="C31" t="s">
        <v>5</v>
      </c>
    </row>
    <row r="32" spans="1:9" x14ac:dyDescent="0.2">
      <c r="A32" t="s">
        <v>263</v>
      </c>
      <c r="B32" t="s">
        <v>561</v>
      </c>
      <c r="C32" t="s">
        <v>5</v>
      </c>
    </row>
    <row r="33" spans="1:6" x14ac:dyDescent="0.2">
      <c r="A33" t="s">
        <v>263</v>
      </c>
      <c r="B33" t="s">
        <v>562</v>
      </c>
      <c r="C33" t="s">
        <v>5</v>
      </c>
    </row>
    <row r="34" spans="1:6" x14ac:dyDescent="0.2">
      <c r="A34" t="s">
        <v>263</v>
      </c>
      <c r="B34" t="s">
        <v>616</v>
      </c>
      <c r="C34" t="s">
        <v>5</v>
      </c>
    </row>
    <row r="35" spans="1:6" x14ac:dyDescent="0.2">
      <c r="A35" t="s">
        <v>263</v>
      </c>
      <c r="B35" t="s">
        <v>617</v>
      </c>
      <c r="C35" t="s">
        <v>5</v>
      </c>
      <c r="E35" t="s">
        <v>311</v>
      </c>
      <c r="F35">
        <v>43</v>
      </c>
    </row>
    <row r="36" spans="1:6" x14ac:dyDescent="0.2">
      <c r="A36" t="s">
        <v>263</v>
      </c>
      <c r="B36" t="s">
        <v>567</v>
      </c>
      <c r="C36" t="s">
        <v>5</v>
      </c>
      <c r="E36" t="s">
        <v>262</v>
      </c>
      <c r="F36">
        <f>COUNTIF(A3:A45,"CSM, CM")</f>
        <v>4</v>
      </c>
    </row>
    <row r="37" spans="1:6" x14ac:dyDescent="0.2">
      <c r="A37" t="s">
        <v>263</v>
      </c>
      <c r="B37" t="s">
        <v>564</v>
      </c>
      <c r="C37" t="s">
        <v>5</v>
      </c>
      <c r="E37" t="s">
        <v>648</v>
      </c>
      <c r="F37">
        <f>COUNTIF(A3:A45,"LSM")</f>
        <v>3</v>
      </c>
    </row>
    <row r="38" spans="1:6" x14ac:dyDescent="0.2">
      <c r="A38" t="s">
        <v>263</v>
      </c>
      <c r="B38" t="s">
        <v>587</v>
      </c>
      <c r="C38" t="s">
        <v>5</v>
      </c>
      <c r="E38" t="s">
        <v>647</v>
      </c>
      <c r="F38">
        <f>COUNTIF(A3:A45,"CSM")</f>
        <v>21</v>
      </c>
    </row>
    <row r="39" spans="1:6" x14ac:dyDescent="0.2">
      <c r="A39" t="s">
        <v>263</v>
      </c>
      <c r="B39" t="s">
        <v>618</v>
      </c>
      <c r="C39" t="s">
        <v>5</v>
      </c>
      <c r="E39" t="s">
        <v>264</v>
      </c>
      <c r="F39">
        <f>COUNTIF(A3:A45,"CM")</f>
        <v>1</v>
      </c>
    </row>
    <row r="40" spans="1:6" x14ac:dyDescent="0.2">
      <c r="A40" t="s">
        <v>263</v>
      </c>
      <c r="B40" t="s">
        <v>565</v>
      </c>
      <c r="C40" t="s">
        <v>5</v>
      </c>
      <c r="E40" t="s">
        <v>266</v>
      </c>
      <c r="F40">
        <f>F35-F36-F37-F38-F39</f>
        <v>14</v>
      </c>
    </row>
    <row r="41" spans="1:6" x14ac:dyDescent="0.2">
      <c r="A41" t="s">
        <v>263</v>
      </c>
      <c r="B41" t="s">
        <v>559</v>
      </c>
      <c r="C41" t="s">
        <v>5</v>
      </c>
    </row>
    <row r="42" spans="1:6" x14ac:dyDescent="0.2">
      <c r="A42" t="s">
        <v>263</v>
      </c>
      <c r="B42" t="s">
        <v>619</v>
      </c>
      <c r="C42" t="s">
        <v>5</v>
      </c>
    </row>
    <row r="43" spans="1:6" x14ac:dyDescent="0.2">
      <c r="A43" t="s">
        <v>262</v>
      </c>
      <c r="B43" t="s">
        <v>620</v>
      </c>
      <c r="C43" t="s">
        <v>5</v>
      </c>
    </row>
    <row r="44" spans="1:6" x14ac:dyDescent="0.2">
      <c r="A44" t="s">
        <v>262</v>
      </c>
      <c r="B44" t="s">
        <v>621</v>
      </c>
      <c r="C44" t="s">
        <v>5</v>
      </c>
    </row>
    <row r="45" spans="1:6" x14ac:dyDescent="0.2">
      <c r="B45" t="s">
        <v>622</v>
      </c>
      <c r="C45" t="s">
        <v>5</v>
      </c>
    </row>
  </sheetData>
  <mergeCells count="4">
    <mergeCell ref="B1:C1"/>
    <mergeCell ref="E1:F1"/>
    <mergeCell ref="H1:I1"/>
    <mergeCell ref="K1:L1"/>
  </mergeCells>
  <conditionalFormatting sqref="B3:B45 E3:E12">
    <cfRule type="duplicateValues" dxfId="34" priority="4"/>
  </conditionalFormatting>
  <conditionalFormatting sqref="B3:B45 H3:H30">
    <cfRule type="duplicateValues" dxfId="33" priority="3"/>
  </conditionalFormatting>
  <conditionalFormatting sqref="B3:B45 K3:K9">
    <cfRule type="duplicateValues" dxfId="32" priority="2"/>
  </conditionalFormatting>
  <conditionalFormatting sqref="E38:E40">
    <cfRule type="duplicateValues" dxfId="31" priority="1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11A7-0B52-5F40-B6B2-1297E1465930}">
  <dimension ref="A2:C14"/>
  <sheetViews>
    <sheetView zoomScale="156" zoomScaleNormal="156" workbookViewId="0">
      <selection activeCell="B7" sqref="B7"/>
    </sheetView>
  </sheetViews>
  <sheetFormatPr baseColWidth="10" defaultRowHeight="16" x14ac:dyDescent="0.2"/>
  <cols>
    <col min="2" max="2" width="29.33203125" bestFit="1" customWidth="1"/>
    <col min="4" max="4" width="29" bestFit="1" customWidth="1"/>
  </cols>
  <sheetData>
    <row r="2" spans="1:3" x14ac:dyDescent="0.2">
      <c r="A2" s="17">
        <v>301302</v>
      </c>
      <c r="B2" t="s">
        <v>319</v>
      </c>
    </row>
    <row r="3" spans="1:3" x14ac:dyDescent="0.2">
      <c r="A3" s="17"/>
      <c r="B3" t="s">
        <v>322</v>
      </c>
    </row>
    <row r="4" spans="1:3" x14ac:dyDescent="0.2">
      <c r="A4" s="17"/>
      <c r="B4" t="s">
        <v>323</v>
      </c>
    </row>
    <row r="5" spans="1:3" x14ac:dyDescent="0.2">
      <c r="A5" s="17">
        <v>301303</v>
      </c>
      <c r="B5" t="s">
        <v>315</v>
      </c>
    </row>
    <row r="6" spans="1:3" x14ac:dyDescent="0.2">
      <c r="A6" s="17"/>
      <c r="B6" t="s">
        <v>327</v>
      </c>
    </row>
    <row r="7" spans="1:3" x14ac:dyDescent="0.2">
      <c r="A7" s="17"/>
      <c r="B7" t="s">
        <v>323</v>
      </c>
    </row>
    <row r="8" spans="1:3" x14ac:dyDescent="0.2">
      <c r="A8" s="11">
        <v>302304</v>
      </c>
      <c r="B8" t="s">
        <v>333</v>
      </c>
    </row>
    <row r="9" spans="1:3" x14ac:dyDescent="0.2">
      <c r="A9" s="17">
        <v>303304</v>
      </c>
      <c r="B9" t="s">
        <v>335</v>
      </c>
    </row>
    <row r="10" spans="1:3" x14ac:dyDescent="0.2">
      <c r="A10" s="17"/>
      <c r="B10" t="s">
        <v>336</v>
      </c>
    </row>
    <row r="11" spans="1:3" x14ac:dyDescent="0.2">
      <c r="A11" s="17"/>
      <c r="B11" t="s">
        <v>333</v>
      </c>
    </row>
    <row r="13" spans="1:3" x14ac:dyDescent="0.2">
      <c r="B13" t="s">
        <v>528</v>
      </c>
      <c r="C13">
        <v>6</v>
      </c>
    </row>
    <row r="14" spans="1:3" x14ac:dyDescent="0.2">
      <c r="B14" t="s">
        <v>529</v>
      </c>
    </row>
  </sheetData>
  <mergeCells count="3">
    <mergeCell ref="A2:A4"/>
    <mergeCell ref="A5:A7"/>
    <mergeCell ref="A9:A11"/>
  </mergeCells>
  <conditionalFormatting sqref="B2:B4">
    <cfRule type="duplicateValues" dxfId="30" priority="15"/>
  </conditionalFormatting>
  <conditionalFormatting sqref="B2:B4">
    <cfRule type="duplicateValues" dxfId="29" priority="14"/>
  </conditionalFormatting>
  <conditionalFormatting sqref="B2:B4">
    <cfRule type="duplicateValues" dxfId="28" priority="13"/>
  </conditionalFormatting>
  <conditionalFormatting sqref="B2:B4">
    <cfRule type="duplicateValues" dxfId="27" priority="12"/>
  </conditionalFormatting>
  <conditionalFormatting sqref="B2:B4">
    <cfRule type="duplicateValues" dxfId="26" priority="11"/>
  </conditionalFormatting>
  <conditionalFormatting sqref="B5:B7">
    <cfRule type="duplicateValues" dxfId="25" priority="10"/>
  </conditionalFormatting>
  <conditionalFormatting sqref="B5:B7">
    <cfRule type="duplicateValues" dxfId="24" priority="9"/>
  </conditionalFormatting>
  <conditionalFormatting sqref="B5:B7">
    <cfRule type="duplicateValues" dxfId="23" priority="8"/>
  </conditionalFormatting>
  <conditionalFormatting sqref="B8">
    <cfRule type="duplicateValues" dxfId="22" priority="7"/>
  </conditionalFormatting>
  <conditionalFormatting sqref="B8">
    <cfRule type="duplicateValues" dxfId="21" priority="6"/>
  </conditionalFormatting>
  <conditionalFormatting sqref="B8">
    <cfRule type="duplicateValues" dxfId="20" priority="5"/>
  </conditionalFormatting>
  <conditionalFormatting sqref="B9:B11 B13:B14">
    <cfRule type="duplicateValues" dxfId="19" priority="4"/>
  </conditionalFormatting>
  <conditionalFormatting sqref="B9:B11 B13:B14">
    <cfRule type="duplicateValues" dxfId="18" priority="3"/>
  </conditionalFormatting>
  <conditionalFormatting sqref="B9:B11 B13:B14">
    <cfRule type="duplicateValues" dxfId="17" priority="2"/>
  </conditionalFormatting>
  <conditionalFormatting sqref="B9:B11 B13:B14">
    <cfRule type="duplicateValues" dxfId="1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6AF6-7175-354A-85FB-C4163A0C6A14}">
  <dimension ref="A1:B66"/>
  <sheetViews>
    <sheetView topLeftCell="A13" workbookViewId="0">
      <selection activeCell="B66" sqref="B1:B66"/>
    </sheetView>
  </sheetViews>
  <sheetFormatPr baseColWidth="10" defaultRowHeight="16" x14ac:dyDescent="0.2"/>
  <cols>
    <col min="2" max="2" width="30" bestFit="1" customWidth="1"/>
  </cols>
  <sheetData>
    <row r="1" spans="1:2" x14ac:dyDescent="0.2">
      <c r="A1" s="17">
        <v>301302</v>
      </c>
      <c r="B1" t="s">
        <v>531</v>
      </c>
    </row>
    <row r="2" spans="1:2" x14ac:dyDescent="0.2">
      <c r="A2" s="17"/>
      <c r="B2" t="s">
        <v>532</v>
      </c>
    </row>
    <row r="3" spans="1:2" x14ac:dyDescent="0.2">
      <c r="A3" s="17"/>
      <c r="B3" t="s">
        <v>533</v>
      </c>
    </row>
    <row r="4" spans="1:2" x14ac:dyDescent="0.2">
      <c r="A4" s="17"/>
      <c r="B4" t="s">
        <v>535</v>
      </c>
    </row>
    <row r="5" spans="1:2" x14ac:dyDescent="0.2">
      <c r="A5" s="17"/>
      <c r="B5" t="s">
        <v>537</v>
      </c>
    </row>
    <row r="6" spans="1:2" x14ac:dyDescent="0.2">
      <c r="A6" s="17"/>
      <c r="B6" t="s">
        <v>540</v>
      </c>
    </row>
    <row r="7" spans="1:2" x14ac:dyDescent="0.2">
      <c r="A7" s="17"/>
      <c r="B7" t="s">
        <v>543</v>
      </c>
    </row>
    <row r="8" spans="1:2" x14ac:dyDescent="0.2">
      <c r="A8" s="17"/>
      <c r="B8" t="s">
        <v>544</v>
      </c>
    </row>
    <row r="9" spans="1:2" x14ac:dyDescent="0.2">
      <c r="A9" s="17"/>
      <c r="B9" t="s">
        <v>545</v>
      </c>
    </row>
    <row r="10" spans="1:2" x14ac:dyDescent="0.2">
      <c r="A10" s="17"/>
      <c r="B10" t="s">
        <v>546</v>
      </c>
    </row>
    <row r="11" spans="1:2" x14ac:dyDescent="0.2">
      <c r="A11" s="17"/>
      <c r="B11" t="s">
        <v>547</v>
      </c>
    </row>
    <row r="12" spans="1:2" x14ac:dyDescent="0.2">
      <c r="A12" s="17"/>
      <c r="B12" t="s">
        <v>549</v>
      </c>
    </row>
    <row r="13" spans="1:2" x14ac:dyDescent="0.2">
      <c r="A13" s="17"/>
      <c r="B13" t="s">
        <v>551</v>
      </c>
    </row>
    <row r="14" spans="1:2" x14ac:dyDescent="0.2">
      <c r="A14" s="17"/>
      <c r="B14" t="s">
        <v>552</v>
      </c>
    </row>
    <row r="15" spans="1:2" x14ac:dyDescent="0.2">
      <c r="A15" s="17"/>
      <c r="B15" t="s">
        <v>553</v>
      </c>
    </row>
    <row r="16" spans="1:2" x14ac:dyDescent="0.2">
      <c r="A16" s="17"/>
      <c r="B16" t="s">
        <v>554</v>
      </c>
    </row>
    <row r="17" spans="1:2" x14ac:dyDescent="0.2">
      <c r="A17" s="17"/>
      <c r="B17" t="s">
        <v>556</v>
      </c>
    </row>
    <row r="18" spans="1:2" x14ac:dyDescent="0.2">
      <c r="A18" s="17">
        <v>301303</v>
      </c>
      <c r="B18" t="s">
        <v>532</v>
      </c>
    </row>
    <row r="19" spans="1:2" x14ac:dyDescent="0.2">
      <c r="A19" s="17"/>
      <c r="B19" t="s">
        <v>534</v>
      </c>
    </row>
    <row r="20" spans="1:2" x14ac:dyDescent="0.2">
      <c r="A20" s="17"/>
      <c r="B20" t="s">
        <v>535</v>
      </c>
    </row>
    <row r="21" spans="1:2" x14ac:dyDescent="0.2">
      <c r="A21" s="17"/>
      <c r="B21" t="s">
        <v>557</v>
      </c>
    </row>
    <row r="22" spans="1:2" x14ac:dyDescent="0.2">
      <c r="A22" s="17"/>
      <c r="B22" t="s">
        <v>549</v>
      </c>
    </row>
    <row r="23" spans="1:2" x14ac:dyDescent="0.2">
      <c r="A23" s="17"/>
      <c r="B23" t="s">
        <v>550</v>
      </c>
    </row>
    <row r="24" spans="1:2" x14ac:dyDescent="0.2">
      <c r="A24" s="17"/>
      <c r="B24" t="s">
        <v>554</v>
      </c>
    </row>
    <row r="25" spans="1:2" x14ac:dyDescent="0.2">
      <c r="A25" s="17"/>
      <c r="B25" t="s">
        <v>558</v>
      </c>
    </row>
    <row r="26" spans="1:2" x14ac:dyDescent="0.2">
      <c r="A26" s="17"/>
      <c r="B26" t="s">
        <v>555</v>
      </c>
    </row>
    <row r="27" spans="1:2" x14ac:dyDescent="0.2">
      <c r="A27" s="17"/>
      <c r="B27" t="s">
        <v>556</v>
      </c>
    </row>
    <row r="28" spans="1:2" x14ac:dyDescent="0.2">
      <c r="A28" s="17">
        <v>301304</v>
      </c>
      <c r="B28" t="s">
        <v>560</v>
      </c>
    </row>
    <row r="29" spans="1:2" x14ac:dyDescent="0.2">
      <c r="A29" s="17"/>
      <c r="B29" t="s">
        <v>564</v>
      </c>
    </row>
    <row r="30" spans="1:2" x14ac:dyDescent="0.2">
      <c r="A30" s="17"/>
      <c r="B30" t="s">
        <v>565</v>
      </c>
    </row>
    <row r="31" spans="1:2" x14ac:dyDescent="0.2">
      <c r="A31" s="17"/>
      <c r="B31" t="s">
        <v>557</v>
      </c>
    </row>
    <row r="32" spans="1:2" x14ac:dyDescent="0.2">
      <c r="A32" s="17"/>
      <c r="B32" t="s">
        <v>569</v>
      </c>
    </row>
    <row r="33" spans="1:2" x14ac:dyDescent="0.2">
      <c r="A33" s="17"/>
      <c r="B33" t="s">
        <v>558</v>
      </c>
    </row>
    <row r="34" spans="1:2" x14ac:dyDescent="0.2">
      <c r="A34" s="12">
        <v>302303</v>
      </c>
      <c r="B34" t="s">
        <v>582</v>
      </c>
    </row>
    <row r="35" spans="1:2" x14ac:dyDescent="0.2">
      <c r="A35" s="17">
        <v>302304</v>
      </c>
      <c r="B35" t="s">
        <v>585</v>
      </c>
    </row>
    <row r="36" spans="1:2" x14ac:dyDescent="0.2">
      <c r="A36" s="17"/>
      <c r="B36" t="s">
        <v>586</v>
      </c>
    </row>
    <row r="37" spans="1:2" x14ac:dyDescent="0.2">
      <c r="A37" s="17"/>
      <c r="B37" t="s">
        <v>587</v>
      </c>
    </row>
    <row r="38" spans="1:2" x14ac:dyDescent="0.2">
      <c r="A38" s="17"/>
      <c r="B38" t="s">
        <v>564</v>
      </c>
    </row>
    <row r="39" spans="1:2" x14ac:dyDescent="0.2">
      <c r="A39" s="17"/>
      <c r="B39" t="s">
        <v>565</v>
      </c>
    </row>
    <row r="40" spans="1:2" x14ac:dyDescent="0.2">
      <c r="A40" s="17"/>
      <c r="B40" t="s">
        <v>588</v>
      </c>
    </row>
    <row r="41" spans="1:2" x14ac:dyDescent="0.2">
      <c r="A41" s="17"/>
      <c r="B41" t="s">
        <v>589</v>
      </c>
    </row>
    <row r="42" spans="1:2" x14ac:dyDescent="0.2">
      <c r="A42" s="17"/>
      <c r="B42" t="s">
        <v>590</v>
      </c>
    </row>
    <row r="43" spans="1:2" x14ac:dyDescent="0.2">
      <c r="A43" s="17"/>
      <c r="B43" t="s">
        <v>591</v>
      </c>
    </row>
    <row r="44" spans="1:2" x14ac:dyDescent="0.2">
      <c r="A44" s="17"/>
      <c r="B44" t="s">
        <v>592</v>
      </c>
    </row>
    <row r="45" spans="1:2" x14ac:dyDescent="0.2">
      <c r="A45" s="17"/>
      <c r="B45" t="s">
        <v>593</v>
      </c>
    </row>
    <row r="46" spans="1:2" x14ac:dyDescent="0.2">
      <c r="A46" s="17"/>
      <c r="B46" t="s">
        <v>594</v>
      </c>
    </row>
    <row r="47" spans="1:2" x14ac:dyDescent="0.2">
      <c r="A47" s="17"/>
      <c r="B47" t="s">
        <v>595</v>
      </c>
    </row>
    <row r="48" spans="1:2" x14ac:dyDescent="0.2">
      <c r="A48" s="17"/>
      <c r="B48" t="s">
        <v>566</v>
      </c>
    </row>
    <row r="49" spans="1:2" x14ac:dyDescent="0.2">
      <c r="A49" s="17"/>
      <c r="B49" t="s">
        <v>596</v>
      </c>
    </row>
    <row r="50" spans="1:2" x14ac:dyDescent="0.2">
      <c r="A50" s="17"/>
      <c r="B50" t="s">
        <v>597</v>
      </c>
    </row>
    <row r="51" spans="1:2" x14ac:dyDescent="0.2">
      <c r="A51" s="17"/>
      <c r="B51" t="s">
        <v>598</v>
      </c>
    </row>
    <row r="52" spans="1:2" x14ac:dyDescent="0.2">
      <c r="A52" s="17"/>
      <c r="B52" t="s">
        <v>599</v>
      </c>
    </row>
    <row r="53" spans="1:2" x14ac:dyDescent="0.2">
      <c r="A53" s="17">
        <v>303304</v>
      </c>
      <c r="B53" t="s">
        <v>597</v>
      </c>
    </row>
    <row r="54" spans="1:2" x14ac:dyDescent="0.2">
      <c r="A54" s="17"/>
      <c r="B54" t="s">
        <v>601</v>
      </c>
    </row>
    <row r="55" spans="1:2" x14ac:dyDescent="0.2">
      <c r="A55" s="17"/>
      <c r="B55" t="s">
        <v>604</v>
      </c>
    </row>
    <row r="56" spans="1:2" x14ac:dyDescent="0.2">
      <c r="A56" s="17"/>
      <c r="B56" t="s">
        <v>592</v>
      </c>
    </row>
    <row r="57" spans="1:2" x14ac:dyDescent="0.2">
      <c r="A57" s="17"/>
      <c r="B57" t="s">
        <v>593</v>
      </c>
    </row>
    <row r="58" spans="1:2" x14ac:dyDescent="0.2">
      <c r="A58" s="17"/>
      <c r="B58" t="s">
        <v>588</v>
      </c>
    </row>
    <row r="59" spans="1:2" x14ac:dyDescent="0.2">
      <c r="A59" s="17"/>
      <c r="B59" t="s">
        <v>605</v>
      </c>
    </row>
    <row r="60" spans="1:2" x14ac:dyDescent="0.2">
      <c r="A60" s="17"/>
      <c r="B60" t="s">
        <v>594</v>
      </c>
    </row>
    <row r="61" spans="1:2" x14ac:dyDescent="0.2">
      <c r="A61" s="17"/>
      <c r="B61" t="s">
        <v>595</v>
      </c>
    </row>
    <row r="62" spans="1:2" x14ac:dyDescent="0.2">
      <c r="A62" s="17"/>
      <c r="B62" t="s">
        <v>590</v>
      </c>
    </row>
    <row r="63" spans="1:2" x14ac:dyDescent="0.2">
      <c r="A63" s="17"/>
      <c r="B63" t="s">
        <v>589</v>
      </c>
    </row>
    <row r="64" spans="1:2" x14ac:dyDescent="0.2">
      <c r="A64" s="17"/>
      <c r="B64" t="s">
        <v>607</v>
      </c>
    </row>
    <row r="65" spans="1:2" x14ac:dyDescent="0.2">
      <c r="A65" s="17"/>
      <c r="B65" t="s">
        <v>612</v>
      </c>
    </row>
    <row r="66" spans="1:2" x14ac:dyDescent="0.2">
      <c r="A66" s="17"/>
      <c r="B66" t="s">
        <v>622</v>
      </c>
    </row>
  </sheetData>
  <mergeCells count="5">
    <mergeCell ref="A1:A17"/>
    <mergeCell ref="A18:A27"/>
    <mergeCell ref="A28:A33"/>
    <mergeCell ref="A35:A52"/>
    <mergeCell ref="A53:A66"/>
  </mergeCells>
  <conditionalFormatting sqref="B1:B17">
    <cfRule type="duplicateValues" dxfId="15" priority="14"/>
  </conditionalFormatting>
  <conditionalFormatting sqref="B1:B17">
    <cfRule type="duplicateValues" dxfId="14" priority="13"/>
  </conditionalFormatting>
  <conditionalFormatting sqref="B18:B27">
    <cfRule type="duplicateValues" dxfId="13" priority="12"/>
  </conditionalFormatting>
  <conditionalFormatting sqref="B18:B27">
    <cfRule type="duplicateValues" dxfId="12" priority="11"/>
  </conditionalFormatting>
  <conditionalFormatting sqref="B28:B33">
    <cfRule type="duplicateValues" dxfId="11" priority="10"/>
  </conditionalFormatting>
  <conditionalFormatting sqref="B34">
    <cfRule type="duplicateValues" dxfId="10" priority="9"/>
  </conditionalFormatting>
  <conditionalFormatting sqref="B34">
    <cfRule type="duplicateValues" dxfId="9" priority="8"/>
  </conditionalFormatting>
  <conditionalFormatting sqref="B34">
    <cfRule type="duplicateValues" dxfId="8" priority="7"/>
  </conditionalFormatting>
  <conditionalFormatting sqref="B35:B52">
    <cfRule type="duplicateValues" dxfId="7" priority="6"/>
  </conditionalFormatting>
  <conditionalFormatting sqref="B35:B52">
    <cfRule type="duplicateValues" dxfId="6" priority="5"/>
  </conditionalFormatting>
  <conditionalFormatting sqref="B53:B66">
    <cfRule type="duplicateValues" dxfId="5" priority="4"/>
  </conditionalFormatting>
  <conditionalFormatting sqref="B53:B66">
    <cfRule type="duplicateValues" dxfId="4" priority="3"/>
  </conditionalFormatting>
  <conditionalFormatting sqref="B53:B66">
    <cfRule type="duplicateValues" dxfId="3" priority="2"/>
  </conditionalFormatting>
  <conditionalFormatting sqref="B1:B66">
    <cfRule type="duplicateValues" dxfId="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322-318A-AE49-9F2D-CAD444998D3B}">
  <dimension ref="A1:I8"/>
  <sheetViews>
    <sheetView workbookViewId="0">
      <selection activeCell="K9" sqref="K9"/>
    </sheetView>
  </sheetViews>
  <sheetFormatPr baseColWidth="10" defaultRowHeight="16" x14ac:dyDescent="0.2"/>
  <cols>
    <col min="1" max="1" width="15" bestFit="1" customWidth="1"/>
  </cols>
  <sheetData>
    <row r="1" spans="1:9" x14ac:dyDescent="0.2">
      <c r="B1">
        <v>301302</v>
      </c>
      <c r="C1">
        <v>301303</v>
      </c>
      <c r="D1">
        <v>301304</v>
      </c>
      <c r="E1">
        <v>302303</v>
      </c>
      <c r="F1">
        <v>302304</v>
      </c>
      <c r="G1">
        <v>303304</v>
      </c>
    </row>
    <row r="2" spans="1:9" x14ac:dyDescent="0.2">
      <c r="A2" t="s">
        <v>312</v>
      </c>
      <c r="B2">
        <v>4</v>
      </c>
      <c r="C2">
        <v>7</v>
      </c>
      <c r="D2">
        <v>7</v>
      </c>
      <c r="E2">
        <v>4</v>
      </c>
      <c r="F2">
        <v>3</v>
      </c>
      <c r="G2">
        <v>9</v>
      </c>
      <c r="I2">
        <f>SUM(B2:H2)</f>
        <v>34</v>
      </c>
    </row>
    <row r="3" spans="1:9" x14ac:dyDescent="0.2">
      <c r="A3" t="s">
        <v>525</v>
      </c>
      <c r="F3">
        <v>1</v>
      </c>
      <c r="G3">
        <v>1</v>
      </c>
      <c r="I3">
        <f>SUM(B3:H3)</f>
        <v>2</v>
      </c>
    </row>
    <row r="4" spans="1:9" x14ac:dyDescent="0.2">
      <c r="A4" t="s">
        <v>524</v>
      </c>
      <c r="B4">
        <v>1</v>
      </c>
      <c r="D4">
        <v>1</v>
      </c>
      <c r="E4">
        <v>1</v>
      </c>
      <c r="F4">
        <v>1</v>
      </c>
      <c r="G4">
        <v>3</v>
      </c>
      <c r="I4">
        <f>SUM(B4:H4)</f>
        <v>7</v>
      </c>
    </row>
    <row r="5" spans="1:9" x14ac:dyDescent="0.2">
      <c r="A5" t="s">
        <v>314</v>
      </c>
      <c r="B5">
        <v>1</v>
      </c>
      <c r="I5">
        <f>SUM(B5:H5)</f>
        <v>1</v>
      </c>
    </row>
    <row r="6" spans="1:9" x14ac:dyDescent="0.2">
      <c r="A6" t="s">
        <v>526</v>
      </c>
      <c r="G6">
        <v>1</v>
      </c>
      <c r="I6">
        <f>SUM(B6:H6)</f>
        <v>1</v>
      </c>
    </row>
    <row r="7" spans="1:9" x14ac:dyDescent="0.2">
      <c r="A7" t="s">
        <v>266</v>
      </c>
      <c r="I7">
        <v>11</v>
      </c>
    </row>
    <row r="8" spans="1:9" x14ac:dyDescent="0.2">
      <c r="A8" t="s">
        <v>530</v>
      </c>
      <c r="B8">
        <v>10</v>
      </c>
      <c r="C8">
        <v>10</v>
      </c>
      <c r="D8">
        <v>8</v>
      </c>
      <c r="E8">
        <v>7</v>
      </c>
      <c r="F8">
        <v>6</v>
      </c>
      <c r="G8">
        <v>17</v>
      </c>
      <c r="I8">
        <f>SUM(B8:H8)</f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41F5-F8C5-D548-8494-FBCBEB2C5238}">
  <dimension ref="A1:S85"/>
  <sheetViews>
    <sheetView topLeftCell="H1" workbookViewId="0">
      <selection activeCell="P46" sqref="P46"/>
    </sheetView>
  </sheetViews>
  <sheetFormatPr baseColWidth="10" defaultRowHeight="16" x14ac:dyDescent="0.2"/>
  <cols>
    <col min="1" max="1" width="9.6640625" bestFit="1" customWidth="1"/>
    <col min="2" max="2" width="58" bestFit="1" customWidth="1"/>
    <col min="4" max="4" width="10.83203125" style="1"/>
    <col min="5" max="5" width="45.33203125" bestFit="1" customWidth="1"/>
    <col min="6" max="6" width="8.33203125" bestFit="1" customWidth="1"/>
    <col min="7" max="7" width="5.1640625" customWidth="1"/>
    <col min="9" max="9" width="32.6640625" bestFit="1" customWidth="1"/>
    <col min="13" max="13" width="43.33203125" bestFit="1" customWidth="1"/>
    <col min="17" max="17" width="32.83203125" bestFit="1" customWidth="1"/>
  </cols>
  <sheetData>
    <row r="1" spans="1:19" x14ac:dyDescent="0.2">
      <c r="B1" s="16" t="s">
        <v>36</v>
      </c>
      <c r="C1" s="16"/>
      <c r="E1" s="16" t="s">
        <v>206</v>
      </c>
      <c r="F1" s="16"/>
      <c r="G1" s="1"/>
      <c r="I1" s="16" t="s">
        <v>237</v>
      </c>
      <c r="J1" s="16"/>
      <c r="M1" s="16" t="s">
        <v>238</v>
      </c>
      <c r="N1" s="16"/>
    </row>
    <row r="2" spans="1:19" x14ac:dyDescent="0.2">
      <c r="B2" t="s">
        <v>0</v>
      </c>
      <c r="C2" t="s">
        <v>1</v>
      </c>
      <c r="E2" t="s">
        <v>0</v>
      </c>
      <c r="F2" t="s">
        <v>1</v>
      </c>
      <c r="I2" t="s">
        <v>211</v>
      </c>
      <c r="J2" t="s">
        <v>95</v>
      </c>
      <c r="M2" t="s">
        <v>0</v>
      </c>
      <c r="N2" t="s">
        <v>1</v>
      </c>
      <c r="Q2" t="s">
        <v>260</v>
      </c>
    </row>
    <row r="3" spans="1:19" x14ac:dyDescent="0.2">
      <c r="B3" t="s">
        <v>123</v>
      </c>
      <c r="C3" t="s">
        <v>5</v>
      </c>
      <c r="D3" s="1" t="s">
        <v>122</v>
      </c>
      <c r="E3" t="s">
        <v>157</v>
      </c>
      <c r="F3" t="s">
        <v>5</v>
      </c>
      <c r="I3" t="s">
        <v>215</v>
      </c>
      <c r="J3" t="s">
        <v>5</v>
      </c>
      <c r="M3" t="s">
        <v>239</v>
      </c>
      <c r="N3" t="s">
        <v>95</v>
      </c>
      <c r="Q3" t="s">
        <v>261</v>
      </c>
      <c r="R3">
        <v>83</v>
      </c>
    </row>
    <row r="4" spans="1:19" x14ac:dyDescent="0.2">
      <c r="B4" t="s">
        <v>124</v>
      </c>
      <c r="C4" t="s">
        <v>5</v>
      </c>
      <c r="D4" s="1" t="s">
        <v>122</v>
      </c>
      <c r="E4" t="s">
        <v>158</v>
      </c>
      <c r="F4" t="s">
        <v>5</v>
      </c>
      <c r="I4" t="s">
        <v>229</v>
      </c>
      <c r="J4" t="s">
        <v>5</v>
      </c>
      <c r="M4" t="s">
        <v>240</v>
      </c>
      <c r="N4" t="s">
        <v>95</v>
      </c>
      <c r="Q4" t="s">
        <v>262</v>
      </c>
      <c r="R4">
        <v>1</v>
      </c>
      <c r="S4">
        <f>R4/$R$3*100</f>
        <v>1.2048192771084338</v>
      </c>
    </row>
    <row r="5" spans="1:19" x14ac:dyDescent="0.2">
      <c r="A5" t="s">
        <v>264</v>
      </c>
      <c r="B5" t="s">
        <v>125</v>
      </c>
      <c r="C5" t="s">
        <v>5</v>
      </c>
      <c r="D5" s="1" t="s">
        <v>122</v>
      </c>
      <c r="E5" t="s">
        <v>164</v>
      </c>
      <c r="F5" t="s">
        <v>5</v>
      </c>
      <c r="I5" t="s">
        <v>225</v>
      </c>
      <c r="J5" t="s">
        <v>5</v>
      </c>
      <c r="M5" t="s">
        <v>241</v>
      </c>
      <c r="N5" t="s">
        <v>95</v>
      </c>
      <c r="Q5" t="s">
        <v>267</v>
      </c>
      <c r="R5">
        <v>3</v>
      </c>
      <c r="S5">
        <f t="shared" ref="S5:S9" si="0">R5/$R$3*100</f>
        <v>3.6144578313253009</v>
      </c>
    </row>
    <row r="6" spans="1:19" x14ac:dyDescent="0.2">
      <c r="B6" t="s">
        <v>126</v>
      </c>
      <c r="C6" t="s">
        <v>5</v>
      </c>
      <c r="D6" s="1" t="s">
        <v>122</v>
      </c>
      <c r="E6" t="s">
        <v>186</v>
      </c>
      <c r="F6" t="s">
        <v>5</v>
      </c>
      <c r="I6" t="s">
        <v>218</v>
      </c>
      <c r="J6" t="s">
        <v>95</v>
      </c>
      <c r="M6" t="s">
        <v>242</v>
      </c>
      <c r="N6" t="s">
        <v>95</v>
      </c>
      <c r="Q6" t="s">
        <v>263</v>
      </c>
      <c r="R6">
        <v>17</v>
      </c>
      <c r="S6">
        <f t="shared" si="0"/>
        <v>20.481927710843372</v>
      </c>
    </row>
    <row r="7" spans="1:19" x14ac:dyDescent="0.2">
      <c r="A7" t="s">
        <v>263</v>
      </c>
      <c r="B7" t="s">
        <v>127</v>
      </c>
      <c r="C7" t="s">
        <v>5</v>
      </c>
      <c r="D7" s="1" t="s">
        <v>122</v>
      </c>
      <c r="E7" t="s">
        <v>129</v>
      </c>
      <c r="F7" t="s">
        <v>5</v>
      </c>
      <c r="I7" t="s">
        <v>227</v>
      </c>
      <c r="J7" t="s">
        <v>5</v>
      </c>
      <c r="M7" t="s">
        <v>243</v>
      </c>
      <c r="N7" t="s">
        <v>95</v>
      </c>
      <c r="Q7" t="s">
        <v>264</v>
      </c>
      <c r="R7">
        <v>3</v>
      </c>
      <c r="S7">
        <f t="shared" si="0"/>
        <v>3.6144578313253009</v>
      </c>
    </row>
    <row r="8" spans="1:19" x14ac:dyDescent="0.2">
      <c r="B8" t="s">
        <v>128</v>
      </c>
      <c r="C8" t="s">
        <v>5</v>
      </c>
      <c r="D8" s="1" t="s">
        <v>122</v>
      </c>
      <c r="E8" t="s">
        <v>130</v>
      </c>
      <c r="F8" t="s">
        <v>5</v>
      </c>
      <c r="H8" s="1" t="s">
        <v>122</v>
      </c>
      <c r="I8" t="s">
        <v>125</v>
      </c>
      <c r="J8" t="s">
        <v>95</v>
      </c>
      <c r="M8" t="s">
        <v>244</v>
      </c>
      <c r="N8" t="s">
        <v>95</v>
      </c>
      <c r="Q8" t="s">
        <v>265</v>
      </c>
      <c r="R8">
        <v>1</v>
      </c>
      <c r="S8">
        <f t="shared" si="0"/>
        <v>1.2048192771084338</v>
      </c>
    </row>
    <row r="9" spans="1:19" x14ac:dyDescent="0.2">
      <c r="A9" t="s">
        <v>263</v>
      </c>
      <c r="B9" t="s">
        <v>129</v>
      </c>
      <c r="C9" t="s">
        <v>5</v>
      </c>
      <c r="D9" s="1" t="s">
        <v>122</v>
      </c>
      <c r="E9" t="s">
        <v>131</v>
      </c>
      <c r="F9" t="s">
        <v>5</v>
      </c>
      <c r="I9" t="s">
        <v>217</v>
      </c>
      <c r="J9" t="s">
        <v>5</v>
      </c>
      <c r="M9" t="s">
        <v>247</v>
      </c>
      <c r="N9" t="s">
        <v>95</v>
      </c>
      <c r="Q9" t="s">
        <v>266</v>
      </c>
      <c r="R9">
        <v>58</v>
      </c>
      <c r="S9">
        <f t="shared" si="0"/>
        <v>69.879518072289159</v>
      </c>
    </row>
    <row r="10" spans="1:19" x14ac:dyDescent="0.2">
      <c r="A10" t="s">
        <v>263</v>
      </c>
      <c r="B10" t="s">
        <v>130</v>
      </c>
      <c r="C10" t="s">
        <v>5</v>
      </c>
      <c r="D10" s="1" t="s">
        <v>122</v>
      </c>
      <c r="E10" t="s">
        <v>127</v>
      </c>
      <c r="F10" t="s">
        <v>5</v>
      </c>
      <c r="I10" t="s">
        <v>224</v>
      </c>
      <c r="J10" t="s">
        <v>5</v>
      </c>
      <c r="M10" t="s">
        <v>248</v>
      </c>
      <c r="N10" t="s">
        <v>95</v>
      </c>
    </row>
    <row r="11" spans="1:19" x14ac:dyDescent="0.2">
      <c r="A11" t="s">
        <v>263</v>
      </c>
      <c r="B11" t="s">
        <v>131</v>
      </c>
      <c r="C11" t="s">
        <v>5</v>
      </c>
      <c r="D11" s="1" t="s">
        <v>122</v>
      </c>
      <c r="E11" t="s">
        <v>136</v>
      </c>
      <c r="F11" t="s">
        <v>5</v>
      </c>
      <c r="I11" t="s">
        <v>0</v>
      </c>
      <c r="J11" t="s">
        <v>1</v>
      </c>
      <c r="M11" t="s">
        <v>245</v>
      </c>
      <c r="N11" t="s">
        <v>95</v>
      </c>
    </row>
    <row r="12" spans="1:19" x14ac:dyDescent="0.2">
      <c r="B12" t="s">
        <v>132</v>
      </c>
      <c r="C12" t="s">
        <v>5</v>
      </c>
      <c r="D12" s="1" t="s">
        <v>122</v>
      </c>
      <c r="E12" t="s">
        <v>137</v>
      </c>
      <c r="F12" t="s">
        <v>5</v>
      </c>
      <c r="H12" s="1" t="s">
        <v>122</v>
      </c>
      <c r="I12" t="s">
        <v>187</v>
      </c>
      <c r="J12" t="s">
        <v>5</v>
      </c>
      <c r="M12" t="s">
        <v>246</v>
      </c>
      <c r="N12" t="s">
        <v>95</v>
      </c>
    </row>
    <row r="13" spans="1:19" x14ac:dyDescent="0.2">
      <c r="B13" t="s">
        <v>133</v>
      </c>
      <c r="C13" t="s">
        <v>5</v>
      </c>
      <c r="D13" s="1" t="s">
        <v>122</v>
      </c>
      <c r="E13" t="s">
        <v>152</v>
      </c>
      <c r="F13" t="s">
        <v>5</v>
      </c>
      <c r="I13" t="s">
        <v>208</v>
      </c>
      <c r="J13" t="s">
        <v>5</v>
      </c>
      <c r="M13" t="s">
        <v>249</v>
      </c>
      <c r="N13" t="s">
        <v>95</v>
      </c>
    </row>
    <row r="14" spans="1:19" x14ac:dyDescent="0.2">
      <c r="B14" t="s">
        <v>134</v>
      </c>
      <c r="C14" t="s">
        <v>5</v>
      </c>
      <c r="D14" s="1" t="s">
        <v>122</v>
      </c>
      <c r="E14" t="s">
        <v>153</v>
      </c>
      <c r="F14" t="s">
        <v>5</v>
      </c>
      <c r="I14" t="s">
        <v>228</v>
      </c>
      <c r="J14" t="s">
        <v>95</v>
      </c>
      <c r="M14" t="s">
        <v>250</v>
      </c>
      <c r="N14" t="s">
        <v>95</v>
      </c>
    </row>
    <row r="15" spans="1:19" x14ac:dyDescent="0.2">
      <c r="B15" t="s">
        <v>135</v>
      </c>
      <c r="C15" t="s">
        <v>5</v>
      </c>
      <c r="D15" s="1" t="s">
        <v>122</v>
      </c>
      <c r="E15" t="s">
        <v>184</v>
      </c>
      <c r="F15" t="s">
        <v>5</v>
      </c>
      <c r="H15" s="1" t="s">
        <v>122</v>
      </c>
      <c r="I15" t="s">
        <v>152</v>
      </c>
      <c r="J15" t="s">
        <v>95</v>
      </c>
      <c r="M15" t="s">
        <v>268</v>
      </c>
      <c r="N15" t="s">
        <v>95</v>
      </c>
    </row>
    <row r="16" spans="1:19" x14ac:dyDescent="0.2">
      <c r="A16" t="s">
        <v>263</v>
      </c>
      <c r="B16" t="s">
        <v>136</v>
      </c>
      <c r="C16" t="s">
        <v>5</v>
      </c>
      <c r="D16" s="1" t="s">
        <v>122</v>
      </c>
      <c r="E16" t="s">
        <v>167</v>
      </c>
      <c r="F16" t="s">
        <v>5</v>
      </c>
      <c r="I16" t="s">
        <v>231</v>
      </c>
      <c r="J16" t="s">
        <v>95</v>
      </c>
      <c r="M16" t="s">
        <v>251</v>
      </c>
      <c r="N16" t="s">
        <v>95</v>
      </c>
    </row>
    <row r="17" spans="1:14" x14ac:dyDescent="0.2">
      <c r="A17" t="s">
        <v>263</v>
      </c>
      <c r="B17" t="s">
        <v>137</v>
      </c>
      <c r="C17" t="s">
        <v>5</v>
      </c>
      <c r="D17" s="1" t="s">
        <v>122</v>
      </c>
      <c r="E17" t="s">
        <v>138</v>
      </c>
      <c r="F17" t="s">
        <v>5</v>
      </c>
      <c r="I17" t="s">
        <v>210</v>
      </c>
      <c r="J17" t="s">
        <v>5</v>
      </c>
      <c r="M17" t="s">
        <v>269</v>
      </c>
      <c r="N17" t="s">
        <v>5</v>
      </c>
    </row>
    <row r="18" spans="1:14" x14ac:dyDescent="0.2">
      <c r="A18" t="s">
        <v>263</v>
      </c>
      <c r="B18" t="s">
        <v>138</v>
      </c>
      <c r="C18" t="s">
        <v>5</v>
      </c>
      <c r="D18" s="1" t="s">
        <v>122</v>
      </c>
      <c r="E18" t="s">
        <v>190</v>
      </c>
      <c r="F18" t="s">
        <v>5</v>
      </c>
      <c r="I18" t="s">
        <v>219</v>
      </c>
      <c r="J18" t="s">
        <v>5</v>
      </c>
      <c r="M18" t="s">
        <v>252</v>
      </c>
      <c r="N18" t="s">
        <v>95</v>
      </c>
    </row>
    <row r="19" spans="1:14" x14ac:dyDescent="0.2">
      <c r="A19" t="s">
        <v>263</v>
      </c>
      <c r="B19" t="s">
        <v>139</v>
      </c>
      <c r="C19" t="s">
        <v>5</v>
      </c>
      <c r="D19" s="1" t="s">
        <v>122</v>
      </c>
      <c r="E19" t="s">
        <v>192</v>
      </c>
      <c r="F19" t="s">
        <v>5</v>
      </c>
      <c r="I19" t="s">
        <v>226</v>
      </c>
      <c r="J19" t="s">
        <v>5</v>
      </c>
      <c r="L19" s="1" t="s">
        <v>122</v>
      </c>
      <c r="M19" t="s">
        <v>190</v>
      </c>
      <c r="N19" t="s">
        <v>5</v>
      </c>
    </row>
    <row r="20" spans="1:14" x14ac:dyDescent="0.2">
      <c r="A20" t="s">
        <v>264</v>
      </c>
      <c r="B20" t="s">
        <v>140</v>
      </c>
      <c r="C20" t="s">
        <v>5</v>
      </c>
      <c r="D20" s="1" t="s">
        <v>122</v>
      </c>
      <c r="E20" t="s">
        <v>203</v>
      </c>
      <c r="F20" t="s">
        <v>5</v>
      </c>
      <c r="I20" t="s">
        <v>213</v>
      </c>
      <c r="J20" t="s">
        <v>5</v>
      </c>
      <c r="L20" s="1" t="s">
        <v>122</v>
      </c>
      <c r="M20" t="s">
        <v>203</v>
      </c>
      <c r="N20" t="s">
        <v>95</v>
      </c>
    </row>
    <row r="21" spans="1:14" x14ac:dyDescent="0.2">
      <c r="B21" t="s">
        <v>141</v>
      </c>
      <c r="C21" t="s">
        <v>5</v>
      </c>
      <c r="D21" s="1" t="s">
        <v>122</v>
      </c>
      <c r="E21" t="s">
        <v>200</v>
      </c>
      <c r="F21" t="s">
        <v>5</v>
      </c>
      <c r="I21" t="s">
        <v>220</v>
      </c>
      <c r="J21" t="s">
        <v>95</v>
      </c>
      <c r="L21" s="1" t="s">
        <v>122</v>
      </c>
      <c r="M21" t="s">
        <v>193</v>
      </c>
      <c r="N21" t="s">
        <v>95</v>
      </c>
    </row>
    <row r="22" spans="1:14" x14ac:dyDescent="0.2">
      <c r="B22" t="s">
        <v>142</v>
      </c>
      <c r="C22" t="s">
        <v>5</v>
      </c>
      <c r="D22" s="1" t="s">
        <v>122</v>
      </c>
      <c r="E22" t="s">
        <v>139</v>
      </c>
      <c r="F22" t="s">
        <v>5</v>
      </c>
      <c r="I22" t="s">
        <v>209</v>
      </c>
      <c r="J22" t="s">
        <v>5</v>
      </c>
      <c r="L22" s="1" t="s">
        <v>122</v>
      </c>
      <c r="M22" t="s">
        <v>192</v>
      </c>
      <c r="N22" t="s">
        <v>95</v>
      </c>
    </row>
    <row r="23" spans="1:14" x14ac:dyDescent="0.2">
      <c r="B23" t="s">
        <v>143</v>
      </c>
      <c r="C23" t="s">
        <v>5</v>
      </c>
      <c r="D23" s="1" t="s">
        <v>122</v>
      </c>
      <c r="E23" t="s">
        <v>181</v>
      </c>
      <c r="F23" t="s">
        <v>5</v>
      </c>
      <c r="I23" t="s">
        <v>207</v>
      </c>
      <c r="J23" t="s">
        <v>5</v>
      </c>
      <c r="M23" t="s">
        <v>270</v>
      </c>
      <c r="N23" t="s">
        <v>95</v>
      </c>
    </row>
    <row r="24" spans="1:14" x14ac:dyDescent="0.2">
      <c r="B24" t="s">
        <v>144</v>
      </c>
      <c r="C24" t="s">
        <v>5</v>
      </c>
      <c r="I24" t="s">
        <v>221</v>
      </c>
      <c r="J24" t="s">
        <v>5</v>
      </c>
      <c r="M24" t="s">
        <v>253</v>
      </c>
      <c r="N24" t="s">
        <v>95</v>
      </c>
    </row>
    <row r="25" spans="1:14" x14ac:dyDescent="0.2">
      <c r="B25" t="s">
        <v>145</v>
      </c>
      <c r="C25" t="s">
        <v>5</v>
      </c>
      <c r="I25" t="s">
        <v>223</v>
      </c>
      <c r="J25" t="s">
        <v>95</v>
      </c>
      <c r="M25" t="s">
        <v>257</v>
      </c>
      <c r="N25" t="s">
        <v>95</v>
      </c>
    </row>
    <row r="26" spans="1:14" x14ac:dyDescent="0.2">
      <c r="B26" t="s">
        <v>146</v>
      </c>
      <c r="C26" t="s">
        <v>5</v>
      </c>
      <c r="I26" t="s">
        <v>222</v>
      </c>
      <c r="J26" t="s">
        <v>95</v>
      </c>
      <c r="M26" t="s">
        <v>255</v>
      </c>
      <c r="N26" t="s">
        <v>5</v>
      </c>
    </row>
    <row r="27" spans="1:14" x14ac:dyDescent="0.2">
      <c r="B27" t="s">
        <v>147</v>
      </c>
      <c r="C27" t="s">
        <v>5</v>
      </c>
      <c r="H27" s="1" t="s">
        <v>122</v>
      </c>
      <c r="I27" t="s">
        <v>140</v>
      </c>
      <c r="J27" t="s">
        <v>5</v>
      </c>
      <c r="M27" t="s">
        <v>254</v>
      </c>
      <c r="N27" t="s">
        <v>95</v>
      </c>
    </row>
    <row r="28" spans="1:14" x14ac:dyDescent="0.2">
      <c r="B28" t="s">
        <v>148</v>
      </c>
      <c r="C28" t="s">
        <v>5</v>
      </c>
      <c r="I28" t="s">
        <v>212</v>
      </c>
      <c r="J28" t="s">
        <v>5</v>
      </c>
      <c r="M28" t="s">
        <v>271</v>
      </c>
      <c r="N28" t="s">
        <v>95</v>
      </c>
    </row>
    <row r="29" spans="1:14" x14ac:dyDescent="0.2">
      <c r="B29" t="s">
        <v>149</v>
      </c>
      <c r="C29" t="s">
        <v>5</v>
      </c>
      <c r="I29" t="s">
        <v>232</v>
      </c>
      <c r="J29" t="s">
        <v>5</v>
      </c>
      <c r="M29" t="s">
        <v>258</v>
      </c>
      <c r="N29" t="s">
        <v>5</v>
      </c>
    </row>
    <row r="30" spans="1:14" x14ac:dyDescent="0.2">
      <c r="B30" t="s">
        <v>150</v>
      </c>
      <c r="C30" t="s">
        <v>5</v>
      </c>
      <c r="I30" t="s">
        <v>235</v>
      </c>
      <c r="J30" t="s">
        <v>5</v>
      </c>
      <c r="M30" t="s">
        <v>259</v>
      </c>
      <c r="N30" t="s">
        <v>5</v>
      </c>
    </row>
    <row r="31" spans="1:14" x14ac:dyDescent="0.2">
      <c r="B31" t="s">
        <v>151</v>
      </c>
      <c r="C31" t="s">
        <v>5</v>
      </c>
      <c r="I31" t="s">
        <v>234</v>
      </c>
      <c r="J31" t="s">
        <v>95</v>
      </c>
      <c r="M31" t="s">
        <v>256</v>
      </c>
      <c r="N31" t="s">
        <v>95</v>
      </c>
    </row>
    <row r="32" spans="1:14" x14ac:dyDescent="0.2">
      <c r="A32" t="s">
        <v>262</v>
      </c>
      <c r="B32" t="s">
        <v>152</v>
      </c>
      <c r="C32" t="s">
        <v>5</v>
      </c>
      <c r="I32" t="s">
        <v>233</v>
      </c>
      <c r="J32" t="s">
        <v>95</v>
      </c>
    </row>
    <row r="33" spans="1:10" x14ac:dyDescent="0.2">
      <c r="A33" t="s">
        <v>263</v>
      </c>
      <c r="B33" t="s">
        <v>153</v>
      </c>
      <c r="C33" t="s">
        <v>5</v>
      </c>
      <c r="I33" t="s">
        <v>236</v>
      </c>
      <c r="J33" t="s">
        <v>95</v>
      </c>
    </row>
    <row r="34" spans="1:10" x14ac:dyDescent="0.2">
      <c r="B34" t="s">
        <v>154</v>
      </c>
      <c r="C34" t="s">
        <v>5</v>
      </c>
      <c r="I34" t="s">
        <v>214</v>
      </c>
      <c r="J34" t="s">
        <v>5</v>
      </c>
    </row>
    <row r="35" spans="1:10" x14ac:dyDescent="0.2">
      <c r="B35" t="s">
        <v>155</v>
      </c>
      <c r="C35" t="s">
        <v>5</v>
      </c>
      <c r="I35" t="s">
        <v>230</v>
      </c>
      <c r="J35" t="s">
        <v>5</v>
      </c>
    </row>
    <row r="36" spans="1:10" x14ac:dyDescent="0.2">
      <c r="B36" t="s">
        <v>156</v>
      </c>
      <c r="C36" t="s">
        <v>5</v>
      </c>
      <c r="I36" t="s">
        <v>216</v>
      </c>
      <c r="J36" t="s">
        <v>5</v>
      </c>
    </row>
    <row r="37" spans="1:10" x14ac:dyDescent="0.2">
      <c r="A37" t="s">
        <v>263</v>
      </c>
      <c r="B37" t="s">
        <v>157</v>
      </c>
      <c r="C37" t="s">
        <v>5</v>
      </c>
    </row>
    <row r="38" spans="1:10" x14ac:dyDescent="0.2">
      <c r="A38" t="s">
        <v>263</v>
      </c>
      <c r="B38" t="s">
        <v>158</v>
      </c>
      <c r="C38" t="s">
        <v>5</v>
      </c>
    </row>
    <row r="39" spans="1:10" x14ac:dyDescent="0.2">
      <c r="B39" t="s">
        <v>159</v>
      </c>
      <c r="C39" t="s">
        <v>5</v>
      </c>
    </row>
    <row r="40" spans="1:10" x14ac:dyDescent="0.2">
      <c r="B40" t="s">
        <v>160</v>
      </c>
      <c r="C40" t="s">
        <v>5</v>
      </c>
    </row>
    <row r="41" spans="1:10" x14ac:dyDescent="0.2">
      <c r="B41" t="s">
        <v>161</v>
      </c>
      <c r="C41" t="s">
        <v>5</v>
      </c>
    </row>
    <row r="42" spans="1:10" x14ac:dyDescent="0.2">
      <c r="B42" t="s">
        <v>162</v>
      </c>
      <c r="C42" t="s">
        <v>5</v>
      </c>
    </row>
    <row r="43" spans="1:10" x14ac:dyDescent="0.2">
      <c r="B43" t="s">
        <v>163</v>
      </c>
      <c r="C43" t="s">
        <v>5</v>
      </c>
    </row>
    <row r="44" spans="1:10" x14ac:dyDescent="0.2">
      <c r="A44" t="s">
        <v>263</v>
      </c>
      <c r="B44" t="s">
        <v>164</v>
      </c>
      <c r="C44" t="s">
        <v>5</v>
      </c>
    </row>
    <row r="45" spans="1:10" x14ac:dyDescent="0.2">
      <c r="B45" t="s">
        <v>165</v>
      </c>
      <c r="C45" t="s">
        <v>5</v>
      </c>
    </row>
    <row r="46" spans="1:10" x14ac:dyDescent="0.2">
      <c r="B46" t="s">
        <v>166</v>
      </c>
      <c r="C46" t="s">
        <v>5</v>
      </c>
    </row>
    <row r="47" spans="1:10" x14ac:dyDescent="0.2">
      <c r="A47" t="s">
        <v>263</v>
      </c>
      <c r="B47" t="s">
        <v>167</v>
      </c>
      <c r="C47" t="s">
        <v>5</v>
      </c>
    </row>
    <row r="48" spans="1:10" x14ac:dyDescent="0.2">
      <c r="B48" t="s">
        <v>168</v>
      </c>
      <c r="C48" t="s">
        <v>5</v>
      </c>
    </row>
    <row r="49" spans="1:3" x14ac:dyDescent="0.2">
      <c r="B49" t="s">
        <v>169</v>
      </c>
      <c r="C49" t="s">
        <v>5</v>
      </c>
    </row>
    <row r="50" spans="1:3" x14ac:dyDescent="0.2">
      <c r="B50" t="s">
        <v>170</v>
      </c>
      <c r="C50" t="s">
        <v>5</v>
      </c>
    </row>
    <row r="51" spans="1:3" x14ac:dyDescent="0.2">
      <c r="B51" t="s">
        <v>171</v>
      </c>
      <c r="C51" t="s">
        <v>5</v>
      </c>
    </row>
    <row r="52" spans="1:3" x14ac:dyDescent="0.2">
      <c r="B52" t="s">
        <v>172</v>
      </c>
      <c r="C52" t="s">
        <v>5</v>
      </c>
    </row>
    <row r="53" spans="1:3" x14ac:dyDescent="0.2">
      <c r="B53" t="s">
        <v>173</v>
      </c>
      <c r="C53" t="s">
        <v>5</v>
      </c>
    </row>
    <row r="54" spans="1:3" x14ac:dyDescent="0.2">
      <c r="B54" t="s">
        <v>174</v>
      </c>
      <c r="C54" t="s">
        <v>5</v>
      </c>
    </row>
    <row r="55" spans="1:3" x14ac:dyDescent="0.2">
      <c r="B55" t="s">
        <v>175</v>
      </c>
      <c r="C55" t="s">
        <v>5</v>
      </c>
    </row>
    <row r="56" spans="1:3" x14ac:dyDescent="0.2">
      <c r="B56" t="s">
        <v>176</v>
      </c>
      <c r="C56" t="s">
        <v>5</v>
      </c>
    </row>
    <row r="57" spans="1:3" x14ac:dyDescent="0.2">
      <c r="B57" t="s">
        <v>177</v>
      </c>
      <c r="C57" t="s">
        <v>5</v>
      </c>
    </row>
    <row r="58" spans="1:3" x14ac:dyDescent="0.2">
      <c r="B58" t="s">
        <v>178</v>
      </c>
      <c r="C58" t="s">
        <v>5</v>
      </c>
    </row>
    <row r="59" spans="1:3" x14ac:dyDescent="0.2">
      <c r="B59" t="s">
        <v>179</v>
      </c>
      <c r="C59" t="s">
        <v>5</v>
      </c>
    </row>
    <row r="60" spans="1:3" x14ac:dyDescent="0.2">
      <c r="B60" t="s">
        <v>180</v>
      </c>
      <c r="C60" t="s">
        <v>5</v>
      </c>
    </row>
    <row r="61" spans="1:3" x14ac:dyDescent="0.2">
      <c r="A61" t="s">
        <v>263</v>
      </c>
      <c r="B61" t="s">
        <v>181</v>
      </c>
      <c r="C61" t="s">
        <v>5</v>
      </c>
    </row>
    <row r="62" spans="1:3" x14ac:dyDescent="0.2">
      <c r="B62" t="s">
        <v>182</v>
      </c>
      <c r="C62" t="s">
        <v>5</v>
      </c>
    </row>
    <row r="63" spans="1:3" x14ac:dyDescent="0.2">
      <c r="B63" t="s">
        <v>183</v>
      </c>
      <c r="C63" t="s">
        <v>5</v>
      </c>
    </row>
    <row r="64" spans="1:3" x14ac:dyDescent="0.2">
      <c r="A64" t="s">
        <v>263</v>
      </c>
      <c r="B64" t="s">
        <v>184</v>
      </c>
      <c r="C64" t="s">
        <v>5</v>
      </c>
    </row>
    <row r="65" spans="1:3" x14ac:dyDescent="0.2">
      <c r="B65" t="s">
        <v>185</v>
      </c>
      <c r="C65" t="s">
        <v>5</v>
      </c>
    </row>
    <row r="66" spans="1:3" x14ac:dyDescent="0.2">
      <c r="A66" t="s">
        <v>263</v>
      </c>
      <c r="B66" t="s">
        <v>186</v>
      </c>
      <c r="C66" t="s">
        <v>5</v>
      </c>
    </row>
    <row r="67" spans="1:3" x14ac:dyDescent="0.2">
      <c r="A67" s="7" t="s">
        <v>264</v>
      </c>
      <c r="B67" t="s">
        <v>187</v>
      </c>
      <c r="C67" t="s">
        <v>5</v>
      </c>
    </row>
    <row r="68" spans="1:3" x14ac:dyDescent="0.2">
      <c r="B68" t="s">
        <v>188</v>
      </c>
      <c r="C68" t="s">
        <v>5</v>
      </c>
    </row>
    <row r="69" spans="1:3" x14ac:dyDescent="0.2">
      <c r="B69" t="s">
        <v>189</v>
      </c>
      <c r="C69" t="s">
        <v>5</v>
      </c>
    </row>
    <row r="70" spans="1:3" x14ac:dyDescent="0.2">
      <c r="A70" t="s">
        <v>267</v>
      </c>
      <c r="B70" t="s">
        <v>190</v>
      </c>
      <c r="C70" t="s">
        <v>5</v>
      </c>
    </row>
    <row r="71" spans="1:3" x14ac:dyDescent="0.2">
      <c r="B71" t="s">
        <v>191</v>
      </c>
      <c r="C71" t="s">
        <v>5</v>
      </c>
    </row>
    <row r="72" spans="1:3" x14ac:dyDescent="0.2">
      <c r="A72" t="s">
        <v>267</v>
      </c>
      <c r="B72" t="s">
        <v>192</v>
      </c>
      <c r="C72" t="s">
        <v>5</v>
      </c>
    </row>
    <row r="73" spans="1:3" x14ac:dyDescent="0.2">
      <c r="A73" t="s">
        <v>265</v>
      </c>
      <c r="B73" t="s">
        <v>193</v>
      </c>
      <c r="C73" t="s">
        <v>5</v>
      </c>
    </row>
    <row r="74" spans="1:3" x14ac:dyDescent="0.2">
      <c r="B74" t="s">
        <v>194</v>
      </c>
      <c r="C74" t="s">
        <v>5</v>
      </c>
    </row>
    <row r="75" spans="1:3" x14ac:dyDescent="0.2">
      <c r="B75" t="s">
        <v>195</v>
      </c>
      <c r="C75" t="s">
        <v>5</v>
      </c>
    </row>
    <row r="76" spans="1:3" x14ac:dyDescent="0.2">
      <c r="B76" t="s">
        <v>196</v>
      </c>
      <c r="C76" t="s">
        <v>5</v>
      </c>
    </row>
    <row r="77" spans="1:3" x14ac:dyDescent="0.2">
      <c r="B77" t="s">
        <v>197</v>
      </c>
      <c r="C77" t="s">
        <v>5</v>
      </c>
    </row>
    <row r="78" spans="1:3" x14ac:dyDescent="0.2">
      <c r="B78" t="s">
        <v>198</v>
      </c>
      <c r="C78" t="s">
        <v>5</v>
      </c>
    </row>
    <row r="79" spans="1:3" x14ac:dyDescent="0.2">
      <c r="B79" t="s">
        <v>199</v>
      </c>
      <c r="C79" t="s">
        <v>5</v>
      </c>
    </row>
    <row r="80" spans="1:3" x14ac:dyDescent="0.2">
      <c r="A80" t="s">
        <v>263</v>
      </c>
      <c r="B80" t="s">
        <v>200</v>
      </c>
      <c r="C80" t="s">
        <v>5</v>
      </c>
    </row>
    <row r="81" spans="1:3" x14ac:dyDescent="0.2">
      <c r="B81" t="s">
        <v>201</v>
      </c>
      <c r="C81" t="s">
        <v>5</v>
      </c>
    </row>
    <row r="82" spans="1:3" x14ac:dyDescent="0.2">
      <c r="B82" t="s">
        <v>202</v>
      </c>
      <c r="C82" t="s">
        <v>5</v>
      </c>
    </row>
    <row r="83" spans="1:3" x14ac:dyDescent="0.2">
      <c r="A83" t="s">
        <v>267</v>
      </c>
      <c r="B83" t="s">
        <v>203</v>
      </c>
      <c r="C83" t="s">
        <v>5</v>
      </c>
    </row>
    <row r="84" spans="1:3" x14ac:dyDescent="0.2">
      <c r="B84" t="s">
        <v>204</v>
      </c>
      <c r="C84" t="s">
        <v>5</v>
      </c>
    </row>
    <row r="85" spans="1:3" x14ac:dyDescent="0.2">
      <c r="B85" t="s">
        <v>205</v>
      </c>
      <c r="C85" t="s">
        <v>5</v>
      </c>
    </row>
  </sheetData>
  <mergeCells count="4">
    <mergeCell ref="B1:C1"/>
    <mergeCell ref="E1:F1"/>
    <mergeCell ref="I1:J1"/>
    <mergeCell ref="M1:N1"/>
  </mergeCells>
  <conditionalFormatting sqref="B3:B85 I2:I36">
    <cfRule type="duplicateValues" dxfId="86" priority="5"/>
  </conditionalFormatting>
  <conditionalFormatting sqref="B3:B85">
    <cfRule type="duplicateValues" dxfId="85" priority="4"/>
  </conditionalFormatting>
  <conditionalFormatting sqref="B3:B85 E3:E23">
    <cfRule type="duplicateValues" dxfId="84" priority="3"/>
  </conditionalFormatting>
  <conditionalFormatting sqref="B3:B85 M3:M31">
    <cfRule type="duplicateValues" dxfId="83" priority="1"/>
  </conditionalFormatting>
  <conditionalFormatting sqref="B3:B85 M2:M41">
    <cfRule type="duplicateValues" dxfId="82" priority="22"/>
    <cfRule type="duplicateValues" dxfId="81" priority="23"/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BFAA-A6E6-A74D-9EA2-03814B68B92F}">
  <dimension ref="A1:I8"/>
  <sheetViews>
    <sheetView workbookViewId="0">
      <selection activeCell="K26" sqref="K26"/>
    </sheetView>
  </sheetViews>
  <sheetFormatPr baseColWidth="10" defaultRowHeight="16" x14ac:dyDescent="0.2"/>
  <cols>
    <col min="1" max="1" width="13" bestFit="1" customWidth="1"/>
  </cols>
  <sheetData>
    <row r="1" spans="1:9" x14ac:dyDescent="0.2">
      <c r="B1">
        <v>301302</v>
      </c>
      <c r="C1">
        <v>301303</v>
      </c>
      <c r="D1">
        <v>301304</v>
      </c>
      <c r="E1">
        <v>302303</v>
      </c>
      <c r="F1">
        <v>302304</v>
      </c>
      <c r="G1">
        <v>303304</v>
      </c>
    </row>
    <row r="2" spans="1:9" x14ac:dyDescent="0.2">
      <c r="A2" t="s">
        <v>646</v>
      </c>
      <c r="B2">
        <v>1</v>
      </c>
      <c r="E2">
        <v>1</v>
      </c>
      <c r="I2">
        <f>SUM(B2:H2)</f>
        <v>2</v>
      </c>
    </row>
    <row r="3" spans="1:9" x14ac:dyDescent="0.2">
      <c r="A3" t="s">
        <v>647</v>
      </c>
      <c r="B3">
        <v>8</v>
      </c>
      <c r="D3">
        <v>8</v>
      </c>
      <c r="E3">
        <v>6</v>
      </c>
      <c r="F3">
        <v>4</v>
      </c>
      <c r="G3">
        <v>21</v>
      </c>
      <c r="I3">
        <f>SUM(B3:H3)</f>
        <v>47</v>
      </c>
    </row>
    <row r="4" spans="1:9" x14ac:dyDescent="0.2">
      <c r="A4" t="s">
        <v>264</v>
      </c>
      <c r="C4">
        <v>1</v>
      </c>
      <c r="E4">
        <v>5</v>
      </c>
      <c r="F4">
        <v>2</v>
      </c>
      <c r="G4">
        <v>1</v>
      </c>
      <c r="I4">
        <f>SUM(B4:H4)</f>
        <v>9</v>
      </c>
    </row>
    <row r="5" spans="1:9" x14ac:dyDescent="0.2">
      <c r="A5" t="s">
        <v>648</v>
      </c>
      <c r="C5">
        <v>1</v>
      </c>
      <c r="G5">
        <v>3</v>
      </c>
      <c r="I5">
        <f>SUM(B5:H5)</f>
        <v>4</v>
      </c>
    </row>
    <row r="6" spans="1:9" x14ac:dyDescent="0.2">
      <c r="A6" t="s">
        <v>262</v>
      </c>
      <c r="G6">
        <v>4</v>
      </c>
      <c r="I6">
        <f>SUM(B6:H6)</f>
        <v>4</v>
      </c>
    </row>
    <row r="7" spans="1:9" x14ac:dyDescent="0.2">
      <c r="A7" t="s">
        <v>266</v>
      </c>
      <c r="I7">
        <f>'301-302 SUB'!F16+'301-303 SUB'!E16+'302-303 SUB'!F29+'302-304 SUB'!F22+'303-304 SUB'!F40</f>
        <v>76</v>
      </c>
    </row>
    <row r="8" spans="1:9" x14ac:dyDescent="0.2">
      <c r="A8" t="s">
        <v>530</v>
      </c>
      <c r="B8">
        <v>10</v>
      </c>
      <c r="C8">
        <v>10</v>
      </c>
      <c r="D8">
        <v>8</v>
      </c>
      <c r="E8">
        <v>7</v>
      </c>
      <c r="F8">
        <v>6</v>
      </c>
      <c r="G8">
        <v>17</v>
      </c>
      <c r="I8">
        <f>SUM(B8:H8)</f>
        <v>58</v>
      </c>
    </row>
  </sheetData>
  <conditionalFormatting sqref="A2:A3">
    <cfRule type="duplicateValues" dxfId="1" priority="2"/>
  </conditionalFormatting>
  <conditionalFormatting sqref="A4:A7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C6A4-CB48-F147-9AFC-C194252446E9}">
  <dimension ref="A1:O23"/>
  <sheetViews>
    <sheetView workbookViewId="0">
      <selection activeCell="K30" sqref="K30"/>
    </sheetView>
  </sheetViews>
  <sheetFormatPr baseColWidth="10" defaultRowHeight="16" x14ac:dyDescent="0.2"/>
  <cols>
    <col min="1" max="1" width="25.83203125" customWidth="1"/>
    <col min="2" max="2" width="38.33203125" bestFit="1" customWidth="1"/>
    <col min="3" max="3" width="4.6640625" bestFit="1" customWidth="1"/>
    <col min="4" max="4" width="10.83203125" style="8"/>
    <col min="5" max="5" width="29.1640625" bestFit="1" customWidth="1"/>
    <col min="6" max="6" width="24.83203125" bestFit="1" customWidth="1"/>
    <col min="8" max="8" width="29.1640625" bestFit="1" customWidth="1"/>
    <col min="9" max="9" width="18.83203125" bestFit="1" customWidth="1"/>
    <col min="11" max="11" width="31.83203125" bestFit="1" customWidth="1"/>
    <col min="14" max="14" width="38.33203125" bestFit="1" customWidth="1"/>
    <col min="15" max="15" width="18.83203125" bestFit="1" customWidth="1"/>
  </cols>
  <sheetData>
    <row r="1" spans="1:15" x14ac:dyDescent="0.2">
      <c r="B1" s="16" t="s">
        <v>36</v>
      </c>
      <c r="C1" s="16"/>
      <c r="E1" s="16" t="s">
        <v>290</v>
      </c>
      <c r="F1" s="16"/>
      <c r="H1" s="16" t="s">
        <v>302</v>
      </c>
      <c r="I1" s="16"/>
      <c r="K1" s="16" t="s">
        <v>304</v>
      </c>
      <c r="L1" s="16"/>
      <c r="N1" s="16" t="s">
        <v>309</v>
      </c>
      <c r="O1" s="16"/>
    </row>
    <row r="2" spans="1:15" x14ac:dyDescent="0.2">
      <c r="A2" t="s">
        <v>313</v>
      </c>
      <c r="B2" t="s">
        <v>272</v>
      </c>
      <c r="C2" t="s">
        <v>5</v>
      </c>
      <c r="D2" s="8" t="s">
        <v>122</v>
      </c>
      <c r="E2" t="s">
        <v>277</v>
      </c>
      <c r="F2" t="s">
        <v>5</v>
      </c>
      <c r="G2" s="8" t="s">
        <v>122</v>
      </c>
      <c r="H2" t="s">
        <v>277</v>
      </c>
      <c r="I2" t="s">
        <v>291</v>
      </c>
      <c r="J2" s="8" t="s">
        <v>122</v>
      </c>
      <c r="K2" t="s">
        <v>277</v>
      </c>
      <c r="L2" t="s">
        <v>5</v>
      </c>
      <c r="M2" s="8" t="s">
        <v>122</v>
      </c>
      <c r="N2" t="s">
        <v>282</v>
      </c>
      <c r="O2" t="s">
        <v>5</v>
      </c>
    </row>
    <row r="3" spans="1:15" x14ac:dyDescent="0.2">
      <c r="A3" t="s">
        <v>312</v>
      </c>
      <c r="B3" t="s">
        <v>273</v>
      </c>
      <c r="C3" t="s">
        <v>5</v>
      </c>
      <c r="D3" s="8" t="s">
        <v>122</v>
      </c>
      <c r="E3" t="s">
        <v>273</v>
      </c>
      <c r="F3" t="s">
        <v>5</v>
      </c>
      <c r="G3" s="8" t="s">
        <v>122</v>
      </c>
      <c r="H3" t="s">
        <v>273</v>
      </c>
      <c r="I3" t="s">
        <v>292</v>
      </c>
      <c r="K3" t="s">
        <v>303</v>
      </c>
      <c r="L3" t="s">
        <v>5</v>
      </c>
      <c r="N3" t="s">
        <v>306</v>
      </c>
      <c r="O3" t="s">
        <v>5</v>
      </c>
    </row>
    <row r="4" spans="1:15" x14ac:dyDescent="0.2">
      <c r="A4" t="s">
        <v>312</v>
      </c>
      <c r="B4" t="s">
        <v>274</v>
      </c>
      <c r="C4" t="s">
        <v>5</v>
      </c>
      <c r="D4" s="8" t="s">
        <v>122</v>
      </c>
      <c r="E4" t="s">
        <v>280</v>
      </c>
      <c r="F4" t="s">
        <v>289</v>
      </c>
      <c r="G4" s="8" t="s">
        <v>122</v>
      </c>
      <c r="H4" t="s">
        <v>280</v>
      </c>
      <c r="I4" t="s">
        <v>293</v>
      </c>
      <c r="J4" s="8" t="s">
        <v>122</v>
      </c>
      <c r="K4" t="s">
        <v>273</v>
      </c>
      <c r="L4" t="s">
        <v>5</v>
      </c>
      <c r="N4" t="s">
        <v>308</v>
      </c>
      <c r="O4" t="s">
        <v>5</v>
      </c>
    </row>
    <row r="5" spans="1:15" x14ac:dyDescent="0.2">
      <c r="A5" t="s">
        <v>314</v>
      </c>
      <c r="B5" t="s">
        <v>275</v>
      </c>
      <c r="C5" t="s">
        <v>5</v>
      </c>
      <c r="D5" s="8" t="s">
        <v>122</v>
      </c>
      <c r="E5" t="s">
        <v>274</v>
      </c>
      <c r="F5" t="s">
        <v>5</v>
      </c>
      <c r="G5" s="8" t="s">
        <v>122</v>
      </c>
      <c r="H5" t="s">
        <v>274</v>
      </c>
      <c r="I5" t="s">
        <v>294</v>
      </c>
      <c r="J5" s="8" t="s">
        <v>122</v>
      </c>
      <c r="K5" t="s">
        <v>280</v>
      </c>
      <c r="L5" t="s">
        <v>5</v>
      </c>
      <c r="M5" s="8" t="s">
        <v>122</v>
      </c>
      <c r="N5" t="s">
        <v>431</v>
      </c>
      <c r="O5" t="s">
        <v>5</v>
      </c>
    </row>
    <row r="6" spans="1:15" x14ac:dyDescent="0.2">
      <c r="A6" t="s">
        <v>312</v>
      </c>
      <c r="B6" t="s">
        <v>276</v>
      </c>
      <c r="C6" t="s">
        <v>5</v>
      </c>
      <c r="D6" s="8" t="s">
        <v>122</v>
      </c>
      <c r="E6" t="s">
        <v>279</v>
      </c>
      <c r="F6" t="s">
        <v>5</v>
      </c>
      <c r="G6" s="8" t="s">
        <v>122</v>
      </c>
      <c r="H6" t="s">
        <v>279</v>
      </c>
      <c r="I6" t="s">
        <v>295</v>
      </c>
      <c r="J6" s="8" t="s">
        <v>122</v>
      </c>
      <c r="K6" t="s">
        <v>274</v>
      </c>
      <c r="L6" t="s">
        <v>5</v>
      </c>
      <c r="N6" t="s">
        <v>307</v>
      </c>
      <c r="O6" t="s">
        <v>5</v>
      </c>
    </row>
    <row r="7" spans="1:15" x14ac:dyDescent="0.2">
      <c r="A7" t="s">
        <v>312</v>
      </c>
      <c r="B7" t="s">
        <v>277</v>
      </c>
      <c r="C7" t="s">
        <v>5</v>
      </c>
      <c r="D7" s="8" t="s">
        <v>122</v>
      </c>
      <c r="E7" t="s">
        <v>287</v>
      </c>
      <c r="F7" t="s">
        <v>5</v>
      </c>
      <c r="G7" s="8" t="s">
        <v>122</v>
      </c>
      <c r="H7" t="s">
        <v>276</v>
      </c>
      <c r="I7" t="s">
        <v>296</v>
      </c>
      <c r="J7" s="8" t="s">
        <v>122</v>
      </c>
      <c r="K7" t="s">
        <v>279</v>
      </c>
      <c r="L7" t="s">
        <v>5</v>
      </c>
      <c r="N7" t="s">
        <v>305</v>
      </c>
      <c r="O7" t="s">
        <v>5</v>
      </c>
    </row>
    <row r="8" spans="1:15" x14ac:dyDescent="0.2">
      <c r="A8" t="s">
        <v>312</v>
      </c>
      <c r="B8" t="s">
        <v>278</v>
      </c>
      <c r="C8" t="s">
        <v>5</v>
      </c>
      <c r="D8" s="8" t="s">
        <v>122</v>
      </c>
      <c r="E8" t="s">
        <v>276</v>
      </c>
      <c r="F8" t="s">
        <v>5</v>
      </c>
      <c r="G8" s="8" t="s">
        <v>122</v>
      </c>
      <c r="H8" t="s">
        <v>287</v>
      </c>
      <c r="I8" t="s">
        <v>297</v>
      </c>
      <c r="J8" s="8" t="s">
        <v>122</v>
      </c>
      <c r="K8" t="s">
        <v>276</v>
      </c>
      <c r="L8" t="s">
        <v>5</v>
      </c>
      <c r="N8" t="s">
        <v>275</v>
      </c>
      <c r="O8" t="s">
        <v>5</v>
      </c>
    </row>
    <row r="9" spans="1:15" x14ac:dyDescent="0.2">
      <c r="A9" t="s">
        <v>312</v>
      </c>
      <c r="B9" t="s">
        <v>279</v>
      </c>
      <c r="C9" t="s">
        <v>5</v>
      </c>
      <c r="D9" s="8" t="s">
        <v>122</v>
      </c>
      <c r="E9" t="s">
        <v>285</v>
      </c>
      <c r="F9" t="s">
        <v>5</v>
      </c>
      <c r="G9" s="8" t="s">
        <v>122</v>
      </c>
      <c r="H9" t="s">
        <v>285</v>
      </c>
      <c r="I9" t="s">
        <v>298</v>
      </c>
      <c r="J9" s="8" t="s">
        <v>122</v>
      </c>
      <c r="K9" t="s">
        <v>285</v>
      </c>
      <c r="L9" t="s">
        <v>5</v>
      </c>
    </row>
    <row r="10" spans="1:15" x14ac:dyDescent="0.2">
      <c r="A10" t="s">
        <v>312</v>
      </c>
      <c r="B10" t="s">
        <v>280</v>
      </c>
      <c r="C10" t="s">
        <v>5</v>
      </c>
      <c r="D10" s="8" t="s">
        <v>122</v>
      </c>
      <c r="E10" t="s">
        <v>272</v>
      </c>
      <c r="F10" t="s">
        <v>47</v>
      </c>
      <c r="G10" s="8" t="s">
        <v>122</v>
      </c>
      <c r="H10" t="s">
        <v>272</v>
      </c>
      <c r="I10" t="s">
        <v>299</v>
      </c>
      <c r="J10" s="8" t="s">
        <v>122</v>
      </c>
      <c r="K10" t="s">
        <v>288</v>
      </c>
      <c r="L10" t="s">
        <v>5</v>
      </c>
    </row>
    <row r="11" spans="1:15" x14ac:dyDescent="0.2">
      <c r="B11" t="s">
        <v>281</v>
      </c>
      <c r="C11" t="s">
        <v>5</v>
      </c>
      <c r="D11" s="8" t="s">
        <v>122</v>
      </c>
      <c r="E11" t="s">
        <v>288</v>
      </c>
      <c r="F11" t="s">
        <v>5</v>
      </c>
      <c r="G11" s="8" t="s">
        <v>122</v>
      </c>
      <c r="H11" t="s">
        <v>288</v>
      </c>
      <c r="I11" t="s">
        <v>300</v>
      </c>
      <c r="J11" s="8" t="s">
        <v>122</v>
      </c>
      <c r="K11" t="s">
        <v>278</v>
      </c>
      <c r="L11" t="s">
        <v>5</v>
      </c>
    </row>
    <row r="12" spans="1:15" x14ac:dyDescent="0.2">
      <c r="A12" t="s">
        <v>314</v>
      </c>
      <c r="B12" t="s">
        <v>282</v>
      </c>
      <c r="C12" t="s">
        <v>283</v>
      </c>
      <c r="D12" s="8" t="s">
        <v>122</v>
      </c>
      <c r="E12" t="s">
        <v>278</v>
      </c>
      <c r="F12" t="s">
        <v>289</v>
      </c>
      <c r="G12" s="8" t="s">
        <v>122</v>
      </c>
      <c r="H12" t="s">
        <v>278</v>
      </c>
      <c r="I12" t="s">
        <v>301</v>
      </c>
    </row>
    <row r="13" spans="1:15" x14ac:dyDescent="0.2">
      <c r="B13" t="s">
        <v>284</v>
      </c>
      <c r="C13" t="s">
        <v>5</v>
      </c>
    </row>
    <row r="14" spans="1:15" x14ac:dyDescent="0.2">
      <c r="A14" t="s">
        <v>312</v>
      </c>
      <c r="B14" t="s">
        <v>285</v>
      </c>
      <c r="C14" t="s">
        <v>5</v>
      </c>
    </row>
    <row r="15" spans="1:15" x14ac:dyDescent="0.2">
      <c r="B15" t="s">
        <v>286</v>
      </c>
      <c r="C15" t="s">
        <v>5</v>
      </c>
    </row>
    <row r="16" spans="1:15" x14ac:dyDescent="0.2">
      <c r="A16" t="s">
        <v>313</v>
      </c>
      <c r="B16" t="s">
        <v>287</v>
      </c>
      <c r="C16" t="s">
        <v>5</v>
      </c>
    </row>
    <row r="17" spans="1:8" x14ac:dyDescent="0.2">
      <c r="A17" t="s">
        <v>312</v>
      </c>
      <c r="B17" t="s">
        <v>288</v>
      </c>
      <c r="C17" t="s">
        <v>5</v>
      </c>
    </row>
    <row r="18" spans="1:8" x14ac:dyDescent="0.2">
      <c r="F18" t="s">
        <v>310</v>
      </c>
    </row>
    <row r="19" spans="1:8" x14ac:dyDescent="0.2">
      <c r="F19" t="s">
        <v>311</v>
      </c>
      <c r="G19">
        <v>16</v>
      </c>
    </row>
    <row r="20" spans="1:8" x14ac:dyDescent="0.2">
      <c r="F20" t="s">
        <v>312</v>
      </c>
      <c r="G20">
        <v>9</v>
      </c>
      <c r="H20">
        <f>G20/G19*100</f>
        <v>56.25</v>
      </c>
    </row>
    <row r="21" spans="1:8" x14ac:dyDescent="0.2">
      <c r="F21" t="s">
        <v>313</v>
      </c>
      <c r="G21">
        <v>2</v>
      </c>
      <c r="H21">
        <f>G21/G19*100</f>
        <v>12.5</v>
      </c>
    </row>
    <row r="22" spans="1:8" x14ac:dyDescent="0.2">
      <c r="F22" t="s">
        <v>314</v>
      </c>
      <c r="G22">
        <v>2</v>
      </c>
      <c r="H22">
        <f>G22/G19*100</f>
        <v>12.5</v>
      </c>
    </row>
    <row r="23" spans="1:8" x14ac:dyDescent="0.2">
      <c r="F23" t="s">
        <v>266</v>
      </c>
      <c r="G23">
        <v>3</v>
      </c>
      <c r="H23">
        <f>G23/G19*100</f>
        <v>18.75</v>
      </c>
    </row>
  </sheetData>
  <mergeCells count="5">
    <mergeCell ref="B1:C1"/>
    <mergeCell ref="E1:F1"/>
    <mergeCell ref="H1:I1"/>
    <mergeCell ref="K1:L1"/>
    <mergeCell ref="N1:O1"/>
  </mergeCells>
  <conditionalFormatting sqref="B2:B17 E2:E12">
    <cfRule type="duplicateValues" dxfId="80" priority="4"/>
  </conditionalFormatting>
  <conditionalFormatting sqref="B2:B17 H2:H12">
    <cfRule type="duplicateValues" dxfId="79" priority="3"/>
  </conditionalFormatting>
  <conditionalFormatting sqref="B2:B17 K2:K11">
    <cfRule type="duplicateValues" dxfId="78" priority="2"/>
  </conditionalFormatting>
  <conditionalFormatting sqref="B2:B17 N2:N12">
    <cfRule type="duplicateValues" dxfId="7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0AC-23CC-9842-8BBA-99D4F940E867}">
  <dimension ref="A1:R94"/>
  <sheetViews>
    <sheetView workbookViewId="0">
      <selection activeCell="Q16" sqref="Q16:R22"/>
    </sheetView>
  </sheetViews>
  <sheetFormatPr baseColWidth="10" defaultRowHeight="16" x14ac:dyDescent="0.2"/>
  <cols>
    <col min="1" max="1" width="24" customWidth="1"/>
    <col min="2" max="2" width="39.5" bestFit="1" customWidth="1"/>
    <col min="4" max="4" width="10.83203125" style="9"/>
    <col min="5" max="5" width="44.83203125" bestFit="1" customWidth="1"/>
    <col min="9" max="9" width="37.5" bestFit="1" customWidth="1"/>
    <col min="13" max="13" width="29.1640625" bestFit="1" customWidth="1"/>
    <col min="17" max="17" width="29.1640625" bestFit="1" customWidth="1"/>
  </cols>
  <sheetData>
    <row r="1" spans="1:18" x14ac:dyDescent="0.2">
      <c r="B1" s="16" t="s">
        <v>36</v>
      </c>
      <c r="C1" s="16"/>
      <c r="E1" s="16" t="s">
        <v>471</v>
      </c>
      <c r="F1" s="16"/>
      <c r="I1" s="16" t="s">
        <v>470</v>
      </c>
      <c r="J1" s="16"/>
      <c r="M1" s="16" t="s">
        <v>481</v>
      </c>
      <c r="N1" s="16"/>
      <c r="Q1" s="16" t="s">
        <v>482</v>
      </c>
      <c r="R1" s="16"/>
    </row>
    <row r="2" spans="1:18" x14ac:dyDescent="0.2">
      <c r="A2" t="s">
        <v>263</v>
      </c>
      <c r="B2" t="s">
        <v>338</v>
      </c>
      <c r="C2" t="s">
        <v>5</v>
      </c>
      <c r="D2" s="9" t="s">
        <v>122</v>
      </c>
      <c r="E2" t="s">
        <v>422</v>
      </c>
      <c r="F2" t="s">
        <v>5</v>
      </c>
      <c r="I2" t="s">
        <v>450</v>
      </c>
      <c r="J2" t="s">
        <v>5</v>
      </c>
      <c r="M2" t="s">
        <v>472</v>
      </c>
      <c r="N2" t="s">
        <v>5</v>
      </c>
      <c r="Q2" t="s">
        <v>484</v>
      </c>
      <c r="R2" t="s">
        <v>5</v>
      </c>
    </row>
    <row r="3" spans="1:18" x14ac:dyDescent="0.2">
      <c r="A3" t="s">
        <v>262</v>
      </c>
      <c r="B3" t="s">
        <v>339</v>
      </c>
      <c r="C3" t="s">
        <v>5</v>
      </c>
      <c r="E3" t="s">
        <v>432</v>
      </c>
      <c r="F3" t="s">
        <v>5</v>
      </c>
      <c r="I3" t="s">
        <v>451</v>
      </c>
      <c r="J3" t="s">
        <v>5</v>
      </c>
      <c r="L3" s="9" t="s">
        <v>122</v>
      </c>
      <c r="M3" t="s">
        <v>380</v>
      </c>
      <c r="N3" t="s">
        <v>5</v>
      </c>
      <c r="Q3" t="s">
        <v>485</v>
      </c>
      <c r="R3" t="s">
        <v>5</v>
      </c>
    </row>
    <row r="4" spans="1:18" x14ac:dyDescent="0.2">
      <c r="A4" t="s">
        <v>263</v>
      </c>
      <c r="B4" t="s">
        <v>340</v>
      </c>
      <c r="C4" t="s">
        <v>5</v>
      </c>
      <c r="D4" s="9" t="s">
        <v>122</v>
      </c>
      <c r="E4" t="s">
        <v>379</v>
      </c>
      <c r="F4" t="s">
        <v>5</v>
      </c>
      <c r="I4" t="s">
        <v>452</v>
      </c>
      <c r="J4" t="s">
        <v>5</v>
      </c>
      <c r="M4" t="s">
        <v>473</v>
      </c>
      <c r="N4" t="s">
        <v>5</v>
      </c>
      <c r="Q4" t="s">
        <v>486</v>
      </c>
      <c r="R4" t="s">
        <v>5</v>
      </c>
    </row>
    <row r="5" spans="1:18" x14ac:dyDescent="0.2">
      <c r="A5" t="s">
        <v>263</v>
      </c>
      <c r="B5" t="s">
        <v>341</v>
      </c>
      <c r="C5" t="s">
        <v>5</v>
      </c>
      <c r="D5" s="9" t="s">
        <v>122</v>
      </c>
      <c r="E5" t="s">
        <v>380</v>
      </c>
      <c r="F5" t="s">
        <v>5</v>
      </c>
      <c r="I5" t="s">
        <v>453</v>
      </c>
      <c r="J5" t="s">
        <v>5</v>
      </c>
      <c r="M5" t="s">
        <v>474</v>
      </c>
      <c r="N5" t="s">
        <v>5</v>
      </c>
      <c r="Q5" t="s">
        <v>487</v>
      </c>
      <c r="R5" t="s">
        <v>5</v>
      </c>
    </row>
    <row r="6" spans="1:18" x14ac:dyDescent="0.2">
      <c r="A6" t="s">
        <v>263</v>
      </c>
      <c r="B6" t="s">
        <v>342</v>
      </c>
      <c r="C6" t="s">
        <v>5</v>
      </c>
      <c r="D6" s="9" t="s">
        <v>122</v>
      </c>
      <c r="E6" t="s">
        <v>375</v>
      </c>
      <c r="F6" t="s">
        <v>5</v>
      </c>
      <c r="I6" t="s">
        <v>454</v>
      </c>
      <c r="J6" t="s">
        <v>5</v>
      </c>
      <c r="M6" t="s">
        <v>475</v>
      </c>
      <c r="N6" t="s">
        <v>5</v>
      </c>
      <c r="Q6" t="s">
        <v>488</v>
      </c>
      <c r="R6" t="s">
        <v>5</v>
      </c>
    </row>
    <row r="7" spans="1:18" x14ac:dyDescent="0.2">
      <c r="A7" t="s">
        <v>263</v>
      </c>
      <c r="B7" t="s">
        <v>343</v>
      </c>
      <c r="C7" t="s">
        <v>5</v>
      </c>
      <c r="D7" s="9" t="s">
        <v>122</v>
      </c>
      <c r="E7" t="s">
        <v>378</v>
      </c>
      <c r="F7" t="s">
        <v>5</v>
      </c>
      <c r="I7" t="s">
        <v>455</v>
      </c>
      <c r="J7" t="s">
        <v>5</v>
      </c>
      <c r="M7" t="s">
        <v>476</v>
      </c>
      <c r="N7" t="s">
        <v>5</v>
      </c>
      <c r="Q7" t="s">
        <v>489</v>
      </c>
      <c r="R7" t="s">
        <v>5</v>
      </c>
    </row>
    <row r="8" spans="1:18" x14ac:dyDescent="0.2">
      <c r="A8" t="s">
        <v>263</v>
      </c>
      <c r="B8" t="s">
        <v>344</v>
      </c>
      <c r="C8" t="s">
        <v>5</v>
      </c>
      <c r="D8" s="9" t="s">
        <v>122</v>
      </c>
      <c r="E8" t="s">
        <v>377</v>
      </c>
      <c r="F8" t="s">
        <v>5</v>
      </c>
      <c r="I8" t="s">
        <v>456</v>
      </c>
      <c r="J8" t="s">
        <v>5</v>
      </c>
      <c r="M8" t="s">
        <v>477</v>
      </c>
      <c r="N8" t="s">
        <v>5</v>
      </c>
      <c r="Q8" t="s">
        <v>490</v>
      </c>
      <c r="R8" t="s">
        <v>5</v>
      </c>
    </row>
    <row r="9" spans="1:18" x14ac:dyDescent="0.2">
      <c r="A9" t="s">
        <v>263</v>
      </c>
      <c r="B9" t="s">
        <v>345</v>
      </c>
      <c r="C9" t="s">
        <v>5</v>
      </c>
      <c r="D9" s="9" t="s">
        <v>122</v>
      </c>
      <c r="E9" t="s">
        <v>376</v>
      </c>
      <c r="F9" t="s">
        <v>5</v>
      </c>
      <c r="H9" s="9" t="s">
        <v>122</v>
      </c>
      <c r="I9" t="s">
        <v>375</v>
      </c>
      <c r="J9" t="s">
        <v>5</v>
      </c>
      <c r="M9" t="s">
        <v>478</v>
      </c>
      <c r="N9" t="s">
        <v>5</v>
      </c>
      <c r="Q9" t="s">
        <v>491</v>
      </c>
      <c r="R9" t="s">
        <v>5</v>
      </c>
    </row>
    <row r="10" spans="1:18" x14ac:dyDescent="0.2">
      <c r="A10" t="s">
        <v>263</v>
      </c>
      <c r="B10" t="s">
        <v>346</v>
      </c>
      <c r="C10" t="s">
        <v>5</v>
      </c>
      <c r="D10" s="9" t="s">
        <v>122</v>
      </c>
      <c r="E10" t="s">
        <v>373</v>
      </c>
      <c r="F10" t="s">
        <v>5</v>
      </c>
      <c r="H10" s="9" t="s">
        <v>122</v>
      </c>
      <c r="I10" t="s">
        <v>377</v>
      </c>
      <c r="J10" t="s">
        <v>5</v>
      </c>
      <c r="M10" t="s">
        <v>479</v>
      </c>
      <c r="N10" t="s">
        <v>5</v>
      </c>
      <c r="Q10" t="s">
        <v>492</v>
      </c>
      <c r="R10" t="s">
        <v>5</v>
      </c>
    </row>
    <row r="11" spans="1:18" x14ac:dyDescent="0.2">
      <c r="A11" t="s">
        <v>263</v>
      </c>
      <c r="B11" t="s">
        <v>347</v>
      </c>
      <c r="C11" t="s">
        <v>5</v>
      </c>
      <c r="D11" s="9" t="s">
        <v>122</v>
      </c>
      <c r="E11" t="s">
        <v>374</v>
      </c>
      <c r="F11" t="s">
        <v>5</v>
      </c>
      <c r="I11" t="s">
        <v>457</v>
      </c>
      <c r="J11" t="s">
        <v>5</v>
      </c>
      <c r="M11" t="s">
        <v>480</v>
      </c>
      <c r="N11" t="s">
        <v>5</v>
      </c>
      <c r="P11" s="9" t="s">
        <v>122</v>
      </c>
      <c r="Q11" t="s">
        <v>427</v>
      </c>
      <c r="R11" t="s">
        <v>5</v>
      </c>
    </row>
    <row r="12" spans="1:18" x14ac:dyDescent="0.2">
      <c r="A12" t="s">
        <v>263</v>
      </c>
      <c r="B12" t="s">
        <v>348</v>
      </c>
      <c r="C12" t="s">
        <v>5</v>
      </c>
      <c r="D12" s="9" t="s">
        <v>122</v>
      </c>
      <c r="E12" t="s">
        <v>426</v>
      </c>
      <c r="F12" t="s">
        <v>5</v>
      </c>
      <c r="H12" s="9" t="s">
        <v>122</v>
      </c>
      <c r="I12" t="s">
        <v>374</v>
      </c>
      <c r="J12" t="s">
        <v>5</v>
      </c>
      <c r="P12" s="9" t="s">
        <v>122</v>
      </c>
      <c r="Q12" t="s">
        <v>428</v>
      </c>
      <c r="R12" t="s">
        <v>5</v>
      </c>
    </row>
    <row r="13" spans="1:18" x14ac:dyDescent="0.2">
      <c r="A13" t="s">
        <v>263</v>
      </c>
      <c r="B13" t="s">
        <v>349</v>
      </c>
      <c r="C13" t="s">
        <v>5</v>
      </c>
      <c r="D13" s="9" t="s">
        <v>122</v>
      </c>
      <c r="E13" t="s">
        <v>392</v>
      </c>
      <c r="F13" t="s">
        <v>5</v>
      </c>
      <c r="I13" t="s">
        <v>458</v>
      </c>
      <c r="J13" t="s">
        <v>5</v>
      </c>
      <c r="Q13" t="s">
        <v>493</v>
      </c>
      <c r="R13" t="s">
        <v>5</v>
      </c>
    </row>
    <row r="14" spans="1:18" x14ac:dyDescent="0.2">
      <c r="A14" t="s">
        <v>263</v>
      </c>
      <c r="B14" t="s">
        <v>350</v>
      </c>
      <c r="C14" t="s">
        <v>5</v>
      </c>
      <c r="D14" s="9" t="s">
        <v>122</v>
      </c>
      <c r="E14" t="s">
        <v>393</v>
      </c>
      <c r="F14" t="s">
        <v>5</v>
      </c>
      <c r="H14" s="9" t="s">
        <v>122</v>
      </c>
      <c r="I14" t="s">
        <v>339</v>
      </c>
      <c r="J14" t="s">
        <v>5</v>
      </c>
    </row>
    <row r="15" spans="1:18" x14ac:dyDescent="0.2">
      <c r="A15" t="s">
        <v>263</v>
      </c>
      <c r="B15" t="s">
        <v>351</v>
      </c>
      <c r="C15" t="s">
        <v>5</v>
      </c>
      <c r="D15" s="9" t="s">
        <v>122</v>
      </c>
      <c r="E15" t="s">
        <v>387</v>
      </c>
      <c r="F15" t="s">
        <v>5</v>
      </c>
      <c r="I15" t="s">
        <v>459</v>
      </c>
      <c r="J15" t="s">
        <v>5</v>
      </c>
    </row>
    <row r="16" spans="1:18" x14ac:dyDescent="0.2">
      <c r="A16" t="s">
        <v>263</v>
      </c>
      <c r="B16" t="s">
        <v>352</v>
      </c>
      <c r="C16" t="s">
        <v>5</v>
      </c>
      <c r="D16" s="9" t="s">
        <v>122</v>
      </c>
      <c r="E16" t="s">
        <v>391</v>
      </c>
      <c r="F16" t="s">
        <v>5</v>
      </c>
      <c r="H16" s="9" t="s">
        <v>122</v>
      </c>
      <c r="I16" t="s">
        <v>382</v>
      </c>
      <c r="J16" t="s">
        <v>5</v>
      </c>
    </row>
    <row r="17" spans="1:13" x14ac:dyDescent="0.2">
      <c r="A17" t="s">
        <v>263</v>
      </c>
      <c r="B17" t="s">
        <v>353</v>
      </c>
      <c r="C17" t="s">
        <v>5</v>
      </c>
      <c r="D17" s="9" t="s">
        <v>122</v>
      </c>
      <c r="E17" t="s">
        <v>389</v>
      </c>
      <c r="F17" t="s">
        <v>5</v>
      </c>
      <c r="I17" t="s">
        <v>460</v>
      </c>
      <c r="J17" t="s">
        <v>5</v>
      </c>
    </row>
    <row r="18" spans="1:13" x14ac:dyDescent="0.2">
      <c r="A18" t="s">
        <v>263</v>
      </c>
      <c r="B18" t="s">
        <v>354</v>
      </c>
      <c r="C18" t="s">
        <v>5</v>
      </c>
      <c r="D18" s="9" t="s">
        <v>122</v>
      </c>
      <c r="E18" t="s">
        <v>390</v>
      </c>
      <c r="F18" t="s">
        <v>5</v>
      </c>
      <c r="H18" s="9" t="s">
        <v>122</v>
      </c>
      <c r="I18" t="s">
        <v>383</v>
      </c>
      <c r="J18" t="s">
        <v>5</v>
      </c>
    </row>
    <row r="19" spans="1:13" x14ac:dyDescent="0.2">
      <c r="A19" t="s">
        <v>263</v>
      </c>
      <c r="B19" t="s">
        <v>355</v>
      </c>
      <c r="C19" t="s">
        <v>5</v>
      </c>
      <c r="D19" s="9" t="s">
        <v>122</v>
      </c>
      <c r="E19" t="s">
        <v>388</v>
      </c>
      <c r="F19" t="s">
        <v>5</v>
      </c>
      <c r="I19" t="s">
        <v>461</v>
      </c>
      <c r="J19" t="s">
        <v>5</v>
      </c>
    </row>
    <row r="20" spans="1:13" x14ac:dyDescent="0.2">
      <c r="A20" t="s">
        <v>263</v>
      </c>
      <c r="B20" t="s">
        <v>356</v>
      </c>
      <c r="C20" t="s">
        <v>5</v>
      </c>
      <c r="E20" t="s">
        <v>433</v>
      </c>
      <c r="F20" t="s">
        <v>5</v>
      </c>
      <c r="I20" t="s">
        <v>462</v>
      </c>
      <c r="J20" t="s">
        <v>5</v>
      </c>
    </row>
    <row r="21" spans="1:13" x14ac:dyDescent="0.2">
      <c r="A21" t="s">
        <v>263</v>
      </c>
      <c r="B21" t="s">
        <v>357</v>
      </c>
      <c r="C21" t="s">
        <v>5</v>
      </c>
      <c r="D21" s="9" t="s">
        <v>122</v>
      </c>
      <c r="E21" t="s">
        <v>363</v>
      </c>
      <c r="F21" t="s">
        <v>5</v>
      </c>
      <c r="I21" t="s">
        <v>463</v>
      </c>
      <c r="J21" t="s">
        <v>5</v>
      </c>
    </row>
    <row r="22" spans="1:13" x14ac:dyDescent="0.2">
      <c r="A22" t="s">
        <v>263</v>
      </c>
      <c r="B22" t="s">
        <v>358</v>
      </c>
      <c r="C22" t="s">
        <v>5</v>
      </c>
      <c r="D22" s="9" t="s">
        <v>122</v>
      </c>
      <c r="E22" t="s">
        <v>360</v>
      </c>
      <c r="F22" t="s">
        <v>5</v>
      </c>
      <c r="I22" t="s">
        <v>464</v>
      </c>
      <c r="J22" t="s">
        <v>5</v>
      </c>
    </row>
    <row r="23" spans="1:13" x14ac:dyDescent="0.2">
      <c r="A23" t="s">
        <v>263</v>
      </c>
      <c r="B23" t="s">
        <v>359</v>
      </c>
      <c r="C23" t="s">
        <v>5</v>
      </c>
      <c r="E23" t="s">
        <v>434</v>
      </c>
      <c r="F23" t="s">
        <v>5</v>
      </c>
      <c r="H23" s="9" t="s">
        <v>122</v>
      </c>
      <c r="I23" t="s">
        <v>405</v>
      </c>
      <c r="J23" t="s">
        <v>5</v>
      </c>
    </row>
    <row r="24" spans="1:13" x14ac:dyDescent="0.2">
      <c r="A24" t="s">
        <v>263</v>
      </c>
      <c r="B24" t="s">
        <v>360</v>
      </c>
      <c r="C24" t="s">
        <v>5</v>
      </c>
      <c r="E24" t="s">
        <v>435</v>
      </c>
      <c r="F24" t="s">
        <v>5</v>
      </c>
      <c r="H24" s="9" t="s">
        <v>122</v>
      </c>
      <c r="I24" t="s">
        <v>396</v>
      </c>
      <c r="J24" t="s">
        <v>5</v>
      </c>
    </row>
    <row r="25" spans="1:13" x14ac:dyDescent="0.2">
      <c r="A25" t="s">
        <v>263</v>
      </c>
      <c r="B25" t="s">
        <v>361</v>
      </c>
      <c r="C25" t="s">
        <v>5</v>
      </c>
      <c r="D25" s="9" t="s">
        <v>122</v>
      </c>
      <c r="E25" t="s">
        <v>364</v>
      </c>
      <c r="F25" t="s">
        <v>5</v>
      </c>
      <c r="I25" t="s">
        <v>465</v>
      </c>
      <c r="J25" t="s">
        <v>5</v>
      </c>
      <c r="M25" s="10"/>
    </row>
    <row r="26" spans="1:13" x14ac:dyDescent="0.2">
      <c r="A26" t="s">
        <v>263</v>
      </c>
      <c r="B26" t="s">
        <v>362</v>
      </c>
      <c r="C26" t="s">
        <v>5</v>
      </c>
      <c r="D26" s="9" t="s">
        <v>122</v>
      </c>
      <c r="E26" t="s">
        <v>345</v>
      </c>
      <c r="F26" t="s">
        <v>5</v>
      </c>
      <c r="H26" s="9" t="s">
        <v>122</v>
      </c>
      <c r="I26" t="s">
        <v>412</v>
      </c>
      <c r="J26" t="s">
        <v>5</v>
      </c>
      <c r="M26" s="10"/>
    </row>
    <row r="27" spans="1:13" x14ac:dyDescent="0.2">
      <c r="A27" t="s">
        <v>263</v>
      </c>
      <c r="B27" t="s">
        <v>363</v>
      </c>
      <c r="C27" t="s">
        <v>5</v>
      </c>
      <c r="E27" t="s">
        <v>436</v>
      </c>
      <c r="F27" t="s">
        <v>5</v>
      </c>
      <c r="H27" s="9" t="s">
        <v>122</v>
      </c>
      <c r="I27" t="s">
        <v>404</v>
      </c>
      <c r="J27" t="s">
        <v>5</v>
      </c>
      <c r="M27" s="10"/>
    </row>
    <row r="28" spans="1:13" x14ac:dyDescent="0.2">
      <c r="A28" t="s">
        <v>263</v>
      </c>
      <c r="B28" t="s">
        <v>364</v>
      </c>
      <c r="C28" t="s">
        <v>5</v>
      </c>
      <c r="D28" s="9" t="s">
        <v>122</v>
      </c>
      <c r="E28" t="s">
        <v>349</v>
      </c>
      <c r="F28" t="s">
        <v>5</v>
      </c>
      <c r="H28" s="9" t="s">
        <v>122</v>
      </c>
      <c r="I28" t="s">
        <v>411</v>
      </c>
      <c r="J28" t="s">
        <v>5</v>
      </c>
      <c r="M28" s="10"/>
    </row>
    <row r="29" spans="1:13" x14ac:dyDescent="0.2">
      <c r="A29" t="s">
        <v>263</v>
      </c>
      <c r="B29" t="s">
        <v>365</v>
      </c>
      <c r="C29" t="s">
        <v>5</v>
      </c>
      <c r="E29" t="s">
        <v>437</v>
      </c>
      <c r="F29" t="s">
        <v>5</v>
      </c>
      <c r="H29" s="9" t="s">
        <v>122</v>
      </c>
      <c r="I29" t="s">
        <v>409</v>
      </c>
      <c r="J29" t="s">
        <v>5</v>
      </c>
      <c r="M29" s="10"/>
    </row>
    <row r="30" spans="1:13" x14ac:dyDescent="0.2">
      <c r="B30" t="s">
        <v>366</v>
      </c>
      <c r="C30" t="s">
        <v>5</v>
      </c>
      <c r="E30" t="s">
        <v>438</v>
      </c>
      <c r="F30" t="s">
        <v>5</v>
      </c>
      <c r="H30" s="9" t="s">
        <v>122</v>
      </c>
      <c r="I30" t="s">
        <v>403</v>
      </c>
      <c r="J30" t="s">
        <v>5</v>
      </c>
      <c r="M30" s="10"/>
    </row>
    <row r="31" spans="1:13" x14ac:dyDescent="0.2">
      <c r="B31" t="s">
        <v>367</v>
      </c>
      <c r="C31" t="s">
        <v>5</v>
      </c>
      <c r="E31" t="s">
        <v>439</v>
      </c>
      <c r="F31" t="s">
        <v>5</v>
      </c>
      <c r="H31" s="9" t="s">
        <v>122</v>
      </c>
      <c r="I31" t="s">
        <v>395</v>
      </c>
      <c r="J31" t="s">
        <v>5</v>
      </c>
      <c r="M31" s="10"/>
    </row>
    <row r="32" spans="1:13" x14ac:dyDescent="0.2">
      <c r="B32" t="s">
        <v>368</v>
      </c>
      <c r="C32" t="s">
        <v>5</v>
      </c>
      <c r="D32" s="9" t="s">
        <v>122</v>
      </c>
      <c r="E32" t="s">
        <v>350</v>
      </c>
      <c r="F32" t="s">
        <v>5</v>
      </c>
      <c r="H32" s="9" t="s">
        <v>122</v>
      </c>
      <c r="I32" t="s">
        <v>410</v>
      </c>
      <c r="J32" t="s">
        <v>5</v>
      </c>
      <c r="M32" s="10"/>
    </row>
    <row r="33" spans="1:13" x14ac:dyDescent="0.2">
      <c r="B33" t="s">
        <v>369</v>
      </c>
      <c r="C33" t="s">
        <v>5</v>
      </c>
      <c r="D33" s="9" t="s">
        <v>122</v>
      </c>
      <c r="E33" t="s">
        <v>341</v>
      </c>
      <c r="F33" t="s">
        <v>5</v>
      </c>
      <c r="H33" s="9" t="s">
        <v>122</v>
      </c>
      <c r="I33" t="s">
        <v>402</v>
      </c>
      <c r="J33" t="s">
        <v>5</v>
      </c>
      <c r="M33" s="10"/>
    </row>
    <row r="34" spans="1:13" x14ac:dyDescent="0.2">
      <c r="B34" t="s">
        <v>370</v>
      </c>
      <c r="C34" t="s">
        <v>5</v>
      </c>
      <c r="D34" s="9" t="s">
        <v>122</v>
      </c>
      <c r="E34" t="s">
        <v>351</v>
      </c>
      <c r="F34" t="s">
        <v>5</v>
      </c>
      <c r="H34" s="9" t="s">
        <v>122</v>
      </c>
      <c r="I34" t="s">
        <v>399</v>
      </c>
      <c r="J34" t="s">
        <v>5</v>
      </c>
      <c r="M34" s="10"/>
    </row>
    <row r="35" spans="1:13" x14ac:dyDescent="0.2">
      <c r="B35" t="s">
        <v>371</v>
      </c>
      <c r="C35" t="s">
        <v>5</v>
      </c>
      <c r="E35" t="s">
        <v>440</v>
      </c>
      <c r="F35" t="s">
        <v>5</v>
      </c>
      <c r="H35" s="9" t="s">
        <v>122</v>
      </c>
      <c r="I35" t="s">
        <v>406</v>
      </c>
      <c r="J35" t="s">
        <v>5</v>
      </c>
      <c r="M35" s="10"/>
    </row>
    <row r="36" spans="1:13" x14ac:dyDescent="0.2">
      <c r="A36" t="s">
        <v>263</v>
      </c>
      <c r="B36" t="s">
        <v>372</v>
      </c>
      <c r="C36" t="s">
        <v>5</v>
      </c>
      <c r="D36" s="9" t="s">
        <v>122</v>
      </c>
      <c r="E36" t="s">
        <v>339</v>
      </c>
      <c r="F36" t="s">
        <v>5</v>
      </c>
      <c r="H36" s="9" t="s">
        <v>122</v>
      </c>
      <c r="I36" t="s">
        <v>401</v>
      </c>
      <c r="J36" t="s">
        <v>5</v>
      </c>
      <c r="M36" s="10"/>
    </row>
    <row r="37" spans="1:13" x14ac:dyDescent="0.2">
      <c r="A37" t="s">
        <v>263</v>
      </c>
      <c r="B37" t="s">
        <v>373</v>
      </c>
      <c r="C37" t="s">
        <v>5</v>
      </c>
      <c r="D37" s="9" t="s">
        <v>122</v>
      </c>
      <c r="E37" t="s">
        <v>357</v>
      </c>
      <c r="F37" t="s">
        <v>5</v>
      </c>
      <c r="H37" s="9" t="s">
        <v>122</v>
      </c>
      <c r="I37" t="s">
        <v>407</v>
      </c>
      <c r="J37" t="s">
        <v>5</v>
      </c>
      <c r="M37" s="10"/>
    </row>
    <row r="38" spans="1:13" x14ac:dyDescent="0.2">
      <c r="A38" t="s">
        <v>262</v>
      </c>
      <c r="B38" t="s">
        <v>374</v>
      </c>
      <c r="C38" t="s">
        <v>5</v>
      </c>
      <c r="D38" s="9" t="s">
        <v>122</v>
      </c>
      <c r="E38" t="s">
        <v>362</v>
      </c>
      <c r="F38" t="s">
        <v>5</v>
      </c>
      <c r="H38" s="9" t="s">
        <v>122</v>
      </c>
      <c r="I38" t="s">
        <v>397</v>
      </c>
      <c r="J38" t="s">
        <v>5</v>
      </c>
    </row>
    <row r="39" spans="1:13" x14ac:dyDescent="0.2">
      <c r="A39" t="s">
        <v>262</v>
      </c>
      <c r="B39" t="s">
        <v>375</v>
      </c>
      <c r="C39" t="s">
        <v>5</v>
      </c>
      <c r="D39" s="9" t="s">
        <v>122</v>
      </c>
      <c r="E39" t="s">
        <v>338</v>
      </c>
      <c r="F39" t="s">
        <v>5</v>
      </c>
      <c r="H39" s="9" t="s">
        <v>122</v>
      </c>
      <c r="I39" t="s">
        <v>400</v>
      </c>
      <c r="J39" t="s">
        <v>5</v>
      </c>
    </row>
    <row r="40" spans="1:13" x14ac:dyDescent="0.2">
      <c r="A40" t="s">
        <v>263</v>
      </c>
      <c r="B40" t="s">
        <v>376</v>
      </c>
      <c r="C40" t="s">
        <v>5</v>
      </c>
      <c r="D40" s="9" t="s">
        <v>122</v>
      </c>
      <c r="E40" t="s">
        <v>352</v>
      </c>
      <c r="F40" t="s">
        <v>5</v>
      </c>
      <c r="I40" t="s">
        <v>466</v>
      </c>
      <c r="J40" t="s">
        <v>5</v>
      </c>
    </row>
    <row r="41" spans="1:13" x14ac:dyDescent="0.2">
      <c r="A41" t="s">
        <v>262</v>
      </c>
      <c r="B41" t="s">
        <v>377</v>
      </c>
      <c r="C41" t="s">
        <v>5</v>
      </c>
      <c r="D41" s="9" t="s">
        <v>122</v>
      </c>
      <c r="E41" t="s">
        <v>356</v>
      </c>
      <c r="F41" t="s">
        <v>5</v>
      </c>
      <c r="I41" t="s">
        <v>467</v>
      </c>
      <c r="J41" t="s">
        <v>5</v>
      </c>
    </row>
    <row r="42" spans="1:13" x14ac:dyDescent="0.2">
      <c r="A42" t="s">
        <v>263</v>
      </c>
      <c r="B42" t="s">
        <v>378</v>
      </c>
      <c r="C42" t="s">
        <v>5</v>
      </c>
      <c r="D42" s="9" t="s">
        <v>122</v>
      </c>
      <c r="E42" t="s">
        <v>355</v>
      </c>
      <c r="F42" t="s">
        <v>5</v>
      </c>
      <c r="I42" t="s">
        <v>468</v>
      </c>
      <c r="J42" t="s">
        <v>5</v>
      </c>
    </row>
    <row r="43" spans="1:13" x14ac:dyDescent="0.2">
      <c r="A43" t="s">
        <v>263</v>
      </c>
      <c r="B43" t="s">
        <v>379</v>
      </c>
      <c r="C43" t="s">
        <v>5</v>
      </c>
      <c r="D43" s="9" t="s">
        <v>122</v>
      </c>
      <c r="E43" t="s">
        <v>347</v>
      </c>
      <c r="F43" t="s">
        <v>5</v>
      </c>
      <c r="I43" t="s">
        <v>469</v>
      </c>
      <c r="J43" t="s">
        <v>5</v>
      </c>
    </row>
    <row r="44" spans="1:13" x14ac:dyDescent="0.2">
      <c r="A44" t="s">
        <v>483</v>
      </c>
      <c r="B44" t="s">
        <v>380</v>
      </c>
      <c r="C44" t="s">
        <v>5</v>
      </c>
      <c r="D44" s="9" t="s">
        <v>122</v>
      </c>
      <c r="E44" t="s">
        <v>346</v>
      </c>
      <c r="F44" t="s">
        <v>5</v>
      </c>
    </row>
    <row r="45" spans="1:13" x14ac:dyDescent="0.2">
      <c r="A45" t="s">
        <v>263</v>
      </c>
      <c r="B45" t="s">
        <v>381</v>
      </c>
      <c r="C45" t="s">
        <v>5</v>
      </c>
      <c r="D45" s="9" t="s">
        <v>122</v>
      </c>
      <c r="E45" t="s">
        <v>359</v>
      </c>
      <c r="F45" t="s">
        <v>5</v>
      </c>
    </row>
    <row r="46" spans="1:13" x14ac:dyDescent="0.2">
      <c r="A46" t="s">
        <v>262</v>
      </c>
      <c r="B46" t="s">
        <v>382</v>
      </c>
      <c r="C46" t="s">
        <v>5</v>
      </c>
      <c r="E46" t="s">
        <v>441</v>
      </c>
      <c r="F46" t="s">
        <v>5</v>
      </c>
    </row>
    <row r="47" spans="1:13" x14ac:dyDescent="0.2">
      <c r="A47" t="s">
        <v>262</v>
      </c>
      <c r="B47" t="s">
        <v>383</v>
      </c>
      <c r="C47" t="s">
        <v>5</v>
      </c>
      <c r="D47" s="9" t="s">
        <v>122</v>
      </c>
      <c r="E47" t="s">
        <v>340</v>
      </c>
      <c r="F47" t="s">
        <v>5</v>
      </c>
    </row>
    <row r="48" spans="1:13" x14ac:dyDescent="0.2">
      <c r="B48" t="s">
        <v>384</v>
      </c>
      <c r="C48" t="s">
        <v>5</v>
      </c>
      <c r="E48" t="s">
        <v>442</v>
      </c>
      <c r="F48" t="s">
        <v>5</v>
      </c>
      <c r="I48" t="s">
        <v>263</v>
      </c>
      <c r="J48">
        <f>COUNTIF(A2:A94,"CSM")</f>
        <v>51</v>
      </c>
    </row>
    <row r="49" spans="1:10" x14ac:dyDescent="0.2">
      <c r="A49" t="s">
        <v>263</v>
      </c>
      <c r="B49" t="s">
        <v>385</v>
      </c>
      <c r="C49" t="s">
        <v>5</v>
      </c>
      <c r="E49" t="s">
        <v>443</v>
      </c>
      <c r="F49" t="s">
        <v>5</v>
      </c>
      <c r="I49" t="s">
        <v>262</v>
      </c>
      <c r="J49">
        <f>COUNTIF(A2:A94,"CSM, CM")</f>
        <v>22</v>
      </c>
    </row>
    <row r="50" spans="1:10" x14ac:dyDescent="0.2">
      <c r="A50" t="s">
        <v>263</v>
      </c>
      <c r="B50" t="s">
        <v>386</v>
      </c>
      <c r="C50" t="s">
        <v>5</v>
      </c>
      <c r="D50" s="9" t="s">
        <v>122</v>
      </c>
      <c r="E50" t="s">
        <v>342</v>
      </c>
      <c r="F50" t="s">
        <v>5</v>
      </c>
      <c r="I50" t="s">
        <v>483</v>
      </c>
      <c r="J50">
        <f>COUNTIF(A2:A94,"CSM, LSM, DSM")</f>
        <v>1</v>
      </c>
    </row>
    <row r="51" spans="1:10" x14ac:dyDescent="0.2">
      <c r="A51" t="s">
        <v>263</v>
      </c>
      <c r="B51" t="s">
        <v>387</v>
      </c>
      <c r="C51" t="s">
        <v>5</v>
      </c>
      <c r="D51" s="9" t="s">
        <v>122</v>
      </c>
      <c r="E51" t="s">
        <v>365</v>
      </c>
      <c r="F51" t="s">
        <v>5</v>
      </c>
      <c r="I51" t="s">
        <v>265</v>
      </c>
      <c r="J51">
        <f>COUNTIF(A2:A94,"DSM")</f>
        <v>2</v>
      </c>
    </row>
    <row r="52" spans="1:10" x14ac:dyDescent="0.2">
      <c r="A52" t="s">
        <v>263</v>
      </c>
      <c r="B52" t="s">
        <v>388</v>
      </c>
      <c r="C52" t="s">
        <v>5</v>
      </c>
      <c r="D52" s="9" t="s">
        <v>122</v>
      </c>
      <c r="E52" t="s">
        <v>348</v>
      </c>
      <c r="F52" t="s">
        <v>5</v>
      </c>
      <c r="I52" t="s">
        <v>266</v>
      </c>
      <c r="J52">
        <f>93-(J48+J49+J50+J51)</f>
        <v>17</v>
      </c>
    </row>
    <row r="53" spans="1:10" x14ac:dyDescent="0.2">
      <c r="A53" t="s">
        <v>263</v>
      </c>
      <c r="B53" t="s">
        <v>389</v>
      </c>
      <c r="C53" t="s">
        <v>5</v>
      </c>
      <c r="D53" s="9" t="s">
        <v>122</v>
      </c>
      <c r="E53" t="s">
        <v>344</v>
      </c>
      <c r="F53" t="s">
        <v>5</v>
      </c>
      <c r="I53" t="s">
        <v>494</v>
      </c>
      <c r="J53">
        <f>SUM(J48:J52)</f>
        <v>93</v>
      </c>
    </row>
    <row r="54" spans="1:10" x14ac:dyDescent="0.2">
      <c r="A54" t="s">
        <v>263</v>
      </c>
      <c r="B54" t="s">
        <v>390</v>
      </c>
      <c r="C54" t="s">
        <v>5</v>
      </c>
      <c r="E54" t="s">
        <v>444</v>
      </c>
      <c r="F54" t="s">
        <v>5</v>
      </c>
    </row>
    <row r="55" spans="1:10" x14ac:dyDescent="0.2">
      <c r="A55" t="s">
        <v>263</v>
      </c>
      <c r="B55" t="s">
        <v>391</v>
      </c>
      <c r="C55" t="s">
        <v>5</v>
      </c>
      <c r="D55" s="9" t="s">
        <v>122</v>
      </c>
      <c r="E55" t="s">
        <v>343</v>
      </c>
      <c r="F55" t="s">
        <v>5</v>
      </c>
    </row>
    <row r="56" spans="1:10" x14ac:dyDescent="0.2">
      <c r="A56" t="s">
        <v>263</v>
      </c>
      <c r="B56" t="s">
        <v>392</v>
      </c>
      <c r="C56" t="s">
        <v>5</v>
      </c>
      <c r="D56" s="9" t="s">
        <v>122</v>
      </c>
      <c r="E56" t="s">
        <v>354</v>
      </c>
      <c r="F56" t="s">
        <v>5</v>
      </c>
    </row>
    <row r="57" spans="1:10" x14ac:dyDescent="0.2">
      <c r="A57" t="s">
        <v>263</v>
      </c>
      <c r="B57" t="s">
        <v>393</v>
      </c>
      <c r="C57" t="s">
        <v>5</v>
      </c>
      <c r="E57" t="s">
        <v>445</v>
      </c>
      <c r="F57" t="s">
        <v>5</v>
      </c>
    </row>
    <row r="58" spans="1:10" x14ac:dyDescent="0.2">
      <c r="B58" t="s">
        <v>394</v>
      </c>
      <c r="C58" t="s">
        <v>5</v>
      </c>
      <c r="E58" t="s">
        <v>446</v>
      </c>
      <c r="F58" t="s">
        <v>5</v>
      </c>
    </row>
    <row r="59" spans="1:10" x14ac:dyDescent="0.2">
      <c r="A59" t="s">
        <v>262</v>
      </c>
      <c r="B59" t="s">
        <v>395</v>
      </c>
      <c r="C59" t="s">
        <v>5</v>
      </c>
      <c r="E59" t="s">
        <v>447</v>
      </c>
      <c r="F59" t="s">
        <v>5</v>
      </c>
    </row>
    <row r="60" spans="1:10" x14ac:dyDescent="0.2">
      <c r="A60" t="s">
        <v>262</v>
      </c>
      <c r="B60" t="s">
        <v>396</v>
      </c>
      <c r="C60" t="s">
        <v>5</v>
      </c>
      <c r="E60" t="s">
        <v>448</v>
      </c>
      <c r="F60" t="s">
        <v>5</v>
      </c>
    </row>
    <row r="61" spans="1:10" x14ac:dyDescent="0.2">
      <c r="A61" t="s">
        <v>262</v>
      </c>
      <c r="B61" t="s">
        <v>397</v>
      </c>
      <c r="C61" t="s">
        <v>5</v>
      </c>
      <c r="D61" s="9" t="s">
        <v>122</v>
      </c>
      <c r="E61" t="s">
        <v>353</v>
      </c>
      <c r="F61" t="s">
        <v>5</v>
      </c>
    </row>
    <row r="62" spans="1:10" x14ac:dyDescent="0.2">
      <c r="A62" t="s">
        <v>263</v>
      </c>
      <c r="B62" t="s">
        <v>398</v>
      </c>
      <c r="C62" t="s">
        <v>5</v>
      </c>
      <c r="D62" s="9" t="s">
        <v>122</v>
      </c>
      <c r="E62" t="s">
        <v>358</v>
      </c>
      <c r="F62" t="s">
        <v>5</v>
      </c>
    </row>
    <row r="63" spans="1:10" x14ac:dyDescent="0.2">
      <c r="A63" t="s">
        <v>262</v>
      </c>
      <c r="B63" t="s">
        <v>399</v>
      </c>
      <c r="C63" t="s">
        <v>5</v>
      </c>
      <c r="D63" s="9" t="s">
        <v>122</v>
      </c>
      <c r="E63" t="s">
        <v>361</v>
      </c>
      <c r="F63" t="s">
        <v>5</v>
      </c>
    </row>
    <row r="64" spans="1:10" x14ac:dyDescent="0.2">
      <c r="A64" t="s">
        <v>262</v>
      </c>
      <c r="B64" t="s">
        <v>400</v>
      </c>
      <c r="C64" t="s">
        <v>5</v>
      </c>
      <c r="D64" s="9" t="s">
        <v>122</v>
      </c>
      <c r="E64" t="s">
        <v>423</v>
      </c>
      <c r="F64" t="s">
        <v>5</v>
      </c>
    </row>
    <row r="65" spans="1:6" x14ac:dyDescent="0.2">
      <c r="A65" t="s">
        <v>262</v>
      </c>
      <c r="B65" t="s">
        <v>401</v>
      </c>
      <c r="C65" t="s">
        <v>5</v>
      </c>
      <c r="D65" s="9" t="s">
        <v>122</v>
      </c>
      <c r="E65" t="s">
        <v>382</v>
      </c>
      <c r="F65" t="s">
        <v>5</v>
      </c>
    </row>
    <row r="66" spans="1:6" x14ac:dyDescent="0.2">
      <c r="A66" t="s">
        <v>262</v>
      </c>
      <c r="B66" t="s">
        <v>402</v>
      </c>
      <c r="C66" t="s">
        <v>5</v>
      </c>
      <c r="D66" s="9" t="s">
        <v>122</v>
      </c>
      <c r="E66" t="s">
        <v>383</v>
      </c>
      <c r="F66" t="s">
        <v>5</v>
      </c>
    </row>
    <row r="67" spans="1:6" x14ac:dyDescent="0.2">
      <c r="A67" t="s">
        <v>262</v>
      </c>
      <c r="B67" t="s">
        <v>403</v>
      </c>
      <c r="C67" t="s">
        <v>5</v>
      </c>
      <c r="D67" s="9" t="s">
        <v>122</v>
      </c>
      <c r="E67" t="s">
        <v>381</v>
      </c>
      <c r="F67" t="s">
        <v>5</v>
      </c>
    </row>
    <row r="68" spans="1:6" x14ac:dyDescent="0.2">
      <c r="A68" t="s">
        <v>262</v>
      </c>
      <c r="B68" t="s">
        <v>404</v>
      </c>
      <c r="C68" t="s">
        <v>5</v>
      </c>
      <c r="D68" s="9" t="s">
        <v>122</v>
      </c>
      <c r="E68" t="s">
        <v>372</v>
      </c>
      <c r="F68" t="s">
        <v>5</v>
      </c>
    </row>
    <row r="69" spans="1:6" x14ac:dyDescent="0.2">
      <c r="A69" t="s">
        <v>262</v>
      </c>
      <c r="B69" t="s">
        <v>405</v>
      </c>
      <c r="C69" t="s">
        <v>5</v>
      </c>
      <c r="D69" s="9" t="s">
        <v>122</v>
      </c>
      <c r="E69" t="s">
        <v>429</v>
      </c>
      <c r="F69" t="s">
        <v>5</v>
      </c>
    </row>
    <row r="70" spans="1:6" x14ac:dyDescent="0.2">
      <c r="A70" t="s">
        <v>262</v>
      </c>
      <c r="B70" t="s">
        <v>406</v>
      </c>
      <c r="C70" t="s">
        <v>5</v>
      </c>
      <c r="D70" s="9" t="s">
        <v>122</v>
      </c>
      <c r="E70" t="s">
        <v>405</v>
      </c>
      <c r="F70" t="s">
        <v>5</v>
      </c>
    </row>
    <row r="71" spans="1:6" x14ac:dyDescent="0.2">
      <c r="A71" t="s">
        <v>262</v>
      </c>
      <c r="B71" t="s">
        <v>407</v>
      </c>
      <c r="C71" t="s">
        <v>5</v>
      </c>
      <c r="D71" s="9" t="s">
        <v>122</v>
      </c>
      <c r="E71" t="s">
        <v>396</v>
      </c>
      <c r="F71" t="s">
        <v>5</v>
      </c>
    </row>
    <row r="72" spans="1:6" x14ac:dyDescent="0.2">
      <c r="A72" t="s">
        <v>263</v>
      </c>
      <c r="B72" t="s">
        <v>408</v>
      </c>
      <c r="C72" t="s">
        <v>5</v>
      </c>
      <c r="D72" s="9" t="s">
        <v>122</v>
      </c>
      <c r="E72" t="s">
        <v>408</v>
      </c>
      <c r="F72" t="s">
        <v>5</v>
      </c>
    </row>
    <row r="73" spans="1:6" x14ac:dyDescent="0.2">
      <c r="A73" t="s">
        <v>262</v>
      </c>
      <c r="B73" t="s">
        <v>409</v>
      </c>
      <c r="C73" t="s">
        <v>5</v>
      </c>
      <c r="D73" s="9" t="s">
        <v>122</v>
      </c>
      <c r="E73" t="s">
        <v>412</v>
      </c>
      <c r="F73" t="s">
        <v>5</v>
      </c>
    </row>
    <row r="74" spans="1:6" x14ac:dyDescent="0.2">
      <c r="A74" t="s">
        <v>262</v>
      </c>
      <c r="B74" t="s">
        <v>410</v>
      </c>
      <c r="C74" t="s">
        <v>5</v>
      </c>
      <c r="D74" s="9" t="s">
        <v>122</v>
      </c>
      <c r="E74" t="s">
        <v>404</v>
      </c>
      <c r="F74" t="s">
        <v>5</v>
      </c>
    </row>
    <row r="75" spans="1:6" x14ac:dyDescent="0.2">
      <c r="A75" t="s">
        <v>262</v>
      </c>
      <c r="B75" t="s">
        <v>411</v>
      </c>
      <c r="C75" t="s">
        <v>5</v>
      </c>
      <c r="D75" s="9" t="s">
        <v>122</v>
      </c>
      <c r="E75" t="s">
        <v>411</v>
      </c>
      <c r="F75" t="s">
        <v>5</v>
      </c>
    </row>
    <row r="76" spans="1:6" x14ac:dyDescent="0.2">
      <c r="A76" t="s">
        <v>262</v>
      </c>
      <c r="B76" t="s">
        <v>412</v>
      </c>
      <c r="C76" t="s">
        <v>5</v>
      </c>
      <c r="D76" s="9" t="s">
        <v>122</v>
      </c>
      <c r="E76" t="s">
        <v>409</v>
      </c>
      <c r="F76" t="s">
        <v>5</v>
      </c>
    </row>
    <row r="77" spans="1:6" x14ac:dyDescent="0.2">
      <c r="A77" t="s">
        <v>263</v>
      </c>
      <c r="B77" t="s">
        <v>413</v>
      </c>
      <c r="C77" t="s">
        <v>5</v>
      </c>
      <c r="D77" s="9" t="s">
        <v>122</v>
      </c>
      <c r="E77" t="s">
        <v>413</v>
      </c>
      <c r="F77" t="s">
        <v>5</v>
      </c>
    </row>
    <row r="78" spans="1:6" x14ac:dyDescent="0.2">
      <c r="B78" t="s">
        <v>414</v>
      </c>
      <c r="C78" t="s">
        <v>5</v>
      </c>
      <c r="D78" s="9" t="s">
        <v>122</v>
      </c>
      <c r="E78" t="s">
        <v>403</v>
      </c>
      <c r="F78" t="s">
        <v>5</v>
      </c>
    </row>
    <row r="79" spans="1:6" x14ac:dyDescent="0.2">
      <c r="B79" t="s">
        <v>415</v>
      </c>
      <c r="C79" t="s">
        <v>5</v>
      </c>
      <c r="D79" s="9" t="s">
        <v>122</v>
      </c>
      <c r="E79" t="s">
        <v>395</v>
      </c>
      <c r="F79" t="s">
        <v>5</v>
      </c>
    </row>
    <row r="80" spans="1:6" x14ac:dyDescent="0.2">
      <c r="B80" t="s">
        <v>416</v>
      </c>
      <c r="C80" t="s">
        <v>5</v>
      </c>
      <c r="D80" s="9" t="s">
        <v>122</v>
      </c>
      <c r="E80" t="s">
        <v>410</v>
      </c>
      <c r="F80" t="s">
        <v>5</v>
      </c>
    </row>
    <row r="81" spans="1:6" x14ac:dyDescent="0.2">
      <c r="B81" t="s">
        <v>417</v>
      </c>
      <c r="C81" t="s">
        <v>5</v>
      </c>
      <c r="D81" s="9" t="s">
        <v>122</v>
      </c>
      <c r="E81" t="s">
        <v>402</v>
      </c>
      <c r="F81" t="s">
        <v>5</v>
      </c>
    </row>
    <row r="82" spans="1:6" x14ac:dyDescent="0.2">
      <c r="B82" t="s">
        <v>418</v>
      </c>
      <c r="C82" t="s">
        <v>5</v>
      </c>
      <c r="D82" s="9" t="s">
        <v>122</v>
      </c>
      <c r="E82" t="s">
        <v>399</v>
      </c>
      <c r="F82" t="s">
        <v>5</v>
      </c>
    </row>
    <row r="83" spans="1:6" x14ac:dyDescent="0.2">
      <c r="B83" t="s">
        <v>419</v>
      </c>
      <c r="C83" t="s">
        <v>5</v>
      </c>
      <c r="D83" s="9" t="s">
        <v>122</v>
      </c>
      <c r="E83" t="s">
        <v>406</v>
      </c>
      <c r="F83" t="s">
        <v>5</v>
      </c>
    </row>
    <row r="84" spans="1:6" x14ac:dyDescent="0.2">
      <c r="B84" t="s">
        <v>420</v>
      </c>
      <c r="C84" t="s">
        <v>5</v>
      </c>
      <c r="D84" s="9" t="s">
        <v>122</v>
      </c>
      <c r="E84" t="s">
        <v>401</v>
      </c>
      <c r="F84" t="s">
        <v>5</v>
      </c>
    </row>
    <row r="85" spans="1:6" x14ac:dyDescent="0.2">
      <c r="B85" t="s">
        <v>421</v>
      </c>
      <c r="C85" t="s">
        <v>5</v>
      </c>
      <c r="D85" s="9" t="s">
        <v>122</v>
      </c>
      <c r="E85" t="s">
        <v>407</v>
      </c>
      <c r="F85" t="s">
        <v>5</v>
      </c>
    </row>
    <row r="86" spans="1:6" x14ac:dyDescent="0.2">
      <c r="A86" t="s">
        <v>263</v>
      </c>
      <c r="B86" t="s">
        <v>422</v>
      </c>
      <c r="C86" t="s">
        <v>5</v>
      </c>
      <c r="D86" s="9" t="s">
        <v>122</v>
      </c>
      <c r="E86" t="s">
        <v>397</v>
      </c>
      <c r="F86" t="s">
        <v>5</v>
      </c>
    </row>
    <row r="87" spans="1:6" x14ac:dyDescent="0.2">
      <c r="A87" t="s">
        <v>263</v>
      </c>
      <c r="B87" t="s">
        <v>423</v>
      </c>
      <c r="C87" t="s">
        <v>5</v>
      </c>
      <c r="D87" s="9" t="s">
        <v>122</v>
      </c>
      <c r="E87" t="s">
        <v>398</v>
      </c>
      <c r="F87" t="s">
        <v>5</v>
      </c>
    </row>
    <row r="88" spans="1:6" x14ac:dyDescent="0.2">
      <c r="A88" t="s">
        <v>263</v>
      </c>
      <c r="B88" t="s">
        <v>424</v>
      </c>
      <c r="C88" t="s">
        <v>5</v>
      </c>
      <c r="D88" s="9" t="s">
        <v>122</v>
      </c>
      <c r="E88" t="s">
        <v>400</v>
      </c>
      <c r="F88" t="s">
        <v>5</v>
      </c>
    </row>
    <row r="89" spans="1:6" x14ac:dyDescent="0.2">
      <c r="B89" t="s">
        <v>425</v>
      </c>
      <c r="C89" t="s">
        <v>5</v>
      </c>
      <c r="D89" s="9" t="s">
        <v>122</v>
      </c>
      <c r="E89" t="s">
        <v>386</v>
      </c>
      <c r="F89" t="s">
        <v>5</v>
      </c>
    </row>
    <row r="90" spans="1:6" x14ac:dyDescent="0.2">
      <c r="A90" t="s">
        <v>263</v>
      </c>
      <c r="B90" t="s">
        <v>426</v>
      </c>
      <c r="C90" t="s">
        <v>5</v>
      </c>
      <c r="D90" s="9" t="s">
        <v>122</v>
      </c>
      <c r="E90" t="s">
        <v>385</v>
      </c>
      <c r="F90" t="s">
        <v>5</v>
      </c>
    </row>
    <row r="91" spans="1:6" x14ac:dyDescent="0.2">
      <c r="A91" t="s">
        <v>265</v>
      </c>
      <c r="B91" t="s">
        <v>427</v>
      </c>
      <c r="C91" t="s">
        <v>5</v>
      </c>
      <c r="E91" t="s">
        <v>449</v>
      </c>
      <c r="F91" t="s">
        <v>5</v>
      </c>
    </row>
    <row r="92" spans="1:6" x14ac:dyDescent="0.2">
      <c r="A92" t="s">
        <v>265</v>
      </c>
      <c r="B92" t="s">
        <v>428</v>
      </c>
      <c r="C92" t="s">
        <v>5</v>
      </c>
      <c r="D92" s="9" t="s">
        <v>122</v>
      </c>
      <c r="E92" t="s">
        <v>430</v>
      </c>
      <c r="F92" t="s">
        <v>5</v>
      </c>
    </row>
    <row r="93" spans="1:6" x14ac:dyDescent="0.2">
      <c r="A93" t="s">
        <v>263</v>
      </c>
      <c r="B93" t="s">
        <v>429</v>
      </c>
      <c r="C93" t="s">
        <v>5</v>
      </c>
      <c r="D93" s="9" t="s">
        <v>122</v>
      </c>
      <c r="E93" t="s">
        <v>424</v>
      </c>
      <c r="F93" t="s">
        <v>5</v>
      </c>
    </row>
    <row r="94" spans="1:6" x14ac:dyDescent="0.2">
      <c r="A94" t="s">
        <v>263</v>
      </c>
      <c r="B94" t="s">
        <v>430</v>
      </c>
      <c r="C94" t="s">
        <v>5</v>
      </c>
    </row>
  </sheetData>
  <mergeCells count="5">
    <mergeCell ref="B1:C1"/>
    <mergeCell ref="E1:F1"/>
    <mergeCell ref="I1:J1"/>
    <mergeCell ref="M1:N1"/>
    <mergeCell ref="Q1:R1"/>
  </mergeCells>
  <conditionalFormatting sqref="B2:B94 E2:E93">
    <cfRule type="duplicateValues" dxfId="76" priority="6"/>
  </conditionalFormatting>
  <conditionalFormatting sqref="B2:B94 I2:I43">
    <cfRule type="duplicateValues" dxfId="75" priority="5"/>
  </conditionalFormatting>
  <conditionalFormatting sqref="M2:M11 B2:B94">
    <cfRule type="duplicateValues" dxfId="74" priority="2"/>
    <cfRule type="duplicateValues" dxfId="73" priority="4"/>
  </conditionalFormatting>
  <conditionalFormatting sqref="Q2:Q14 B2:B94">
    <cfRule type="duplicateValues" dxfId="72" priority="3"/>
  </conditionalFormatting>
  <conditionalFormatting sqref="B2:B94">
    <cfRule type="duplicateValues" dxfId="71" priority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5CAF-23F8-F84F-9AF6-21C88DF33DC8}">
  <dimension ref="A1:S17"/>
  <sheetViews>
    <sheetView workbookViewId="0">
      <selection activeCell="B46" sqref="B46"/>
    </sheetView>
  </sheetViews>
  <sheetFormatPr baseColWidth="10" defaultRowHeight="16" x14ac:dyDescent="0.2"/>
  <cols>
    <col min="1" max="1" width="15" bestFit="1" customWidth="1"/>
    <col min="2" max="2" width="29.33203125" bestFit="1" customWidth="1"/>
    <col min="4" max="4" width="7.1640625" customWidth="1"/>
    <col min="5" max="5" width="25.5" bestFit="1" customWidth="1"/>
    <col min="6" max="7" width="18.83203125" bestFit="1" customWidth="1"/>
    <col min="9" max="9" width="22.83203125" bestFit="1" customWidth="1"/>
    <col min="10" max="11" width="18.83203125" bestFit="1" customWidth="1"/>
    <col min="13" max="13" width="25.5" bestFit="1" customWidth="1"/>
    <col min="17" max="18" width="18.83203125" bestFit="1" customWidth="1"/>
  </cols>
  <sheetData>
    <row r="1" spans="1:19" x14ac:dyDescent="0.2">
      <c r="B1" s="16" t="s">
        <v>36</v>
      </c>
      <c r="C1" s="16"/>
      <c r="E1" s="16" t="s">
        <v>290</v>
      </c>
      <c r="F1" s="16"/>
      <c r="G1" s="13"/>
      <c r="I1" s="16" t="s">
        <v>495</v>
      </c>
      <c r="J1" s="16"/>
      <c r="K1" s="13"/>
      <c r="M1" s="16" t="s">
        <v>500</v>
      </c>
      <c r="N1" s="16"/>
      <c r="Q1" s="16" t="s">
        <v>501</v>
      </c>
      <c r="R1" s="16"/>
      <c r="S1" s="13"/>
    </row>
    <row r="2" spans="1:19" x14ac:dyDescent="0.2">
      <c r="B2" t="s">
        <v>315</v>
      </c>
      <c r="C2" t="s">
        <v>5</v>
      </c>
      <c r="E2" t="s">
        <v>321</v>
      </c>
      <c r="F2" t="s">
        <v>289</v>
      </c>
      <c r="I2" t="s">
        <v>321</v>
      </c>
      <c r="J2" t="s">
        <v>496</v>
      </c>
      <c r="M2" t="s">
        <v>321</v>
      </c>
      <c r="N2" t="s">
        <v>82</v>
      </c>
      <c r="Q2" t="s">
        <v>318</v>
      </c>
      <c r="R2" t="s">
        <v>502</v>
      </c>
    </row>
    <row r="3" spans="1:19" x14ac:dyDescent="0.2">
      <c r="A3" t="s">
        <v>312</v>
      </c>
      <c r="B3" t="s">
        <v>316</v>
      </c>
      <c r="C3" t="s">
        <v>5</v>
      </c>
      <c r="E3" t="s">
        <v>316</v>
      </c>
      <c r="F3" t="s">
        <v>5</v>
      </c>
      <c r="I3" t="s">
        <v>316</v>
      </c>
      <c r="J3" t="s">
        <v>497</v>
      </c>
      <c r="M3" t="s">
        <v>320</v>
      </c>
      <c r="N3" t="s">
        <v>5</v>
      </c>
    </row>
    <row r="4" spans="1:19" x14ac:dyDescent="0.2">
      <c r="A4" t="s">
        <v>312</v>
      </c>
      <c r="B4" t="s">
        <v>317</v>
      </c>
      <c r="C4" t="s">
        <v>5</v>
      </c>
      <c r="E4" t="s">
        <v>324</v>
      </c>
      <c r="F4" t="s">
        <v>5</v>
      </c>
      <c r="I4" t="s">
        <v>324</v>
      </c>
      <c r="J4" t="s">
        <v>498</v>
      </c>
      <c r="M4" t="s">
        <v>316</v>
      </c>
      <c r="N4" t="s">
        <v>5</v>
      </c>
    </row>
    <row r="5" spans="1:19" x14ac:dyDescent="0.2">
      <c r="A5" t="s">
        <v>314</v>
      </c>
      <c r="B5" t="s">
        <v>318</v>
      </c>
      <c r="C5" t="s">
        <v>5</v>
      </c>
      <c r="E5" t="s">
        <v>317</v>
      </c>
      <c r="F5" t="s">
        <v>5</v>
      </c>
      <c r="I5" t="s">
        <v>317</v>
      </c>
      <c r="J5" t="s">
        <v>499</v>
      </c>
      <c r="M5" t="s">
        <v>324</v>
      </c>
      <c r="N5" t="s">
        <v>5</v>
      </c>
    </row>
    <row r="6" spans="1:19" x14ac:dyDescent="0.2">
      <c r="B6" t="s">
        <v>319</v>
      </c>
      <c r="C6" t="s">
        <v>5</v>
      </c>
      <c r="M6" t="s">
        <v>317</v>
      </c>
      <c r="N6" t="s">
        <v>5</v>
      </c>
    </row>
    <row r="7" spans="1:19" x14ac:dyDescent="0.2">
      <c r="A7" t="s">
        <v>524</v>
      </c>
      <c r="B7" t="s">
        <v>320</v>
      </c>
      <c r="C7" t="s">
        <v>5</v>
      </c>
    </row>
    <row r="8" spans="1:19" x14ac:dyDescent="0.2">
      <c r="A8" t="s">
        <v>312</v>
      </c>
      <c r="B8" t="s">
        <v>321</v>
      </c>
      <c r="C8" t="s">
        <v>5</v>
      </c>
    </row>
    <row r="9" spans="1:19" x14ac:dyDescent="0.2">
      <c r="B9" t="s">
        <v>322</v>
      </c>
      <c r="C9" t="s">
        <v>5</v>
      </c>
    </row>
    <row r="10" spans="1:19" x14ac:dyDescent="0.2">
      <c r="B10" t="s">
        <v>323</v>
      </c>
      <c r="C10" t="s">
        <v>5</v>
      </c>
    </row>
    <row r="11" spans="1:19" x14ac:dyDescent="0.2">
      <c r="A11" t="s">
        <v>312</v>
      </c>
      <c r="B11" t="s">
        <v>324</v>
      </c>
      <c r="C11" t="s">
        <v>5</v>
      </c>
    </row>
    <row r="13" spans="1:19" x14ac:dyDescent="0.2">
      <c r="E13" t="s">
        <v>311</v>
      </c>
      <c r="F13">
        <v>10</v>
      </c>
      <c r="G13" s="15" t="s">
        <v>527</v>
      </c>
    </row>
    <row r="14" spans="1:19" x14ac:dyDescent="0.2">
      <c r="E14" t="s">
        <v>312</v>
      </c>
      <c r="F14">
        <f>COUNTIF(A2:A11, "WEM, DEM, LEM")</f>
        <v>4</v>
      </c>
      <c r="G14">
        <f>F14/$F$13*100</f>
        <v>40</v>
      </c>
    </row>
    <row r="15" spans="1:19" x14ac:dyDescent="0.2">
      <c r="E15" t="s">
        <v>524</v>
      </c>
      <c r="F15">
        <f>COUNTIF(A2:A11, "LEM")</f>
        <v>1</v>
      </c>
      <c r="G15">
        <f t="shared" ref="G15:G17" si="0">F15/$F$13*100</f>
        <v>10</v>
      </c>
    </row>
    <row r="16" spans="1:19" x14ac:dyDescent="0.2">
      <c r="E16" t="s">
        <v>314</v>
      </c>
      <c r="F16">
        <f>COUNTIF(A2:A11, "PEM")</f>
        <v>1</v>
      </c>
      <c r="G16">
        <f t="shared" si="0"/>
        <v>10</v>
      </c>
    </row>
    <row r="17" spans="5:7" x14ac:dyDescent="0.2">
      <c r="E17" t="s">
        <v>266</v>
      </c>
      <c r="F17">
        <f>10-F14-F15-F16</f>
        <v>4</v>
      </c>
      <c r="G17">
        <f t="shared" si="0"/>
        <v>40</v>
      </c>
    </row>
  </sheetData>
  <mergeCells count="5">
    <mergeCell ref="B1:C1"/>
    <mergeCell ref="M1:N1"/>
    <mergeCell ref="E1:F1"/>
    <mergeCell ref="I1:J1"/>
    <mergeCell ref="Q1:R1"/>
  </mergeCells>
  <conditionalFormatting sqref="Q2">
    <cfRule type="duplicateValues" dxfId="70" priority="6"/>
  </conditionalFormatting>
  <conditionalFormatting sqref="E2:E4">
    <cfRule type="duplicateValues" dxfId="69" priority="15"/>
  </conditionalFormatting>
  <conditionalFormatting sqref="B2:B11 E2:E4">
    <cfRule type="duplicateValues" dxfId="68" priority="16"/>
  </conditionalFormatting>
  <conditionalFormatting sqref="I2:I5 B2:B11">
    <cfRule type="duplicateValues" dxfId="67" priority="4"/>
  </conditionalFormatting>
  <conditionalFormatting sqref="M2:M6 B2:B11">
    <cfRule type="duplicateValues" dxfId="66" priority="3"/>
  </conditionalFormatting>
  <conditionalFormatting sqref="B2:B11 Q2">
    <cfRule type="duplicateValues" dxfId="65" priority="2"/>
  </conditionalFormatting>
  <conditionalFormatting sqref="B2:B11 E2:E5">
    <cfRule type="duplicateValues" dxfId="6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37E6-DF4A-294B-AABD-B51135C97E9F}">
  <dimension ref="A1:I28"/>
  <sheetViews>
    <sheetView workbookViewId="0">
      <selection activeCell="B28" activeCellId="7" sqref="B3:B5 B7 B9 B12 B15:B19 B21 B23:B26 B28"/>
    </sheetView>
  </sheetViews>
  <sheetFormatPr baseColWidth="10" defaultRowHeight="16" x14ac:dyDescent="0.2"/>
  <cols>
    <col min="2" max="2" width="26.33203125" bestFit="1" customWidth="1"/>
    <col min="3" max="3" width="8.33203125" bestFit="1" customWidth="1"/>
    <col min="5" max="5" width="24.6640625" bestFit="1" customWidth="1"/>
    <col min="8" max="8" width="18.6640625" bestFit="1" customWidth="1"/>
  </cols>
  <sheetData>
    <row r="1" spans="1:9" x14ac:dyDescent="0.2">
      <c r="B1" s="16" t="s">
        <v>36</v>
      </c>
      <c r="C1" s="16"/>
      <c r="E1" s="16" t="s">
        <v>206</v>
      </c>
      <c r="F1" s="16"/>
      <c r="H1" s="16" t="s">
        <v>625</v>
      </c>
      <c r="I1" s="16"/>
    </row>
    <row r="2" spans="1:9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9" x14ac:dyDescent="0.2">
      <c r="B3" t="s">
        <v>531</v>
      </c>
      <c r="C3" t="s">
        <v>5</v>
      </c>
      <c r="E3" t="s">
        <v>548</v>
      </c>
      <c r="F3" t="s">
        <v>5</v>
      </c>
      <c r="H3" t="s">
        <v>536</v>
      </c>
      <c r="I3" t="s">
        <v>5</v>
      </c>
    </row>
    <row r="4" spans="1:9" x14ac:dyDescent="0.2">
      <c r="B4" t="s">
        <v>532</v>
      </c>
      <c r="C4" t="s">
        <v>5</v>
      </c>
      <c r="E4" t="s">
        <v>541</v>
      </c>
      <c r="F4" t="s">
        <v>5</v>
      </c>
      <c r="H4" t="s">
        <v>623</v>
      </c>
      <c r="I4" t="s">
        <v>5</v>
      </c>
    </row>
    <row r="5" spans="1:9" x14ac:dyDescent="0.2">
      <c r="B5" t="s">
        <v>533</v>
      </c>
      <c r="C5" t="s">
        <v>5</v>
      </c>
      <c r="E5" t="s">
        <v>539</v>
      </c>
      <c r="F5" t="s">
        <v>5</v>
      </c>
      <c r="H5" t="s">
        <v>624</v>
      </c>
      <c r="I5" t="s">
        <v>5</v>
      </c>
    </row>
    <row r="6" spans="1:9" x14ac:dyDescent="0.2">
      <c r="A6" t="s">
        <v>263</v>
      </c>
      <c r="B6" t="s">
        <v>534</v>
      </c>
      <c r="C6" t="s">
        <v>5</v>
      </c>
      <c r="E6" t="s">
        <v>542</v>
      </c>
      <c r="F6" t="s">
        <v>5</v>
      </c>
    </row>
    <row r="7" spans="1:9" x14ac:dyDescent="0.2">
      <c r="B7" t="s">
        <v>535</v>
      </c>
      <c r="C7" t="s">
        <v>5</v>
      </c>
      <c r="E7" t="s">
        <v>538</v>
      </c>
      <c r="F7" t="s">
        <v>5</v>
      </c>
    </row>
    <row r="8" spans="1:9" x14ac:dyDescent="0.2">
      <c r="A8" t="s">
        <v>646</v>
      </c>
      <c r="B8" t="s">
        <v>536</v>
      </c>
      <c r="C8" t="s">
        <v>5</v>
      </c>
      <c r="E8" t="s">
        <v>536</v>
      </c>
      <c r="F8" t="s">
        <v>5</v>
      </c>
    </row>
    <row r="9" spans="1:9" x14ac:dyDescent="0.2">
      <c r="B9" t="s">
        <v>537</v>
      </c>
      <c r="C9" t="s">
        <v>5</v>
      </c>
      <c r="E9" t="s">
        <v>555</v>
      </c>
      <c r="F9" t="s">
        <v>5</v>
      </c>
    </row>
    <row r="10" spans="1:9" x14ac:dyDescent="0.2">
      <c r="A10" t="s">
        <v>263</v>
      </c>
      <c r="B10" t="s">
        <v>538</v>
      </c>
      <c r="C10" t="s">
        <v>5</v>
      </c>
      <c r="E10" t="s">
        <v>534</v>
      </c>
      <c r="F10" t="s">
        <v>5</v>
      </c>
    </row>
    <row r="11" spans="1:9" x14ac:dyDescent="0.2">
      <c r="A11" t="s">
        <v>263</v>
      </c>
      <c r="B11" t="s">
        <v>539</v>
      </c>
      <c r="C11" t="s">
        <v>5</v>
      </c>
      <c r="E11" t="s">
        <v>550</v>
      </c>
      <c r="F11" t="s">
        <v>5</v>
      </c>
    </row>
    <row r="12" spans="1:9" x14ac:dyDescent="0.2">
      <c r="B12" t="s">
        <v>540</v>
      </c>
      <c r="C12" t="s">
        <v>5</v>
      </c>
    </row>
    <row r="13" spans="1:9" x14ac:dyDescent="0.2">
      <c r="A13" t="s">
        <v>263</v>
      </c>
      <c r="B13" t="s">
        <v>541</v>
      </c>
      <c r="C13" t="s">
        <v>5</v>
      </c>
      <c r="E13" t="s">
        <v>311</v>
      </c>
      <c r="F13">
        <v>26</v>
      </c>
      <c r="G13" s="15" t="s">
        <v>527</v>
      </c>
    </row>
    <row r="14" spans="1:9" x14ac:dyDescent="0.2">
      <c r="A14" t="s">
        <v>263</v>
      </c>
      <c r="B14" t="s">
        <v>542</v>
      </c>
      <c r="C14" t="s">
        <v>5</v>
      </c>
      <c r="E14" t="s">
        <v>646</v>
      </c>
      <c r="F14">
        <f>COUNTIF(A3:A28,"CSM, LSM")</f>
        <v>1</v>
      </c>
    </row>
    <row r="15" spans="1:9" x14ac:dyDescent="0.2">
      <c r="B15" t="s">
        <v>543</v>
      </c>
      <c r="C15" t="s">
        <v>5</v>
      </c>
      <c r="E15" t="s">
        <v>647</v>
      </c>
      <c r="F15">
        <f>COUNTIF(A3:A28,"CSM")</f>
        <v>8</v>
      </c>
    </row>
    <row r="16" spans="1:9" x14ac:dyDescent="0.2">
      <c r="B16" t="s">
        <v>544</v>
      </c>
      <c r="C16" t="s">
        <v>5</v>
      </c>
      <c r="E16" t="s">
        <v>266</v>
      </c>
      <c r="F16">
        <f>F13-F14-F15</f>
        <v>17</v>
      </c>
    </row>
    <row r="17" spans="1:3" x14ac:dyDescent="0.2">
      <c r="B17" t="s">
        <v>545</v>
      </c>
      <c r="C17" t="s">
        <v>5</v>
      </c>
    </row>
    <row r="18" spans="1:3" x14ac:dyDescent="0.2">
      <c r="B18" t="s">
        <v>546</v>
      </c>
      <c r="C18" t="s">
        <v>5</v>
      </c>
    </row>
    <row r="19" spans="1:3" x14ac:dyDescent="0.2">
      <c r="B19" t="s">
        <v>547</v>
      </c>
      <c r="C19" t="s">
        <v>5</v>
      </c>
    </row>
    <row r="20" spans="1:3" x14ac:dyDescent="0.2">
      <c r="A20" t="s">
        <v>263</v>
      </c>
      <c r="B20" t="s">
        <v>548</v>
      </c>
      <c r="C20" t="s">
        <v>5</v>
      </c>
    </row>
    <row r="21" spans="1:3" x14ac:dyDescent="0.2">
      <c r="B21" t="s">
        <v>549</v>
      </c>
      <c r="C21" t="s">
        <v>5</v>
      </c>
    </row>
    <row r="22" spans="1:3" x14ac:dyDescent="0.2">
      <c r="A22" t="s">
        <v>263</v>
      </c>
      <c r="B22" t="s">
        <v>550</v>
      </c>
      <c r="C22" t="s">
        <v>5</v>
      </c>
    </row>
    <row r="23" spans="1:3" x14ac:dyDescent="0.2">
      <c r="B23" t="s">
        <v>551</v>
      </c>
      <c r="C23" t="s">
        <v>5</v>
      </c>
    </row>
    <row r="24" spans="1:3" x14ac:dyDescent="0.2">
      <c r="B24" t="s">
        <v>552</v>
      </c>
      <c r="C24" t="s">
        <v>5</v>
      </c>
    </row>
    <row r="25" spans="1:3" x14ac:dyDescent="0.2">
      <c r="B25" t="s">
        <v>553</v>
      </c>
      <c r="C25" t="s">
        <v>5</v>
      </c>
    </row>
    <row r="26" spans="1:3" x14ac:dyDescent="0.2">
      <c r="B26" t="s">
        <v>554</v>
      </c>
      <c r="C26" t="s">
        <v>5</v>
      </c>
    </row>
    <row r="27" spans="1:3" x14ac:dyDescent="0.2">
      <c r="A27" t="s">
        <v>263</v>
      </c>
      <c r="B27" t="s">
        <v>555</v>
      </c>
      <c r="C27" t="s">
        <v>5</v>
      </c>
    </row>
    <row r="28" spans="1:3" x14ac:dyDescent="0.2">
      <c r="B28" t="s">
        <v>556</v>
      </c>
      <c r="C28" t="s">
        <v>5</v>
      </c>
    </row>
  </sheetData>
  <mergeCells count="3">
    <mergeCell ref="B1:C1"/>
    <mergeCell ref="E1:F1"/>
    <mergeCell ref="H1:I1"/>
  </mergeCells>
  <conditionalFormatting sqref="B3:B28 E3:E11 E14:E16">
    <cfRule type="duplicateValues" dxfId="63" priority="2"/>
  </conditionalFormatting>
  <conditionalFormatting sqref="B3:B28 H3:H5">
    <cfRule type="duplicateValues" dxfId="62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8062-9D5F-7A48-BA3E-C41DBBDE9DD6}">
  <dimension ref="A1:N18"/>
  <sheetViews>
    <sheetView topLeftCell="A8" workbookViewId="0">
      <selection activeCell="H62" sqref="H62"/>
    </sheetView>
  </sheetViews>
  <sheetFormatPr baseColWidth="10" defaultRowHeight="16" x14ac:dyDescent="0.2"/>
  <cols>
    <col min="1" max="1" width="15" bestFit="1" customWidth="1"/>
    <col min="2" max="2" width="26.1640625" bestFit="1" customWidth="1"/>
    <col min="5" max="5" width="26.1640625" bestFit="1" customWidth="1"/>
    <col min="6" max="6" width="18.83203125" bestFit="1" customWidth="1"/>
    <col min="9" max="9" width="26.1640625" bestFit="1" customWidth="1"/>
    <col min="10" max="10" width="18.83203125" bestFit="1" customWidth="1"/>
    <col min="13" max="13" width="26.1640625" bestFit="1" customWidth="1"/>
  </cols>
  <sheetData>
    <row r="1" spans="1:14" x14ac:dyDescent="0.2">
      <c r="B1" s="16" t="s">
        <v>36</v>
      </c>
      <c r="C1" s="16"/>
      <c r="E1" s="16" t="s">
        <v>290</v>
      </c>
      <c r="F1" s="16"/>
      <c r="I1" s="16" t="s">
        <v>495</v>
      </c>
      <c r="J1" s="16"/>
      <c r="M1" s="16" t="s">
        <v>508</v>
      </c>
      <c r="N1" s="16"/>
    </row>
    <row r="2" spans="1:14" x14ac:dyDescent="0.2">
      <c r="A2" t="s">
        <v>312</v>
      </c>
      <c r="B2" t="s">
        <v>325</v>
      </c>
      <c r="C2" t="s">
        <v>5</v>
      </c>
      <c r="E2" t="s">
        <v>321</v>
      </c>
      <c r="F2" t="s">
        <v>289</v>
      </c>
      <c r="I2" t="s">
        <v>321</v>
      </c>
      <c r="J2" t="s">
        <v>496</v>
      </c>
      <c r="M2" t="s">
        <v>321</v>
      </c>
      <c r="N2" t="s">
        <v>82</v>
      </c>
    </row>
    <row r="3" spans="1:14" x14ac:dyDescent="0.2">
      <c r="B3" t="s">
        <v>315</v>
      </c>
      <c r="C3" t="s">
        <v>5</v>
      </c>
      <c r="E3" t="s">
        <v>503</v>
      </c>
      <c r="F3" t="s">
        <v>5</v>
      </c>
      <c r="I3" t="s">
        <v>503</v>
      </c>
      <c r="J3" t="s">
        <v>504</v>
      </c>
      <c r="M3" t="s">
        <v>503</v>
      </c>
      <c r="N3" t="s">
        <v>5</v>
      </c>
    </row>
    <row r="4" spans="1:14" x14ac:dyDescent="0.2">
      <c r="A4" t="s">
        <v>312</v>
      </c>
      <c r="B4" t="s">
        <v>316</v>
      </c>
      <c r="C4" t="s">
        <v>5</v>
      </c>
      <c r="E4" t="s">
        <v>325</v>
      </c>
      <c r="F4" t="s">
        <v>5</v>
      </c>
      <c r="I4" t="s">
        <v>325</v>
      </c>
      <c r="J4" t="s">
        <v>505</v>
      </c>
      <c r="M4" t="s">
        <v>325</v>
      </c>
      <c r="N4" t="s">
        <v>82</v>
      </c>
    </row>
    <row r="5" spans="1:14" x14ac:dyDescent="0.2">
      <c r="A5" t="s">
        <v>312</v>
      </c>
      <c r="B5" t="s">
        <v>326</v>
      </c>
      <c r="C5" t="s">
        <v>5</v>
      </c>
      <c r="E5" t="s">
        <v>316</v>
      </c>
      <c r="F5" t="s">
        <v>5</v>
      </c>
      <c r="I5" t="s">
        <v>316</v>
      </c>
      <c r="J5" t="s">
        <v>497</v>
      </c>
      <c r="M5" t="s">
        <v>316</v>
      </c>
      <c r="N5" t="s">
        <v>5</v>
      </c>
    </row>
    <row r="6" spans="1:14" x14ac:dyDescent="0.2">
      <c r="A6" t="s">
        <v>312</v>
      </c>
      <c r="B6" t="s">
        <v>317</v>
      </c>
      <c r="C6" t="s">
        <v>5</v>
      </c>
      <c r="E6" t="s">
        <v>324</v>
      </c>
      <c r="F6" t="s">
        <v>5</v>
      </c>
      <c r="I6" t="s">
        <v>324</v>
      </c>
      <c r="J6" t="s">
        <v>498</v>
      </c>
      <c r="M6" t="s">
        <v>324</v>
      </c>
      <c r="N6" t="s">
        <v>5</v>
      </c>
    </row>
    <row r="7" spans="1:14" x14ac:dyDescent="0.2">
      <c r="B7" t="s">
        <v>327</v>
      </c>
      <c r="C7" t="s">
        <v>5</v>
      </c>
      <c r="E7" t="s">
        <v>317</v>
      </c>
      <c r="F7" t="s">
        <v>5</v>
      </c>
      <c r="I7" t="s">
        <v>317</v>
      </c>
      <c r="J7" t="s">
        <v>499</v>
      </c>
      <c r="M7" t="s">
        <v>317</v>
      </c>
      <c r="N7" t="s">
        <v>5</v>
      </c>
    </row>
    <row r="8" spans="1:14" x14ac:dyDescent="0.2">
      <c r="A8" t="s">
        <v>312</v>
      </c>
      <c r="B8" t="s">
        <v>328</v>
      </c>
      <c r="C8" t="s">
        <v>5</v>
      </c>
      <c r="E8" t="s">
        <v>326</v>
      </c>
      <c r="F8" t="s">
        <v>5</v>
      </c>
      <c r="I8" t="s">
        <v>326</v>
      </c>
      <c r="J8" t="s">
        <v>506</v>
      </c>
      <c r="M8" t="s">
        <v>326</v>
      </c>
      <c r="N8" t="s">
        <v>5</v>
      </c>
    </row>
    <row r="9" spans="1:14" x14ac:dyDescent="0.2">
      <c r="A9" t="s">
        <v>312</v>
      </c>
      <c r="B9" t="s">
        <v>321</v>
      </c>
      <c r="C9" t="s">
        <v>5</v>
      </c>
      <c r="E9" t="s">
        <v>328</v>
      </c>
      <c r="F9" t="s">
        <v>289</v>
      </c>
      <c r="I9" t="s">
        <v>328</v>
      </c>
      <c r="J9" t="s">
        <v>507</v>
      </c>
      <c r="M9" t="s">
        <v>328</v>
      </c>
      <c r="N9" t="s">
        <v>5</v>
      </c>
    </row>
    <row r="10" spans="1:14" x14ac:dyDescent="0.2">
      <c r="B10" t="s">
        <v>323</v>
      </c>
      <c r="C10" t="s">
        <v>5</v>
      </c>
    </row>
    <row r="11" spans="1:14" x14ac:dyDescent="0.2">
      <c r="A11" t="s">
        <v>312</v>
      </c>
      <c r="B11" t="s">
        <v>324</v>
      </c>
      <c r="C11" t="s">
        <v>5</v>
      </c>
    </row>
    <row r="16" spans="1:14" x14ac:dyDescent="0.2">
      <c r="E16" t="s">
        <v>311</v>
      </c>
      <c r="F16">
        <v>10</v>
      </c>
      <c r="G16" t="s">
        <v>527</v>
      </c>
    </row>
    <row r="17" spans="5:7" x14ac:dyDescent="0.2">
      <c r="E17" t="s">
        <v>312</v>
      </c>
      <c r="F17">
        <f>COUNTIF(A2:A11, "WEM, DEM, LEM")</f>
        <v>7</v>
      </c>
      <c r="G17">
        <f>F17/$F$16*100</f>
        <v>70</v>
      </c>
    </row>
    <row r="18" spans="5:7" x14ac:dyDescent="0.2">
      <c r="E18" t="s">
        <v>266</v>
      </c>
      <c r="F18">
        <f>F16-F17</f>
        <v>3</v>
      </c>
      <c r="G18">
        <f>F18/$F$16*100</f>
        <v>30</v>
      </c>
    </row>
  </sheetData>
  <mergeCells count="4">
    <mergeCell ref="B1:C1"/>
    <mergeCell ref="E1:F1"/>
    <mergeCell ref="I1:J1"/>
    <mergeCell ref="M1:N1"/>
  </mergeCells>
  <conditionalFormatting sqref="B2:B11 E2:E9">
    <cfRule type="duplicateValues" dxfId="61" priority="3"/>
  </conditionalFormatting>
  <conditionalFormatting sqref="B2:B11 I2:I9">
    <cfRule type="duplicateValues" dxfId="60" priority="2"/>
  </conditionalFormatting>
  <conditionalFormatting sqref="M2:M9 B2:B11">
    <cfRule type="duplicateValues" dxfId="59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3AF5-F8A5-2A4D-9317-23A1A3627529}">
  <dimension ref="A1:H16"/>
  <sheetViews>
    <sheetView workbookViewId="0">
      <selection activeCell="A10" activeCellId="2" sqref="A3:A5 A7:A8 A10:A14"/>
    </sheetView>
  </sheetViews>
  <sheetFormatPr baseColWidth="10" defaultRowHeight="16" x14ac:dyDescent="0.2"/>
  <cols>
    <col min="1" max="1" width="24.6640625" bestFit="1" customWidth="1"/>
    <col min="2" max="2" width="8.33203125" bestFit="1" customWidth="1"/>
    <col min="4" max="4" width="27.1640625" bestFit="1" customWidth="1"/>
    <col min="7" max="7" width="24.33203125" bestFit="1" customWidth="1"/>
  </cols>
  <sheetData>
    <row r="1" spans="1:8" x14ac:dyDescent="0.2">
      <c r="A1" s="16" t="s">
        <v>36</v>
      </c>
      <c r="B1" s="16"/>
      <c r="D1" s="16" t="s">
        <v>237</v>
      </c>
      <c r="E1" s="16"/>
      <c r="G1" s="16" t="s">
        <v>625</v>
      </c>
      <c r="H1" s="16"/>
    </row>
    <row r="2" spans="1:8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">
      <c r="A3" t="s">
        <v>532</v>
      </c>
      <c r="B3" t="s">
        <v>5</v>
      </c>
      <c r="D3" t="s">
        <v>573</v>
      </c>
      <c r="E3" t="s">
        <v>5</v>
      </c>
      <c r="G3" t="s">
        <v>628</v>
      </c>
      <c r="H3" t="s">
        <v>5</v>
      </c>
    </row>
    <row r="4" spans="1:8" x14ac:dyDescent="0.2">
      <c r="A4" t="s">
        <v>534</v>
      </c>
      <c r="B4" t="s">
        <v>5</v>
      </c>
      <c r="D4" t="s">
        <v>626</v>
      </c>
      <c r="E4" t="s">
        <v>5</v>
      </c>
      <c r="G4" t="s">
        <v>536</v>
      </c>
      <c r="H4" t="s">
        <v>5</v>
      </c>
    </row>
    <row r="5" spans="1:8" x14ac:dyDescent="0.2">
      <c r="A5" t="s">
        <v>535</v>
      </c>
      <c r="B5" t="s">
        <v>5</v>
      </c>
      <c r="D5" t="s">
        <v>627</v>
      </c>
      <c r="E5" t="s">
        <v>5</v>
      </c>
      <c r="G5" t="s">
        <v>629</v>
      </c>
      <c r="H5" t="s">
        <v>5</v>
      </c>
    </row>
    <row r="6" spans="1:8" x14ac:dyDescent="0.2">
      <c r="A6" t="s">
        <v>536</v>
      </c>
      <c r="B6" t="s">
        <v>5</v>
      </c>
      <c r="G6" t="s">
        <v>624</v>
      </c>
      <c r="H6" t="s">
        <v>5</v>
      </c>
    </row>
    <row r="7" spans="1:8" x14ac:dyDescent="0.2">
      <c r="A7" t="s">
        <v>557</v>
      </c>
      <c r="B7" t="s">
        <v>5</v>
      </c>
      <c r="G7" t="s">
        <v>630</v>
      </c>
      <c r="H7" t="s">
        <v>5</v>
      </c>
    </row>
    <row r="8" spans="1:8" x14ac:dyDescent="0.2">
      <c r="A8" t="s">
        <v>549</v>
      </c>
      <c r="B8" t="s">
        <v>5</v>
      </c>
      <c r="G8" t="s">
        <v>631</v>
      </c>
      <c r="H8" t="s">
        <v>5</v>
      </c>
    </row>
    <row r="9" spans="1:8" x14ac:dyDescent="0.2">
      <c r="A9" t="s">
        <v>573</v>
      </c>
      <c r="B9" t="s">
        <v>5</v>
      </c>
    </row>
    <row r="10" spans="1:8" x14ac:dyDescent="0.2">
      <c r="A10" t="s">
        <v>550</v>
      </c>
      <c r="B10" t="s">
        <v>5</v>
      </c>
    </row>
    <row r="11" spans="1:8" x14ac:dyDescent="0.2">
      <c r="A11" t="s">
        <v>554</v>
      </c>
      <c r="B11" t="s">
        <v>5</v>
      </c>
    </row>
    <row r="12" spans="1:8" x14ac:dyDescent="0.2">
      <c r="A12" t="s">
        <v>558</v>
      </c>
      <c r="B12" t="s">
        <v>5</v>
      </c>
    </row>
    <row r="13" spans="1:8" x14ac:dyDescent="0.2">
      <c r="A13" t="s">
        <v>555</v>
      </c>
      <c r="B13" t="s">
        <v>5</v>
      </c>
      <c r="D13" t="s">
        <v>311</v>
      </c>
      <c r="E13">
        <v>26</v>
      </c>
    </row>
    <row r="14" spans="1:8" x14ac:dyDescent="0.2">
      <c r="A14" t="s">
        <v>556</v>
      </c>
      <c r="B14" t="s">
        <v>5</v>
      </c>
      <c r="D14" t="s">
        <v>264</v>
      </c>
      <c r="E14">
        <v>1</v>
      </c>
    </row>
    <row r="15" spans="1:8" x14ac:dyDescent="0.2">
      <c r="D15" t="s">
        <v>648</v>
      </c>
      <c r="E15">
        <v>1</v>
      </c>
    </row>
    <row r="16" spans="1:8" x14ac:dyDescent="0.2">
      <c r="D16" t="s">
        <v>266</v>
      </c>
      <c r="E16">
        <f>E13-E14-E15</f>
        <v>24</v>
      </c>
    </row>
  </sheetData>
  <mergeCells count="3">
    <mergeCell ref="A1:B1"/>
    <mergeCell ref="D1:E1"/>
    <mergeCell ref="G1:H1"/>
  </mergeCells>
  <conditionalFormatting sqref="A3:A14 D3:D5">
    <cfRule type="duplicateValues" dxfId="58" priority="3"/>
  </conditionalFormatting>
  <conditionalFormatting sqref="A3:A14 G3:G8">
    <cfRule type="duplicateValues" dxfId="57" priority="2"/>
  </conditionalFormatting>
  <conditionalFormatting sqref="D14:D16">
    <cfRule type="duplicateValues" dxfId="5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5B6A-D725-8E41-A98F-DBA607756087}">
  <dimension ref="A1:O19"/>
  <sheetViews>
    <sheetView workbookViewId="0">
      <selection activeCell="G17" sqref="G17:G19"/>
    </sheetView>
  </sheetViews>
  <sheetFormatPr baseColWidth="10" defaultRowHeight="16" x14ac:dyDescent="0.2"/>
  <cols>
    <col min="1" max="1" width="15" bestFit="1" customWidth="1"/>
    <col min="2" max="2" width="26.1640625" bestFit="1" customWidth="1"/>
    <col min="5" max="5" width="24.83203125" bestFit="1" customWidth="1"/>
    <col min="6" max="6" width="26.1640625" bestFit="1" customWidth="1"/>
    <col min="7" max="7" width="18.83203125" bestFit="1" customWidth="1"/>
    <col min="10" max="10" width="26.1640625" bestFit="1" customWidth="1"/>
    <col min="11" max="11" width="18.83203125" bestFit="1" customWidth="1"/>
    <col min="14" max="14" width="26.1640625" bestFit="1" customWidth="1"/>
  </cols>
  <sheetData>
    <row r="1" spans="1:15" x14ac:dyDescent="0.2">
      <c r="B1" s="16" t="s">
        <v>36</v>
      </c>
      <c r="C1" s="16"/>
      <c r="F1" s="16" t="s">
        <v>290</v>
      </c>
      <c r="G1" s="16"/>
      <c r="J1" s="16" t="s">
        <v>302</v>
      </c>
      <c r="K1" s="16"/>
      <c r="N1" s="16" t="s">
        <v>508</v>
      </c>
      <c r="O1" s="16"/>
    </row>
    <row r="2" spans="1:15" x14ac:dyDescent="0.2">
      <c r="A2" t="s">
        <v>312</v>
      </c>
      <c r="B2" t="s">
        <v>329</v>
      </c>
      <c r="C2" t="s">
        <v>5</v>
      </c>
      <c r="F2" t="s">
        <v>321</v>
      </c>
      <c r="G2" t="s">
        <v>289</v>
      </c>
      <c r="J2" t="s">
        <v>329</v>
      </c>
      <c r="K2" t="s">
        <v>509</v>
      </c>
      <c r="N2" t="s">
        <v>321</v>
      </c>
      <c r="O2" t="s">
        <v>82</v>
      </c>
    </row>
    <row r="3" spans="1:15" x14ac:dyDescent="0.2">
      <c r="A3" t="s">
        <v>312</v>
      </c>
      <c r="B3" t="s">
        <v>321</v>
      </c>
      <c r="C3" t="s">
        <v>5</v>
      </c>
      <c r="F3" t="s">
        <v>329</v>
      </c>
      <c r="G3" t="s">
        <v>5</v>
      </c>
      <c r="J3" t="s">
        <v>321</v>
      </c>
      <c r="K3" t="s">
        <v>5</v>
      </c>
      <c r="N3" t="s">
        <v>329</v>
      </c>
      <c r="O3" t="s">
        <v>5</v>
      </c>
    </row>
    <row r="4" spans="1:15" x14ac:dyDescent="0.2">
      <c r="A4" t="s">
        <v>524</v>
      </c>
      <c r="B4" t="s">
        <v>320</v>
      </c>
      <c r="C4" t="s">
        <v>5</v>
      </c>
      <c r="F4" t="s">
        <v>325</v>
      </c>
      <c r="G4" t="s">
        <v>5</v>
      </c>
      <c r="J4" t="s">
        <v>325</v>
      </c>
      <c r="K4" t="s">
        <v>289</v>
      </c>
      <c r="N4" t="s">
        <v>325</v>
      </c>
      <c r="O4" t="s">
        <v>82</v>
      </c>
    </row>
    <row r="5" spans="1:15" x14ac:dyDescent="0.2">
      <c r="A5" t="s">
        <v>312</v>
      </c>
      <c r="B5" t="s">
        <v>325</v>
      </c>
      <c r="C5" t="s">
        <v>5</v>
      </c>
      <c r="F5" t="s">
        <v>316</v>
      </c>
      <c r="G5" t="s">
        <v>5</v>
      </c>
      <c r="J5" t="s">
        <v>316</v>
      </c>
      <c r="K5" t="s">
        <v>289</v>
      </c>
      <c r="N5" t="s">
        <v>320</v>
      </c>
      <c r="O5" t="s">
        <v>5</v>
      </c>
    </row>
    <row r="6" spans="1:15" x14ac:dyDescent="0.2">
      <c r="A6" t="s">
        <v>312</v>
      </c>
      <c r="B6" t="s">
        <v>316</v>
      </c>
      <c r="C6" t="s">
        <v>5</v>
      </c>
      <c r="F6" t="s">
        <v>324</v>
      </c>
      <c r="G6" t="s">
        <v>5</v>
      </c>
      <c r="J6" t="s">
        <v>324</v>
      </c>
      <c r="K6" t="s">
        <v>510</v>
      </c>
      <c r="N6" t="s">
        <v>316</v>
      </c>
      <c r="O6" t="s">
        <v>5</v>
      </c>
    </row>
    <row r="7" spans="1:15" x14ac:dyDescent="0.2">
      <c r="A7" t="s">
        <v>312</v>
      </c>
      <c r="B7" t="s">
        <v>324</v>
      </c>
      <c r="C7" t="s">
        <v>5</v>
      </c>
      <c r="F7" t="s">
        <v>326</v>
      </c>
      <c r="G7" t="s">
        <v>5</v>
      </c>
      <c r="J7" t="s">
        <v>326</v>
      </c>
      <c r="K7" t="s">
        <v>5</v>
      </c>
      <c r="N7" t="s">
        <v>324</v>
      </c>
      <c r="O7" t="s">
        <v>5</v>
      </c>
    </row>
    <row r="8" spans="1:15" x14ac:dyDescent="0.2">
      <c r="A8" t="s">
        <v>312</v>
      </c>
      <c r="B8" t="s">
        <v>326</v>
      </c>
      <c r="C8" t="s">
        <v>5</v>
      </c>
      <c r="F8" t="s">
        <v>328</v>
      </c>
      <c r="G8" t="s">
        <v>289</v>
      </c>
      <c r="J8" t="s">
        <v>328</v>
      </c>
      <c r="K8" t="s">
        <v>5</v>
      </c>
      <c r="N8" t="s">
        <v>326</v>
      </c>
      <c r="O8" t="s">
        <v>5</v>
      </c>
    </row>
    <row r="9" spans="1:15" x14ac:dyDescent="0.2">
      <c r="A9" t="s">
        <v>312</v>
      </c>
      <c r="B9" t="s">
        <v>328</v>
      </c>
      <c r="C9" t="s">
        <v>5</v>
      </c>
      <c r="N9" t="s">
        <v>328</v>
      </c>
      <c r="O9" t="s">
        <v>5</v>
      </c>
    </row>
    <row r="16" spans="1:15" x14ac:dyDescent="0.2">
      <c r="E16" t="s">
        <v>311</v>
      </c>
      <c r="F16">
        <v>8</v>
      </c>
      <c r="G16" s="15" t="s">
        <v>527</v>
      </c>
    </row>
    <row r="17" spans="5:7" x14ac:dyDescent="0.2">
      <c r="E17" t="s">
        <v>312</v>
      </c>
      <c r="F17">
        <f>COUNTIF(A2:A11, "WEM, DEM, LEM")</f>
        <v>7</v>
      </c>
      <c r="G17" s="14">
        <f>F17/$F$16*100</f>
        <v>87.5</v>
      </c>
    </row>
    <row r="18" spans="5:7" x14ac:dyDescent="0.2">
      <c r="E18" t="s">
        <v>524</v>
      </c>
      <c r="F18">
        <v>1</v>
      </c>
      <c r="G18" s="14">
        <f t="shared" ref="G18:G19" si="0">F18/$F$16*100</f>
        <v>12.5</v>
      </c>
    </row>
    <row r="19" spans="5:7" x14ac:dyDescent="0.2">
      <c r="E19" t="s">
        <v>266</v>
      </c>
      <c r="F19">
        <f>F16-F17-F18</f>
        <v>0</v>
      </c>
      <c r="G19" s="14">
        <f t="shared" si="0"/>
        <v>0</v>
      </c>
    </row>
  </sheetData>
  <mergeCells count="4">
    <mergeCell ref="B1:C1"/>
    <mergeCell ref="F1:G1"/>
    <mergeCell ref="J1:K1"/>
    <mergeCell ref="N1:O1"/>
  </mergeCells>
  <conditionalFormatting sqref="B2:B9 F2:F8">
    <cfRule type="duplicateValues" dxfId="55" priority="3"/>
  </conditionalFormatting>
  <conditionalFormatting sqref="B2:B9 J2:J8">
    <cfRule type="duplicateValues" dxfId="54" priority="2"/>
  </conditionalFormatting>
  <conditionalFormatting sqref="B2:B9 N2:N9">
    <cfRule type="duplicateValues" dxfId="53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20</vt:i4>
      </vt:variant>
    </vt:vector>
  </HeadingPairs>
  <TitlesOfParts>
    <vt:vector size="20" baseType="lpstr">
      <vt:lpstr>ATM EQ</vt:lpstr>
      <vt:lpstr>ATM SUB</vt:lpstr>
      <vt:lpstr>CH EQ</vt:lpstr>
      <vt:lpstr>CH SUB</vt:lpstr>
      <vt:lpstr>301-302 EQ</vt:lpstr>
      <vt:lpstr>301-302 SUB</vt:lpstr>
      <vt:lpstr>301-303 EQ</vt:lpstr>
      <vt:lpstr>301-303 SUB</vt:lpstr>
      <vt:lpstr>301-304 EQ</vt:lpstr>
      <vt:lpstr>301-304 SUB</vt:lpstr>
      <vt:lpstr>302-303 EQ</vt:lpstr>
      <vt:lpstr>302-303 SUB</vt:lpstr>
      <vt:lpstr>302-304 EQ</vt:lpstr>
      <vt:lpstr>302-304 SUB</vt:lpstr>
      <vt:lpstr>303-304 EQ</vt:lpstr>
      <vt:lpstr>303-304 SUB</vt:lpstr>
      <vt:lpstr>OAEI False Negative EQs</vt:lpstr>
      <vt:lpstr>OAEI False Negative SUBs</vt:lpstr>
      <vt:lpstr>OAEI Matcher Complementarity EQ</vt:lpstr>
      <vt:lpstr>OAEI Matcher Complementarity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2019-05-30T12:52:55Z</dcterms:created>
  <dcterms:modified xsi:type="dcterms:W3CDTF">2019-07-07T06:56:51Z</dcterms:modified>
</cp:coreProperties>
</file>