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OneDrive - SINTEF/PhD/PhD Thesis/GitHub/Evaluation/Evaluation/Dataset ATM/Evaluation Results/Evaluation Results Combined Alignments/"/>
    </mc:Choice>
  </mc:AlternateContent>
  <xr:revisionPtr revIDLastSave="0" documentId="13_ncr:1_{339EB4E2-728B-EC44-ACB9-7305FD1BD010}" xr6:coauthVersionLast="43" xr6:coauthVersionMax="43" xr10:uidLastSave="{00000000-0000-0000-0000-000000000000}"/>
  <bookViews>
    <workbookView xWindow="4820" yWindow="460" windowWidth="32000" windowHeight="20540" activeTab="6" xr2:uid="{F42D4366-54EE-BC49-B7D4-F2AAB06C1F3C}"/>
  </bookViews>
  <sheets>
    <sheet name="Profile Weight" sheetId="1" r:id="rId1"/>
    <sheet name="Cut Threshold" sheetId="2" r:id="rId2"/>
    <sheet name="Average Aggregation" sheetId="3" r:id="rId3"/>
    <sheet name="Majority Vote" sheetId="4" r:id="rId4"/>
    <sheet name="ATM Charts (Combination)" sheetId="10" r:id="rId5"/>
    <sheet name="ATM EQ and SUB Only" sheetId="14" r:id="rId6"/>
    <sheet name="ATM_ALIGNMENT_ANALYSIS" sheetId="1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5" i="15" l="1"/>
  <c r="K114" i="15"/>
  <c r="K113" i="15"/>
  <c r="K112" i="15"/>
  <c r="K111" i="15"/>
  <c r="K110" i="15"/>
  <c r="K109" i="15"/>
  <c r="K108" i="15"/>
  <c r="K107" i="15"/>
  <c r="K117" i="15" s="1"/>
  <c r="W96" i="15"/>
  <c r="W95" i="15"/>
  <c r="R95" i="15"/>
  <c r="W94" i="15"/>
  <c r="R94" i="15"/>
  <c r="W93" i="15"/>
  <c r="R93" i="15"/>
  <c r="W92" i="15"/>
  <c r="R92" i="15"/>
  <c r="W91" i="15"/>
  <c r="R91" i="15"/>
  <c r="W90" i="15"/>
  <c r="R90" i="15"/>
  <c r="W89" i="15"/>
  <c r="R89" i="15"/>
  <c r="E89" i="15"/>
  <c r="W88" i="15"/>
  <c r="W98" i="15" s="1"/>
  <c r="R88" i="15"/>
  <c r="E88" i="15"/>
  <c r="R87" i="15"/>
  <c r="R97" i="15" s="1"/>
  <c r="E87" i="15"/>
  <c r="E86" i="15"/>
  <c r="E85" i="15"/>
  <c r="E84" i="15"/>
  <c r="E83" i="15"/>
  <c r="E82" i="15"/>
  <c r="E81" i="15"/>
  <c r="E91" i="15" s="1"/>
  <c r="AB31" i="15"/>
  <c r="AB30" i="15"/>
  <c r="AB29" i="15"/>
  <c r="AB28" i="15"/>
  <c r="AB27" i="15"/>
  <c r="AB26" i="15"/>
  <c r="AB25" i="15"/>
  <c r="AB24" i="15"/>
  <c r="AB33" i="15" s="1"/>
  <c r="AB23" i="15"/>
  <c r="AB19" i="15"/>
  <c r="AB18" i="15"/>
  <c r="AB20" i="15" s="1"/>
  <c r="AB16" i="15"/>
  <c r="AB17" i="15" s="1"/>
  <c r="M46" i="14" l="1"/>
  <c r="E55" i="14" l="1"/>
  <c r="F55" i="14"/>
  <c r="G55" i="14"/>
  <c r="H55" i="14"/>
  <c r="I55" i="14"/>
  <c r="J55" i="14"/>
  <c r="K55" i="14"/>
  <c r="L55" i="14"/>
  <c r="M55" i="14"/>
  <c r="E54" i="14"/>
  <c r="F54" i="14"/>
  <c r="G54" i="14"/>
  <c r="H54" i="14"/>
  <c r="I54" i="14"/>
  <c r="J54" i="14"/>
  <c r="K54" i="14"/>
  <c r="L54" i="14"/>
  <c r="M54" i="14"/>
  <c r="D54" i="14"/>
  <c r="D55" i="14"/>
  <c r="E53" i="14"/>
  <c r="F53" i="14"/>
  <c r="G53" i="14"/>
  <c r="H53" i="14"/>
  <c r="I53" i="14"/>
  <c r="J53" i="14"/>
  <c r="K53" i="14"/>
  <c r="L53" i="14"/>
  <c r="M53" i="14"/>
  <c r="D53" i="14"/>
  <c r="E50" i="14"/>
  <c r="F50" i="14"/>
  <c r="G50" i="14"/>
  <c r="H50" i="14"/>
  <c r="I50" i="14"/>
  <c r="J50" i="14"/>
  <c r="K50" i="14"/>
  <c r="L50" i="14"/>
  <c r="M50" i="14"/>
  <c r="D50" i="14"/>
  <c r="E49" i="14"/>
  <c r="F49" i="14"/>
  <c r="G49" i="14"/>
  <c r="H49" i="14"/>
  <c r="I49" i="14"/>
  <c r="J49" i="14"/>
  <c r="K49" i="14"/>
  <c r="L49" i="14"/>
  <c r="M49" i="14"/>
  <c r="D49" i="14"/>
  <c r="E48" i="14"/>
  <c r="F48" i="14"/>
  <c r="G48" i="14"/>
  <c r="H48" i="14"/>
  <c r="I48" i="14"/>
  <c r="J48" i="14"/>
  <c r="K48" i="14"/>
  <c r="L48" i="14"/>
  <c r="M48" i="14"/>
  <c r="D48" i="14"/>
  <c r="E46" i="14"/>
  <c r="F46" i="14"/>
  <c r="G46" i="14"/>
  <c r="H46" i="14"/>
  <c r="I46" i="14"/>
  <c r="J46" i="14"/>
  <c r="K46" i="14"/>
  <c r="L46" i="14"/>
  <c r="D46" i="14"/>
  <c r="E45" i="14"/>
  <c r="F45" i="14"/>
  <c r="G45" i="14"/>
  <c r="H45" i="14"/>
  <c r="I45" i="14"/>
  <c r="J45" i="14"/>
  <c r="K45" i="14"/>
  <c r="L45" i="14"/>
  <c r="M45" i="14"/>
  <c r="D45" i="14"/>
  <c r="E44" i="14"/>
  <c r="F44" i="14"/>
  <c r="G44" i="14"/>
  <c r="H44" i="14"/>
  <c r="I44" i="14"/>
  <c r="J44" i="14"/>
  <c r="K44" i="14"/>
  <c r="L44" i="14"/>
  <c r="M44" i="14"/>
  <c r="D44" i="14"/>
  <c r="E42" i="14"/>
  <c r="F42" i="14"/>
  <c r="G42" i="14"/>
  <c r="H42" i="14"/>
  <c r="I42" i="14"/>
  <c r="J42" i="14"/>
  <c r="K42" i="14"/>
  <c r="L42" i="14"/>
  <c r="M42" i="14"/>
  <c r="D42" i="14"/>
  <c r="E41" i="14"/>
  <c r="F41" i="14"/>
  <c r="G41" i="14"/>
  <c r="H41" i="14"/>
  <c r="I41" i="14"/>
  <c r="J41" i="14"/>
  <c r="K41" i="14"/>
  <c r="L41" i="14"/>
  <c r="M41" i="14"/>
  <c r="D41" i="14"/>
  <c r="E40" i="14"/>
  <c r="F40" i="14"/>
  <c r="G40" i="14"/>
  <c r="H40" i="14"/>
  <c r="I40" i="14"/>
  <c r="J40" i="14"/>
  <c r="K40" i="14"/>
  <c r="L40" i="14"/>
  <c r="M40" i="14"/>
  <c r="D40" i="14"/>
  <c r="E38" i="14"/>
  <c r="F38" i="14"/>
  <c r="G38" i="14"/>
  <c r="H38" i="14"/>
  <c r="I38" i="14"/>
  <c r="J38" i="14"/>
  <c r="K38" i="14"/>
  <c r="L38" i="14"/>
  <c r="M38" i="14"/>
  <c r="D38" i="14"/>
  <c r="E37" i="14"/>
  <c r="F37" i="14"/>
  <c r="G37" i="14"/>
  <c r="H37" i="14"/>
  <c r="I37" i="14"/>
  <c r="J37" i="14"/>
  <c r="K37" i="14"/>
  <c r="L37" i="14"/>
  <c r="M37" i="14"/>
  <c r="D37" i="14"/>
  <c r="E36" i="14"/>
  <c r="F36" i="14"/>
  <c r="G36" i="14"/>
  <c r="H36" i="14"/>
  <c r="I36" i="14"/>
  <c r="J36" i="14"/>
  <c r="K36" i="14"/>
  <c r="L36" i="14"/>
  <c r="M36" i="14"/>
  <c r="D36" i="14"/>
  <c r="E34" i="14"/>
  <c r="F34" i="14"/>
  <c r="G34" i="14"/>
  <c r="H34" i="14"/>
  <c r="I34" i="14"/>
  <c r="J34" i="14"/>
  <c r="K34" i="14"/>
  <c r="L34" i="14"/>
  <c r="M34" i="14"/>
  <c r="D34" i="14"/>
  <c r="E33" i="14"/>
  <c r="F33" i="14"/>
  <c r="G33" i="14"/>
  <c r="H33" i="14"/>
  <c r="I33" i="14"/>
  <c r="J33" i="14"/>
  <c r="K33" i="14"/>
  <c r="L33" i="14"/>
  <c r="M33" i="14"/>
  <c r="D33" i="14"/>
  <c r="E32" i="14"/>
  <c r="F32" i="14"/>
  <c r="G32" i="14"/>
  <c r="H32" i="14"/>
  <c r="I32" i="14"/>
  <c r="J32" i="14"/>
  <c r="K32" i="14"/>
  <c r="L32" i="14"/>
  <c r="M32" i="14"/>
  <c r="D32" i="14"/>
  <c r="D19" i="14"/>
  <c r="F19" i="14" s="1"/>
  <c r="D18" i="14"/>
  <c r="H18" i="14" s="1"/>
  <c r="D17" i="14"/>
  <c r="F17" i="14" s="1"/>
  <c r="D14" i="14"/>
  <c r="H14" i="14" s="1"/>
  <c r="D13" i="14"/>
  <c r="G13" i="14" s="1"/>
  <c r="D12" i="14"/>
  <c r="E12" i="14" l="1"/>
  <c r="L17" i="14"/>
  <c r="I17" i="14"/>
  <c r="K14" i="14"/>
  <c r="G14" i="14"/>
  <c r="M19" i="14"/>
  <c r="L19" i="14"/>
  <c r="H17" i="14"/>
  <c r="M17" i="14"/>
  <c r="I19" i="14"/>
  <c r="H19" i="14"/>
  <c r="K18" i="14"/>
  <c r="G18" i="14"/>
  <c r="E18" i="14"/>
  <c r="J18" i="14"/>
  <c r="F18" i="14"/>
  <c r="K17" i="14"/>
  <c r="G17" i="14"/>
  <c r="M18" i="14"/>
  <c r="I18" i="14"/>
  <c r="K19" i="14"/>
  <c r="G19" i="14"/>
  <c r="E17" i="14"/>
  <c r="J17" i="14"/>
  <c r="L18" i="14"/>
  <c r="E19" i="14"/>
  <c r="J19" i="14"/>
  <c r="J13" i="14"/>
  <c r="I13" i="14"/>
  <c r="F14" i="14"/>
  <c r="I14" i="14"/>
  <c r="E13" i="14"/>
  <c r="F13" i="14"/>
  <c r="M13" i="14"/>
  <c r="E14" i="14"/>
  <c r="J14" i="14"/>
  <c r="L13" i="14"/>
  <c r="H13" i="14"/>
  <c r="M14" i="14"/>
  <c r="K13" i="14"/>
  <c r="L14" i="14"/>
  <c r="D2" i="10"/>
  <c r="L4" i="10"/>
  <c r="F12" i="14" l="1"/>
  <c r="D24" i="10"/>
  <c r="E24" i="10" s="1"/>
  <c r="F24" i="10" s="1"/>
  <c r="G24" i="10" s="1"/>
  <c r="H24" i="10" s="1"/>
  <c r="I24" i="10" s="1"/>
  <c r="J24" i="10" s="1"/>
  <c r="K24" i="10" s="1"/>
  <c r="L24" i="10" s="1"/>
  <c r="M24" i="10" s="1"/>
  <c r="E4" i="10"/>
  <c r="F4" i="10"/>
  <c r="G4" i="10"/>
  <c r="H4" i="10"/>
  <c r="I4" i="10"/>
  <c r="J4" i="10"/>
  <c r="K4" i="10"/>
  <c r="M4" i="10"/>
  <c r="E3" i="10"/>
  <c r="F3" i="10"/>
  <c r="G3" i="10"/>
  <c r="H3" i="10"/>
  <c r="I3" i="10"/>
  <c r="J3" i="10"/>
  <c r="K3" i="10"/>
  <c r="L3" i="10"/>
  <c r="M3" i="10"/>
  <c r="F2" i="10"/>
  <c r="G2" i="10"/>
  <c r="H2" i="10"/>
  <c r="I2" i="10"/>
  <c r="J2" i="10"/>
  <c r="K2" i="10"/>
  <c r="L2" i="10"/>
  <c r="M2" i="10"/>
  <c r="E2" i="10"/>
  <c r="G12" i="14" l="1"/>
  <c r="E19" i="10"/>
  <c r="E56" i="10" s="1"/>
  <c r="F19" i="10"/>
  <c r="F56" i="10" s="1"/>
  <c r="G19" i="10"/>
  <c r="G56" i="10" s="1"/>
  <c r="H19" i="10"/>
  <c r="H56" i="10" s="1"/>
  <c r="I19" i="10"/>
  <c r="I56" i="10" s="1"/>
  <c r="J19" i="10"/>
  <c r="J56" i="10" s="1"/>
  <c r="K19" i="10"/>
  <c r="K56" i="10" s="1"/>
  <c r="L19" i="10"/>
  <c r="L56" i="10" s="1"/>
  <c r="M19" i="10"/>
  <c r="M56" i="10" s="1"/>
  <c r="E18" i="10"/>
  <c r="E42" i="10" s="1"/>
  <c r="F18" i="10"/>
  <c r="F42" i="10" s="1"/>
  <c r="G18" i="10"/>
  <c r="G42" i="10" s="1"/>
  <c r="H18" i="10"/>
  <c r="H42" i="10" s="1"/>
  <c r="I18" i="10"/>
  <c r="I42" i="10" s="1"/>
  <c r="J18" i="10"/>
  <c r="J42" i="10" s="1"/>
  <c r="K18" i="10"/>
  <c r="K42" i="10" s="1"/>
  <c r="L18" i="10"/>
  <c r="L42" i="10" s="1"/>
  <c r="M18" i="10"/>
  <c r="M42" i="10" s="1"/>
  <c r="E17" i="10"/>
  <c r="E28" i="10" s="1"/>
  <c r="F17" i="10"/>
  <c r="F28" i="10" s="1"/>
  <c r="G17" i="10"/>
  <c r="G28" i="10" s="1"/>
  <c r="H17" i="10"/>
  <c r="H28" i="10" s="1"/>
  <c r="I17" i="10"/>
  <c r="I28" i="10" s="1"/>
  <c r="J17" i="10"/>
  <c r="J28" i="10" s="1"/>
  <c r="K17" i="10"/>
  <c r="K28" i="10" s="1"/>
  <c r="L17" i="10"/>
  <c r="L28" i="10" s="1"/>
  <c r="M17" i="10"/>
  <c r="M28" i="10" s="1"/>
  <c r="D19" i="10"/>
  <c r="D56" i="10" s="1"/>
  <c r="D18" i="10"/>
  <c r="D42" i="10" s="1"/>
  <c r="D17" i="10"/>
  <c r="D28" i="10" s="1"/>
  <c r="E14" i="10"/>
  <c r="E55" i="10" s="1"/>
  <c r="F14" i="10"/>
  <c r="F55" i="10" s="1"/>
  <c r="G14" i="10"/>
  <c r="G55" i="10" s="1"/>
  <c r="H14" i="10"/>
  <c r="H55" i="10" s="1"/>
  <c r="I14" i="10"/>
  <c r="I55" i="10" s="1"/>
  <c r="J14" i="10"/>
  <c r="J55" i="10" s="1"/>
  <c r="K14" i="10"/>
  <c r="K55" i="10" s="1"/>
  <c r="L14" i="10"/>
  <c r="L55" i="10" s="1"/>
  <c r="M14" i="10"/>
  <c r="M55" i="10" s="1"/>
  <c r="D14" i="10"/>
  <c r="D55" i="10" s="1"/>
  <c r="E13" i="10"/>
  <c r="E41" i="10" s="1"/>
  <c r="F13" i="10"/>
  <c r="F41" i="10" s="1"/>
  <c r="G13" i="10"/>
  <c r="G41" i="10" s="1"/>
  <c r="H13" i="10"/>
  <c r="H41" i="10" s="1"/>
  <c r="I13" i="10"/>
  <c r="I41" i="10" s="1"/>
  <c r="J13" i="10"/>
  <c r="J41" i="10" s="1"/>
  <c r="K13" i="10"/>
  <c r="K41" i="10" s="1"/>
  <c r="L13" i="10"/>
  <c r="L41" i="10" s="1"/>
  <c r="M13" i="10"/>
  <c r="M41" i="10" s="1"/>
  <c r="D13" i="10"/>
  <c r="D41" i="10" s="1"/>
  <c r="E12" i="10"/>
  <c r="E27" i="10" s="1"/>
  <c r="F12" i="10"/>
  <c r="F27" i="10" s="1"/>
  <c r="G12" i="10"/>
  <c r="G27" i="10" s="1"/>
  <c r="H12" i="10"/>
  <c r="H27" i="10" s="1"/>
  <c r="I12" i="10"/>
  <c r="I27" i="10" s="1"/>
  <c r="J12" i="10"/>
  <c r="J27" i="10" s="1"/>
  <c r="K12" i="10"/>
  <c r="K27" i="10" s="1"/>
  <c r="L12" i="10"/>
  <c r="L27" i="10" s="1"/>
  <c r="M12" i="10"/>
  <c r="M27" i="10" s="1"/>
  <c r="D12" i="10"/>
  <c r="D27" i="10" s="1"/>
  <c r="E9" i="10"/>
  <c r="E54" i="10" s="1"/>
  <c r="F9" i="10"/>
  <c r="F54" i="10" s="1"/>
  <c r="G9" i="10"/>
  <c r="G54" i="10" s="1"/>
  <c r="H9" i="10"/>
  <c r="H54" i="10" s="1"/>
  <c r="I9" i="10"/>
  <c r="I54" i="10" s="1"/>
  <c r="J9" i="10"/>
  <c r="J54" i="10" s="1"/>
  <c r="K9" i="10"/>
  <c r="K54" i="10" s="1"/>
  <c r="L9" i="10"/>
  <c r="L54" i="10" s="1"/>
  <c r="M9" i="10"/>
  <c r="M54" i="10" s="1"/>
  <c r="D9" i="10"/>
  <c r="D54" i="10" s="1"/>
  <c r="E8" i="10"/>
  <c r="E40" i="10" s="1"/>
  <c r="F8" i="10"/>
  <c r="F40" i="10" s="1"/>
  <c r="G8" i="10"/>
  <c r="G40" i="10" s="1"/>
  <c r="H8" i="10"/>
  <c r="H40" i="10" s="1"/>
  <c r="I8" i="10"/>
  <c r="I40" i="10" s="1"/>
  <c r="J8" i="10"/>
  <c r="J40" i="10" s="1"/>
  <c r="K8" i="10"/>
  <c r="K40" i="10" s="1"/>
  <c r="L8" i="10"/>
  <c r="L40" i="10" s="1"/>
  <c r="M8" i="10"/>
  <c r="M40" i="10" s="1"/>
  <c r="D8" i="10"/>
  <c r="D40" i="10" s="1"/>
  <c r="E7" i="10"/>
  <c r="E26" i="10" s="1"/>
  <c r="F7" i="10"/>
  <c r="F26" i="10" s="1"/>
  <c r="G7" i="10"/>
  <c r="G26" i="10" s="1"/>
  <c r="H7" i="10"/>
  <c r="H26" i="10" s="1"/>
  <c r="I7" i="10"/>
  <c r="I26" i="10" s="1"/>
  <c r="J7" i="10"/>
  <c r="J26" i="10" s="1"/>
  <c r="K7" i="10"/>
  <c r="K26" i="10" s="1"/>
  <c r="L7" i="10"/>
  <c r="L26" i="10" s="1"/>
  <c r="M7" i="10"/>
  <c r="M26" i="10" s="1"/>
  <c r="D7" i="10"/>
  <c r="D26" i="10" s="1"/>
  <c r="D4" i="10"/>
  <c r="D52" i="10" s="1"/>
  <c r="E52" i="10" s="1"/>
  <c r="F52" i="10" s="1"/>
  <c r="G52" i="10" s="1"/>
  <c r="H52" i="10" s="1"/>
  <c r="I52" i="10" s="1"/>
  <c r="J52" i="10" s="1"/>
  <c r="K52" i="10" s="1"/>
  <c r="L52" i="10" s="1"/>
  <c r="M52" i="10" s="1"/>
  <c r="D3" i="10"/>
  <c r="D38" i="10" s="1"/>
  <c r="H12" i="14" l="1"/>
  <c r="I12" i="14" l="1"/>
  <c r="J12" i="14" l="1"/>
  <c r="K12" i="14" l="1"/>
  <c r="L12" i="14" l="1"/>
  <c r="M12" i="14" l="1"/>
</calcChain>
</file>

<file path=xl/sharedStrings.xml><?xml version="1.0" encoding="utf-8"?>
<sst xmlns="http://schemas.openxmlformats.org/spreadsheetml/2006/main" count="1778" uniqueCount="461">
  <si>
    <t>Precision</t>
  </si>
  <si>
    <t>Recall</t>
  </si>
  <si>
    <t>F-measure</t>
  </si>
  <si>
    <t>0.5</t>
  </si>
  <si>
    <t>0.4</t>
  </si>
  <si>
    <t>0.6</t>
  </si>
  <si>
    <t>0.7</t>
  </si>
  <si>
    <t>0.8</t>
  </si>
  <si>
    <t>0.9</t>
  </si>
  <si>
    <t>1.0</t>
  </si>
  <si>
    <t>ATM</t>
  </si>
  <si>
    <t>0.3</t>
  </si>
  <si>
    <t>0.2</t>
  </si>
  <si>
    <t>0.1</t>
  </si>
  <si>
    <t>0.0</t>
  </si>
  <si>
    <t>Profile Weight</t>
  </si>
  <si>
    <t>Cut Threshold</t>
  </si>
  <si>
    <t>Average Aggregation</t>
  </si>
  <si>
    <t>Majority Vote</t>
  </si>
  <si>
    <t>STROMA</t>
  </si>
  <si>
    <t>BLOOMS WIKI</t>
  </si>
  <si>
    <t>BLOOMS WN</t>
  </si>
  <si>
    <t>S-match</t>
  </si>
  <si>
    <t>EQ Only (ATM)</t>
  </si>
  <si>
    <t>SUB Only (ATM)</t>
  </si>
  <si>
    <t>Lexical Equivalence Matcher (LEM)</t>
  </si>
  <si>
    <t>EQ</t>
  </si>
  <si>
    <t>Context Subsumption Matcher (CSM)</t>
  </si>
  <si>
    <t>SUB</t>
  </si>
  <si>
    <t>P</t>
  </si>
  <si>
    <t>R</t>
  </si>
  <si>
    <t>FM</t>
  </si>
  <si>
    <t>Profile Weight (no matcher selection)</t>
  </si>
  <si>
    <t>Profile Weight without matcher selection</t>
  </si>
  <si>
    <t>REFERENCE ALIGNMENT</t>
  </si>
  <si>
    <t>PROFILE WEIGHT MATCHER SELECTION</t>
  </si>
  <si>
    <t>PROFILE WEIGHT (0.0)</t>
  </si>
  <si>
    <t>AVERAGE AGGREGATION 0.8</t>
  </si>
  <si>
    <t>CUT THRESHOLD 0.9</t>
  </si>
  <si>
    <t>MAJORITY VOTE 0.8</t>
  </si>
  <si>
    <t>AbsoluteFix - SignificantPoint - &lt;</t>
  </si>
  <si>
    <t>x</t>
  </si>
  <si>
    <t>DecomposableSystem - Aircraft - &gt;</t>
  </si>
  <si>
    <t>0.7773644458297913</t>
  </si>
  <si>
    <t>ContextSubsumptionMatcherSigmoid120329</t>
  </si>
  <si>
    <t>TransitionRoute - Route - &lt;</t>
  </si>
  <si>
    <t>0.8116776421192446</t>
  </si>
  <si>
    <t>CompoundMatcherSigmoid101431</t>
  </si>
  <si>
    <t>CompoundMatcher101431_1.0_</t>
  </si>
  <si>
    <t>AirportInfrastructureComponent - Taxiway - &gt;</t>
  </si>
  <si>
    <t>DefinitionSubsumptionMatcher41718_1.0_</t>
  </si>
  <si>
    <t>AirCarrier - AircraftOperator - =</t>
  </si>
  <si>
    <t>ARTCC - TACAN - =</t>
  </si>
  <si>
    <t>0.4621054182245468</t>
  </si>
  <si>
    <t>WordEmbeddingMatcherSigmoid47041</t>
  </si>
  <si>
    <t>AirportServiceVehicle - Vehicle - &lt;</t>
  </si>
  <si>
    <t>0.670610622462978</t>
  </si>
  <si>
    <t>CompoundMatcherSigmoid107835</t>
  </si>
  <si>
    <t>SectorCapacity - Capacity - &lt;</t>
  </si>
  <si>
    <t>CompoundMatcher124203_1.0_</t>
  </si>
  <si>
    <t>AirportInfrastructureComponent - Terminal - &gt;</t>
  </si>
  <si>
    <t>ContextSubsumptionMatcher41777_1.0_</t>
  </si>
  <si>
    <t>AirCarrier - Organisation - &lt;</t>
  </si>
  <si>
    <t>ActualFlightRoute - FlightRestrictionRoute - =</t>
  </si>
  <si>
    <t>0.624150255586362</t>
  </si>
  <si>
    <t>LexicalEquivalenceMatcherSigmoid14231</t>
  </si>
  <si>
    <t>CompoundMatcherSigmoid124203</t>
  </si>
  <si>
    <t>TRoute - Route - &lt;</t>
  </si>
  <si>
    <t>CompoundMatcher126136_1.0_</t>
  </si>
  <si>
    <t>AirportInfrastructureComponent - Gate - &gt;</t>
  </si>
  <si>
    <t>DefinitionSubsumptionMatcher41685_1.0_</t>
  </si>
  <si>
    <t>Aircraft - Aircraft - =</t>
  </si>
  <si>
    <t>CompoundMatcherSigmoid126136</t>
  </si>
  <si>
    <t>QRoute - Route - &lt;</t>
  </si>
  <si>
    <t>CompoundMatcher128881_1.0_</t>
  </si>
  <si>
    <t>Gate - Gate - =</t>
  </si>
  <si>
    <t>WordEmbeddingMatcher18810_1.0_</t>
  </si>
  <si>
    <t>Aircraft - Vehicle - &lt;</t>
  </si>
  <si>
    <t>CompoundMatcherSigmoid128881</t>
  </si>
  <si>
    <t>AircraftCapacity - Capacity - &lt;</t>
  </si>
  <si>
    <t>CompoundMatcher134268_1.0_</t>
  </si>
  <si>
    <t>Flight - WhatIfFlight - &gt;</t>
  </si>
  <si>
    <t>ContextSubsumptionMatcher34541_1.0_</t>
  </si>
  <si>
    <t>AircraftCapacity - Capacity - =</t>
  </si>
  <si>
    <t>WeatherCondition - WeatherCondition - =</t>
  </si>
  <si>
    <t>0.7182450560730612</t>
  </si>
  <si>
    <t>LexicalEquivalenceMatcherSigmoid6464</t>
  </si>
  <si>
    <t>CompoundMatcherSigmoid134268</t>
  </si>
  <si>
    <t>AircraftEngine - Engine - &lt;</t>
  </si>
  <si>
    <t>CompoundMatcher136593_1.0_</t>
  </si>
  <si>
    <t>Flight - Flight - =</t>
  </si>
  <si>
    <t>WordEmbeddingMatcher34727_1.0_</t>
  </si>
  <si>
    <t>AircraftCapacity - TemporalEnabledEntity - &lt;</t>
  </si>
  <si>
    <t>WeatherCondition - AviationCondition - &gt;</t>
  </si>
  <si>
    <t>ContextSubsumptionMatcherSigmoid7162</t>
  </si>
  <si>
    <t>CompoundMatcherSigmoid136593</t>
  </si>
  <si>
    <t>FixCapacity - Capacity - &lt;</t>
  </si>
  <si>
    <t>CompoundMatcher137928_1.0_</t>
  </si>
  <si>
    <t>WordEmbeddingMatcher77324_1.0_</t>
  </si>
  <si>
    <t>AircraftEngine - AircraftEquipment - &lt;</t>
  </si>
  <si>
    <t>WeatherCondition - SeaCondition - &gt;</t>
  </si>
  <si>
    <t>ContextSubsumptionMatcherSigmoid7273</t>
  </si>
  <si>
    <t>CompoundMatcherSigmoid137928</t>
  </si>
  <si>
    <t>CommonRoute - Route - &lt;</t>
  </si>
  <si>
    <t>CompoundMatcher15421_1.0_</t>
  </si>
  <si>
    <t>Terminal - Terminal - =</t>
  </si>
  <si>
    <t>WordEmbeddingMatcher46352_1.0_</t>
  </si>
  <si>
    <t>AircraftEngine - Engine - =</t>
  </si>
  <si>
    <t>WeatherCondition - TemporalEnabledEntity - &lt;</t>
  </si>
  <si>
    <t>ContextSubsumptionMatcherSigmoid6913</t>
  </si>
  <si>
    <t>CompoundMatcherSigmoid15421</t>
  </si>
  <si>
    <t>RadialRoute - Route - &lt;</t>
  </si>
  <si>
    <t>CompoundMatcher16336_1.0_</t>
  </si>
  <si>
    <t>Taxiway - Taxiway - =</t>
  </si>
  <si>
    <t>LexicalEquivalenceMatcher63678_1.0_</t>
  </si>
  <si>
    <t>AircraftFlow - OccupancyTrafficMonitoringValue - =</t>
  </si>
  <si>
    <t>CompoundMatcherSigmoid16336</t>
  </si>
  <si>
    <t>OperationalRunway - Runway - &lt;</t>
  </si>
  <si>
    <t>CompoundMatcher25431_1.0_</t>
  </si>
  <si>
    <t>AircraftFlow - TemporalEnabledEntity - &lt;</t>
  </si>
  <si>
    <t>SurfaceWindCondition - Wind - =</t>
  </si>
  <si>
    <t>0.33329546702339025</t>
  </si>
  <si>
    <t>PropertyMatcher88957</t>
  </si>
  <si>
    <t>Gate - ServiceAtGate - &gt;</t>
  </si>
  <si>
    <t>CompoundMatcherSigmoid18487</t>
  </si>
  <si>
    <t>FixFlow - Flow - &lt;</t>
  </si>
  <si>
    <t>CompoundMatcher2824_1.0_</t>
  </si>
  <si>
    <t>AircraftFlowCapacity - Capacity - &gt;</t>
  </si>
  <si>
    <t>VictorRoute - Route - &lt;</t>
  </si>
  <si>
    <t>CompoundMatcherSigmoid54766</t>
  </si>
  <si>
    <t>CompoundMatcherSigmoid25431</t>
  </si>
  <si>
    <t>Location - ReferenceLocation - &gt;</t>
  </si>
  <si>
    <t>CompoundMatcher45564_1.0_</t>
  </si>
  <si>
    <t>AircraftFlowCapacity - OccupancyTrafficMonitoringValue - &gt;</t>
  </si>
  <si>
    <t>ShearSidedPolygonalVolume - AirspaceVolume - =</t>
  </si>
  <si>
    <t>0.20902415942480837</t>
  </si>
  <si>
    <t>PropertyMatcher70326</t>
  </si>
  <si>
    <t>CompoundMatcherSigmoid2824</t>
  </si>
  <si>
    <t>Sector - CircleSector - &gt;</t>
  </si>
  <si>
    <t>CompoundMatcher53354_1.0_</t>
  </si>
  <si>
    <t>Relations in Reference Alignment</t>
  </si>
  <si>
    <t>AircraftModel - AircraftMakeModelSeries - =</t>
  </si>
  <si>
    <t>DeicingPad - DeicingArea - =</t>
  </si>
  <si>
    <t>0.2440102502738354</t>
  </si>
  <si>
    <t>PropertyMatcher67768</t>
  </si>
  <si>
    <t>Flight - ReclearanceInFlight - &gt;</t>
  </si>
  <si>
    <t>CompoundMatcherSigmoid34458</t>
  </si>
  <si>
    <t>CompoundMatcher54766_1.0_</t>
  </si>
  <si>
    <t>Relations in Alignment</t>
  </si>
  <si>
    <t>AircraftModel - Object - &lt;</t>
  </si>
  <si>
    <t>SkyCondition - RunwayCondition - =</t>
  </si>
  <si>
    <t>0.3939311170161697</t>
  </si>
  <si>
    <t>PropertyMatcher35428</t>
  </si>
  <si>
    <t>CompoundMatcherSigmoid45564</t>
  </si>
  <si>
    <t>SectorFlow - Flow - &lt;</t>
  </si>
  <si>
    <t>CompoundMatcher60469_1.0_</t>
  </si>
  <si>
    <t>True positives (TP)</t>
  </si>
  <si>
    <t>AircraftSubsystem - Engine - &gt;</t>
  </si>
  <si>
    <t>CrewMember - TemporalEnabledEntity - &lt;</t>
  </si>
  <si>
    <t>ContextSubsumptionMatcherSigmoid26128</t>
  </si>
  <si>
    <t>CompoundMatcherSigmoid53354</t>
  </si>
  <si>
    <t>JetRoute - Route - &lt;</t>
  </si>
  <si>
    <t>CompoundMatcher69406_1.0_</t>
  </si>
  <si>
    <t>False positives (FP)</t>
  </si>
  <si>
    <t>AircraftTrackPoint - AircraftState - =</t>
  </si>
  <si>
    <t>CrewMember - PilotInCommand - &gt;</t>
  </si>
  <si>
    <t>ContextSubsumptionMatcherSigmoid25656</t>
  </si>
  <si>
    <t>AirspaceRoute - Route - &lt;</t>
  </si>
  <si>
    <t>CompoundMatcher72151_1.0_</t>
  </si>
  <si>
    <t>AircraftTrackPoint - TemporalEnabledEntity - &lt;</t>
  </si>
  <si>
    <t>CrewMember - CrewMember - =</t>
  </si>
  <si>
    <t>LexicalEquivalenceMatcherSigmoid25778</t>
  </si>
  <si>
    <t>CompoundMatcherSigmoid60469</t>
  </si>
  <si>
    <t>AircraftFlow - Flow - &lt;</t>
  </si>
  <si>
    <t>CompoundMatcher84259_1.0_</t>
  </si>
  <si>
    <t>AircraftType - AircraftType - =</t>
  </si>
  <si>
    <t>Terminal - VerticalStructure - &lt;</t>
  </si>
  <si>
    <t>ContextSubsumptionMatcherSigmoid46337</t>
  </si>
  <si>
    <t>CompoundMatcherSigmoid69406</t>
  </si>
  <si>
    <t>PhysicalRunway - Runway - &lt;</t>
  </si>
  <si>
    <t>CompoundMatcher86736_1.0_</t>
  </si>
  <si>
    <t>F-Measure</t>
  </si>
  <si>
    <t>AircraftType - Object - &lt;</t>
  </si>
  <si>
    <t>0.8023430984878317</t>
  </si>
  <si>
    <t>WordEmbeddingMatcherSigmoid46352</t>
  </si>
  <si>
    <t>CompoundMatcherSigmoid72151</t>
  </si>
  <si>
    <t>AirportRoute - Route - &lt;</t>
  </si>
  <si>
    <t>CompoundMatcher9016_1.0_</t>
  </si>
  <si>
    <t>Airport - Aerodrome - =</t>
  </si>
  <si>
    <t>CompoundMatcherSigmoid84259</t>
  </si>
  <si>
    <t>Sequence - DepartureSequence - &gt;</t>
  </si>
  <si>
    <t>CompoundMatcher97206_1.0_</t>
  </si>
  <si>
    <t>Airport - GeoTemporalEnabledEntity - &lt;</t>
  </si>
  <si>
    <t>WordEmbeddingMatcherSigmoid77324</t>
  </si>
  <si>
    <t>CompoundMatcherSigmoid86736</t>
  </si>
  <si>
    <t>Sequence - LandingSequence - &gt;</t>
  </si>
  <si>
    <t>CompoundMatcher97309_1.0_</t>
  </si>
  <si>
    <t>CM</t>
  </si>
  <si>
    <t>AirportInfrastructureComponent - DeicingArea - &gt;</t>
  </si>
  <si>
    <t>ContextSubsumptionMatcherSigmoid77640</t>
  </si>
  <si>
    <t>CompoundMatcherSigmoid9016</t>
  </si>
  <si>
    <t>AirspaceLayer - Object - &lt;</t>
  </si>
  <si>
    <t>ContextSubsumptionMatcher100036_1.0_</t>
  </si>
  <si>
    <t>CSM</t>
  </si>
  <si>
    <t>CompoundMatcherSigmoid97206</t>
  </si>
  <si>
    <t>AirspaceInfrastructureComponent - AirspaceLayer - &gt;</t>
  </si>
  <si>
    <t>ContextSubsumptionMatcher119861_1.0_</t>
  </si>
  <si>
    <t>PEM</t>
  </si>
  <si>
    <t>AirportInfrastructureComponent - Runway - &gt;</t>
  </si>
  <si>
    <t>CompoundMatcherSigmoid97309</t>
  </si>
  <si>
    <t>ContextSubsumptionMatcher120329_1.0_</t>
  </si>
  <si>
    <t>LEM</t>
  </si>
  <si>
    <t>AirportInfrastructureComponent - RunwayDirection - &gt;</t>
  </si>
  <si>
    <t>ContextSubsumptionMatcherSigmoid100036</t>
  </si>
  <si>
    <t>Gate - TemporalEnabledEntity - &lt;</t>
  </si>
  <si>
    <t>ContextSubsumptionMatcher18808_1.0_</t>
  </si>
  <si>
    <t>DEM</t>
  </si>
  <si>
    <t>JetRoute - SeaplaneRampSite - =</t>
  </si>
  <si>
    <t>0.1991956209001</t>
  </si>
  <si>
    <t>LexicalEquivalenceMatcherSigmoid69465</t>
  </si>
  <si>
    <t>ContextSubsumptionMatcherSigmoid119861</t>
  </si>
  <si>
    <t>ContextSubsumptionMatcher25656_1.0_</t>
  </si>
  <si>
    <t>WEM</t>
  </si>
  <si>
    <t>ContextSubsumptionMatcher26128_1.0_</t>
  </si>
  <si>
    <t>LSM</t>
  </si>
  <si>
    <t>RunwayVisibleRangeMeasurement - RunwayVisualRange - =</t>
  </si>
  <si>
    <t>0.4145703600217234</t>
  </si>
  <si>
    <t>PropertyMatcher129569</t>
  </si>
  <si>
    <t>ContextSubsumptionMatcherSigmoid18808</t>
  </si>
  <si>
    <t>Flight - TemporalEnabledEntity - &lt;</t>
  </si>
  <si>
    <t>ContextSubsumptionMatcher34363_1.0_</t>
  </si>
  <si>
    <t>GEM</t>
  </si>
  <si>
    <t>AirportSpec - AerodromeSet - =</t>
  </si>
  <si>
    <t>AirspaceRouteSegment - RouteSegment - =</t>
  </si>
  <si>
    <t>0.6938384090285531</t>
  </si>
  <si>
    <t>LexicalEquivalenceMatcherSigmoid5604</t>
  </si>
  <si>
    <t>0.875</t>
  </si>
  <si>
    <t>DSM</t>
  </si>
  <si>
    <t>AirportSpec - TemporalEnabledEntity - &lt;</t>
  </si>
  <si>
    <t>ContextSubsumptionMatcher41685_1.0_</t>
  </si>
  <si>
    <t>AircraftFlow - AircraftGroundService - =</t>
  </si>
  <si>
    <t>0.7972480284902884</t>
  </si>
  <si>
    <t>PropertyMatcher84683</t>
  </si>
  <si>
    <t>ContextSubsumptionMatcherSigmoid34363</t>
  </si>
  <si>
    <t>ContextSubsumptionMatcher41718_1.0_</t>
  </si>
  <si>
    <t>Sum</t>
  </si>
  <si>
    <t>AirspaceLayer - AirspaceLayer - =</t>
  </si>
  <si>
    <t>ContextSubsumptionMatcherSigmoid34541</t>
  </si>
  <si>
    <t>ContextSubsumptionMatcherSigmoid41685</t>
  </si>
  <si>
    <t>ContextSubsumptionMatcher46337_1.0_</t>
  </si>
  <si>
    <t>AviationServiceProvider - AircraftOperator - &gt;</t>
  </si>
  <si>
    <t>ContextSubsumptionMatcherSigmoid41718</t>
  </si>
  <si>
    <t>MetCondition - WeatherCondition - &gt;</t>
  </si>
  <si>
    <t>ContextSubsumptionMatcher50384_1.0_</t>
  </si>
  <si>
    <t>BallBearing - AirframeEquipment - &lt;</t>
  </si>
  <si>
    <t>WordEmbeddingMatcherSigmoid34727</t>
  </si>
  <si>
    <t>ContextSubsumptionMatcherSigmoid41777</t>
  </si>
  <si>
    <t>Taxiway - TemporalEnabledEntity - &lt;</t>
  </si>
  <si>
    <t>ContextSubsumptionMatcher63643_1.0_</t>
  </si>
  <si>
    <t>ContextSubsumptionMatcher6913_1.0_</t>
  </si>
  <si>
    <t>ContextSubsumptionMatcherSigmoid50384</t>
  </si>
  <si>
    <t>ContextSubsumptionMatcher7162_1.0_</t>
  </si>
  <si>
    <t>ContextSubsumptionMatcherSigmoid63643</t>
  </si>
  <si>
    <t>ContextSubsumptionMatcher7273_1.0_</t>
  </si>
  <si>
    <t>OperationalRunway - RunwayMixSequence - =</t>
  </si>
  <si>
    <t>0.3156847257101996</t>
  </si>
  <si>
    <t>PropertyMatcher25188</t>
  </si>
  <si>
    <t>ContextSubsumptionMatcher77640_1.0_</t>
  </si>
  <si>
    <t>DecomposableSystem - RadioNavigationAid - &gt;</t>
  </si>
  <si>
    <t>SequencedItem - Aircraft - &gt;</t>
  </si>
  <si>
    <t>ContextSubsumptionMatcher83729_1.0_</t>
  </si>
  <si>
    <t>SequencedItem - Taxiway - &gt;</t>
  </si>
  <si>
    <t>ContextSubsumptionMatcher83808_1.0_</t>
  </si>
  <si>
    <t>DeicingPad - GeoTemporalEnabledEntity - &lt;</t>
  </si>
  <si>
    <t>ContextSubsumptionMatcherSigmoid83808</t>
  </si>
  <si>
    <t>ContextSubsumptionMatcher85396_1.0_</t>
  </si>
  <si>
    <t>ElectricalPowerSystem - AuxiliaryPowerUnit - &gt;</t>
  </si>
  <si>
    <t>ContextSubsumptionMatcherSigmoid83729</t>
  </si>
  <si>
    <t>0.9721620131986187</t>
  </si>
  <si>
    <t>DefinitionEquivalenceMatcher 18810.0_1.0_</t>
  </si>
  <si>
    <t>NASday - Flight - &gt;</t>
  </si>
  <si>
    <t>DefinitionSubsumptionMatcher122567_1.0_</t>
  </si>
  <si>
    <t>EngineType - CodeAircraftEngineType - =</t>
  </si>
  <si>
    <t>0.6537973433806481</t>
  </si>
  <si>
    <t>LexicalEquivalenceMatcherSigmoid67410</t>
  </si>
  <si>
    <t>0.9913717107181159</t>
  </si>
  <si>
    <t>DefinitionEquivalenceMatcher 34727.0_1.0_</t>
  </si>
  <si>
    <t>TAFmeteorologicalCondition - Wind - &gt;</t>
  </si>
  <si>
    <t>DefinitionSubsumptionMatcher131047_1.0_</t>
  </si>
  <si>
    <t>AirspaceInfrastructureComponent - AirspaceGeometryComponent - =</t>
  </si>
  <si>
    <t>0.6060339032553312</t>
  </si>
  <si>
    <t>LexicalEquivalenceMatcherSigmoid119847</t>
  </si>
  <si>
    <t>ContextSubsumptionMatcherSigmoid85396</t>
  </si>
  <si>
    <t>0.9918140787108333</t>
  </si>
  <si>
    <t>DefinitionEquivalenceMatcher 63678.0_1.0_</t>
  </si>
  <si>
    <t>Gate - CodeAircraftStandType - &lt;</t>
  </si>
  <si>
    <t>DefinitionSubsumptionMatcher18430_1.0_</t>
  </si>
  <si>
    <t>FixFlow - OccupancyTrafficMonitoringValue - &lt;</t>
  </si>
  <si>
    <t>AirspaceInfrastructureComponent - Route - &gt;</t>
  </si>
  <si>
    <t>0.5802428740543085</t>
  </si>
  <si>
    <t>DefinitionSubsumptionMatcherSigmoid119731</t>
  </si>
  <si>
    <t>0.9885725363160626</t>
  </si>
  <si>
    <t>DefinitionEquivalenceMatcher 77324.0_1.0_</t>
  </si>
  <si>
    <t>Gate - AirportSlot - &lt;</t>
  </si>
  <si>
    <t>DefinitionSubsumptionMatcher19061_1.0_</t>
  </si>
  <si>
    <t>0.8023430984878316</t>
  </si>
  <si>
    <t>WordEmbeddingMatcherSigmoid63678</t>
  </si>
  <si>
    <t>NavElementContainer - Route - &gt;</t>
  </si>
  <si>
    <t>DefinitionSubsumptionMatcherSigmoid121561</t>
  </si>
  <si>
    <t>MeteorologicalCondition - Wind - &gt;</t>
  </si>
  <si>
    <t>DefinitionSubsumptionMatcher23992_1.0_</t>
  </si>
  <si>
    <t>0.7453132975774589</t>
  </si>
  <si>
    <t>DefinitionSubsumptionMatcherSigmoid122567</t>
  </si>
  <si>
    <t>Flight - AircraftEquipment - &lt;</t>
  </si>
  <si>
    <t>DefinitionSubsumptionMatcher34026_1.0_</t>
  </si>
  <si>
    <t>NavigationAid - RadioNavigationAid - =</t>
  </si>
  <si>
    <t>0.657023719497543</t>
  </si>
  <si>
    <t>LexicalEquivalenceMatcherSigmoid75550</t>
  </si>
  <si>
    <t>DefinitionSubsumptionMatcherSigmoid131047</t>
  </si>
  <si>
    <t>Flight - CodeFlightServiceAvailabilityType - &lt;</t>
  </si>
  <si>
    <t>DefinitionSubsumptionMatcher34080_1.0_</t>
  </si>
  <si>
    <t>FlightSpec - FlightConditionCombination - =</t>
  </si>
  <si>
    <t>DefinitionSubsumptionMatcherSigmoid18430</t>
  </si>
  <si>
    <t>Flight - AircraftAvionics - &lt;</t>
  </si>
  <si>
    <t>DefinitionSubsumptionMatcher34425_1.0_</t>
  </si>
  <si>
    <t>FlightSpec - ObjectWithSchedule - &lt;</t>
  </si>
  <si>
    <t>DefinitionSubsumptionMatcherSigmoid19061</t>
  </si>
  <si>
    <t>Flight - FlightConditionCircumstance - &lt;</t>
  </si>
  <si>
    <t>DefinitionSubsumptionMatcher34610_1.0_</t>
  </si>
  <si>
    <t>FRDfix - PointReference - &lt;</t>
  </si>
  <si>
    <t>WordEmbeddingMatcherSigmoid18810</t>
  </si>
  <si>
    <t>AircraftWakeCategory - TakeOff - &gt;</t>
  </si>
  <si>
    <t>DefinitionSubsumptionMatcherSigmoid21031</t>
  </si>
  <si>
    <t>METARreport - Wind - &gt;</t>
  </si>
  <si>
    <t>DefinitionSubsumptionMatcher37717_1.0_</t>
  </si>
  <si>
    <t>ReRouteTMI - Airspace - &gt;</t>
  </si>
  <si>
    <t>DefinitionSubsumptionMatcherSigmoid23563</t>
  </si>
  <si>
    <t>DefinitionSubsumptionMatcher41901_1.0_</t>
  </si>
  <si>
    <t>DefinitionSubsumptionMatcherSigmoid23992</t>
  </si>
  <si>
    <t>Terminal - CodeAircraftStandType - &lt;</t>
  </si>
  <si>
    <t>DefinitionSubsumptionMatcher45880_1.0_</t>
  </si>
  <si>
    <t>InternationalAirport - Aerodrome - &lt;</t>
  </si>
  <si>
    <t>DefinitionSubsumptionMatcherSigmoid34026</t>
  </si>
  <si>
    <t>NAShour - Flight - &gt;</t>
  </si>
  <si>
    <t>DefinitionSubsumptionMatcher58517_1.0_</t>
  </si>
  <si>
    <t>IntervalData - RunwayVisualRange - &gt;</t>
  </si>
  <si>
    <t>LexicalEquivalenceMatcherSigmoid85104</t>
  </si>
  <si>
    <t>DefinitionSubsumptionMatcherSigmoid34080</t>
  </si>
  <si>
    <t>TAFreport - Wind - &gt;</t>
  </si>
  <si>
    <t>DefinitionSubsumptionMatcher58762_1.0_</t>
  </si>
  <si>
    <t>METARreportingStation - Aerodrome - &gt;</t>
  </si>
  <si>
    <t>DefinitionSubsumptionMatcherSigmoid34425</t>
  </si>
  <si>
    <t>Taxiway - AirportSlot - &lt;</t>
  </si>
  <si>
    <t>DefinitionSubsumptionMatcher63896_1.0_</t>
  </si>
  <si>
    <t>MetCondition - HorizontalVisibility - &gt;</t>
  </si>
  <si>
    <t>Location - Object - &lt;</t>
  </si>
  <si>
    <t>0.7159081508761447</t>
  </si>
  <si>
    <t>LexicalSubsumptionMatcherSigmoid45136</t>
  </si>
  <si>
    <t>DefinitionSubsumptionMatcherSigmoid34610</t>
  </si>
  <si>
    <t>Aircraft - Taxiway - &lt;</t>
  </si>
  <si>
    <t>DefinitionSubsumptionMatcher77403_1.0_</t>
  </si>
  <si>
    <t>DefinitionSubsumptionMatcherSigmoid37717</t>
  </si>
  <si>
    <t>Aircraft - Aerodrome - &lt;</t>
  </si>
  <si>
    <t>DefinitionSubsumptionMatcher77475_1.0_</t>
  </si>
  <si>
    <t>MetCondition - Wind - &gt;</t>
  </si>
  <si>
    <t>LexicalEquivalenceMatcherSigmoid100646</t>
  </si>
  <si>
    <t>DefinitionSubsumptionMatcherSigmoid41901</t>
  </si>
  <si>
    <t>Aircraft - SearchAndRescueService - &lt;</t>
  </si>
  <si>
    <t>DefinitionSubsumptionMatcher77605_1.0_</t>
  </si>
  <si>
    <t>NASfacility - Aerodrome - &gt;</t>
  </si>
  <si>
    <t>DefinitionSubsumptionMatcherSigmoid45880</t>
  </si>
  <si>
    <t>Aircraft - AirportSlot - &lt;</t>
  </si>
  <si>
    <t>DefinitionSubsumptionMatcher77621_1.0_</t>
  </si>
  <si>
    <t>NavigationAid - DirectionFinder - &gt;</t>
  </si>
  <si>
    <t>SID - AirportTransitView - &lt;</t>
  </si>
  <si>
    <t>DefinitionSubsumptionMatcherSigmoid49841</t>
  </si>
  <si>
    <t>ASPMmeteorologicalCondition - Wind - &gt;</t>
  </si>
  <si>
    <t>DefinitionSubsumptionMatcher90787_1.0_</t>
  </si>
  <si>
    <t>NavigationAid - DME - &gt;</t>
  </si>
  <si>
    <t>ReRouteSegment - CodeRouteSegmentPathType - =</t>
  </si>
  <si>
    <t>0.5912614066013914</t>
  </si>
  <si>
    <t>PropertyMatcher93964</t>
  </si>
  <si>
    <t>DefinitionSubsumptionMatcherSigmoid58517</t>
  </si>
  <si>
    <t>LexicalEquivalenceMatcher100646_1.0_</t>
  </si>
  <si>
    <t>NavigationAid - GeoTemporalEnabledEntity - &lt;</t>
  </si>
  <si>
    <t>AircraftNavigationSystem - SpecialNavigationSystem - =</t>
  </si>
  <si>
    <t>0.5992737023742266</t>
  </si>
  <si>
    <t>LexicalEquivalenceMatcherSigmoid87006</t>
  </si>
  <si>
    <t>DefinitionSubsumptionMatcherSigmoid58762</t>
  </si>
  <si>
    <t>AircraftCapacity - AircraftCapability - =</t>
  </si>
  <si>
    <t>LexicalEquivalenceMatcher134282_1.0_</t>
  </si>
  <si>
    <t>NavigationAid - InstrumentLandingSystem - &gt;</t>
  </si>
  <si>
    <t>METARreportingStation - ADSBGroundStation - =</t>
  </si>
  <si>
    <t>0.5894166497433948</t>
  </si>
  <si>
    <t>LexicalEquivalenceMatcherSigmoid112816</t>
  </si>
  <si>
    <t>Taxiway - CodeTaxiwayType - &lt;</t>
  </si>
  <si>
    <t>DefinitionSubsumptionMatcherSigmoid63302</t>
  </si>
  <si>
    <t>LexicalEquivalenceMatcher25778_1.0_</t>
  </si>
  <si>
    <t>NavigationAid - MarkerBeacon - &gt;</t>
  </si>
  <si>
    <t>DefinitionSubsumptionMatcherSigmoid63896</t>
  </si>
  <si>
    <t>0.9607843137254902</t>
  </si>
  <si>
    <t>LexicalEquivalenceMatcher5604_1.0_</t>
  </si>
  <si>
    <t>NavigationAid - MicrowaveLandingSystem - &gt;</t>
  </si>
  <si>
    <t>DefinitionSubsumptionMatcherSigmoid77403</t>
  </si>
  <si>
    <t>LexicalEquivalenceMatcher6464_1.0_</t>
  </si>
  <si>
    <t>NavigationAid - NDB - &gt;</t>
  </si>
  <si>
    <t>DefinitionSubsumptionMatcherSigmoid77475</t>
  </si>
  <si>
    <t>0.80859375</t>
  </si>
  <si>
    <t>LexicalEquivalenceMatcher112816_1.0_</t>
  </si>
  <si>
    <t>0.9047619047619048</t>
  </si>
  <si>
    <t>LexicalEquivalenceMatcher75550_1.0_</t>
  </si>
  <si>
    <t>DefinitionSubsumptionMatcherSigmoid77605</t>
  </si>
  <si>
    <t>0.8316326530612245</t>
  </si>
  <si>
    <t>LexicalEquivalenceMatcher119847_1.0_</t>
  </si>
  <si>
    <t>LexicalEquivalenceMatcher85104_1.0_</t>
  </si>
  <si>
    <t>NavigationAid - SimplifiedDirectionalFacility - &gt;</t>
  </si>
  <si>
    <t>DefinitionSubsumptionMatcherSigmoid77621</t>
  </si>
  <si>
    <t>LexicalSubsumptionMatcher45136_1.0_</t>
  </si>
  <si>
    <t>NavigationAid - TACAN - &gt;</t>
  </si>
  <si>
    <t>AircraftWakeCategory - AircraftCategory - =</t>
  </si>
  <si>
    <t>0.6023735931596829</t>
  </si>
  <si>
    <t>LexicalEquivalenceMatcherSigmoid20664</t>
  </si>
  <si>
    <t>DefinitionSubsumptionMatcherSigmoid90787</t>
  </si>
  <si>
    <t>Taxiway - CodeTaxiwayType - =</t>
  </si>
  <si>
    <t>PropertyMatcher63302_1.0_</t>
  </si>
  <si>
    <t>NavigationAid - VOR - &gt;</t>
  </si>
  <si>
    <t>PropertyMatcher84683_1.0_</t>
  </si>
  <si>
    <t>NavigationElement - Aerodrome - &gt;</t>
  </si>
  <si>
    <t>0.6833440074123769</t>
  </si>
  <si>
    <t>PropertyMatcher59712</t>
  </si>
  <si>
    <t>NavigationElement - SignificantPoint - &gt;</t>
  </si>
  <si>
    <t>NavigationFix - GeoTemporalEnabledEntity - &lt;</t>
  </si>
  <si>
    <t>NavigationFix - PointReference - &gt;</t>
  </si>
  <si>
    <t>0.8222222222222222</t>
  </si>
  <si>
    <t>LexicalEquivalenceMatcher87006_1.0_</t>
  </si>
  <si>
    <t>NavigationFix - SignificantPoint - =</t>
  </si>
  <si>
    <t>OperationalRunway - RunwayDirection - =</t>
  </si>
  <si>
    <t>PropertyMatcher59712_1.0_</t>
  </si>
  <si>
    <t>OperationalRunway - TemporalEnabledEntity - &lt;</t>
  </si>
  <si>
    <t>PhysicalRunway - Runway - =</t>
  </si>
  <si>
    <t>PhysicalRunway - TemporalEnabledEntity - &lt;</t>
  </si>
  <si>
    <t>RelativeFix - Object - &lt;</t>
  </si>
  <si>
    <t>RelativeFix - PointReference - =</t>
  </si>
  <si>
    <t>RelativeFix - SignificantPoint - &lt;</t>
  </si>
  <si>
    <t>RunwayVisibleRangeMeasurement - GeoTemporalEnabledEntity - &lt;</t>
  </si>
  <si>
    <t>SectorFlow - OccupancyTrafficMonitoringValue - &lt;</t>
  </si>
  <si>
    <t>Sequence - TaxiRoute - &gt;</t>
  </si>
  <si>
    <t>SequencedItem - AircraftState - &gt;</t>
  </si>
  <si>
    <t>SID - Procedure - &lt;</t>
  </si>
  <si>
    <t>SID - StandardInstrumentDeparture - =</t>
  </si>
  <si>
    <t>SIDSTAR - StandardInstrumentArrival - &gt;</t>
  </si>
  <si>
    <t>SIDSTAR - StandardInstrumentDeparture - &gt;</t>
  </si>
  <si>
    <t>STAR - Procedure - &lt;</t>
  </si>
  <si>
    <t>STAR - StandardInstrumentArrival - =</t>
  </si>
  <si>
    <t>SurfaceWindCondition - WeatherPhenomenon - &lt;</t>
  </si>
  <si>
    <t>Taxipath - TaxiRoute - =</t>
  </si>
  <si>
    <t>Taxipath - TemporalEnabledEntity - &lt;</t>
  </si>
  <si>
    <t>TimeInterval - TimeRangeType - =</t>
  </si>
  <si>
    <t>USairport - Aerodrome - &lt;</t>
  </si>
  <si>
    <t>VisibilityCondition - HorizontalVisibility - =</t>
  </si>
  <si>
    <t>VisibilityCondition - Object -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</si>
</sst>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2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/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400" b="0" i="0" u="none" strike="noStrike" baseline="0">
                <a:effectLst/>
              </a:rPr>
              <a:t>Combination Methods ATM dataset (Precision)</a:t>
            </a:r>
            <a:r>
              <a:rPr lang="nb-NO" sz="1400" b="0" i="0" u="none" strike="noStrike" baseline="0"/>
              <a:t> 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'ATM Charts (Combination)'!$C$24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(Combination)'!$D$23:$M$23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(Combination)'!$D$24:$M$24</c:f>
              <c:numCache>
                <c:formatCode>0.00</c:formatCode>
                <c:ptCount val="10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F-4C43-98DF-441B0FEFF5BF}"/>
            </c:ext>
          </c:extLst>
        </c:ser>
        <c:ser>
          <c:idx val="1"/>
          <c:order val="1"/>
          <c:tx>
            <c:strRef>
              <c:f>'ATM Charts (Combination)'!$C$25</c:f>
              <c:strCache>
                <c:ptCount val="1"/>
                <c:pt idx="0">
                  <c:v>Profile Weight (no matcher selection)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870-9943-9BB9-59707C4E6C90}"/>
              </c:ext>
            </c:extLst>
          </c:dPt>
          <c:cat>
            <c:strRef>
              <c:f>'ATM Charts (Combination)'!$D$23:$M$23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(Combination)'!$D$25:$M$25</c:f>
              <c:numCache>
                <c:formatCode>0.00</c:formatCode>
                <c:ptCount val="10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F-4C43-98DF-441B0FEFF5BF}"/>
            </c:ext>
          </c:extLst>
        </c:ser>
        <c:ser>
          <c:idx val="2"/>
          <c:order val="2"/>
          <c:tx>
            <c:strRef>
              <c:f>'ATM Charts (Combination)'!$C$26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(Combination)'!$D$23:$M$23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(Combination)'!$D$26:$M$26</c:f>
              <c:numCache>
                <c:formatCode>0.00</c:formatCode>
                <c:ptCount val="10"/>
                <c:pt idx="0">
                  <c:v>0.34710743801652894</c:v>
                </c:pt>
                <c:pt idx="1">
                  <c:v>0.34453781512605042</c:v>
                </c:pt>
                <c:pt idx="2">
                  <c:v>0.3504273504273504</c:v>
                </c:pt>
                <c:pt idx="3">
                  <c:v>0.34482758620689657</c:v>
                </c:pt>
                <c:pt idx="4">
                  <c:v>0.34210526315789475</c:v>
                </c:pt>
                <c:pt idx="5">
                  <c:v>0.35135135135135137</c:v>
                </c:pt>
                <c:pt idx="6">
                  <c:v>0.35454545454545455</c:v>
                </c:pt>
                <c:pt idx="7">
                  <c:v>0.44578313253012047</c:v>
                </c:pt>
                <c:pt idx="8">
                  <c:v>0.46753246753246752</c:v>
                </c:pt>
                <c:pt idx="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F-4C43-98DF-441B0FEFF5BF}"/>
            </c:ext>
          </c:extLst>
        </c:ser>
        <c:ser>
          <c:idx val="3"/>
          <c:order val="3"/>
          <c:tx>
            <c:strRef>
              <c:f>'ATM Charts (Combination)'!$C$27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(Combination)'!$D$23:$M$23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(Combination)'!$D$27:$M$27</c:f>
              <c:numCache>
                <c:formatCode>0.00</c:formatCode>
                <c:ptCount val="10"/>
                <c:pt idx="0">
                  <c:v>0.35199999999999998</c:v>
                </c:pt>
                <c:pt idx="1">
                  <c:v>0.34959299999999999</c:v>
                </c:pt>
                <c:pt idx="2">
                  <c:v>0.35537200000000002</c:v>
                </c:pt>
                <c:pt idx="3">
                  <c:v>0.35</c:v>
                </c:pt>
                <c:pt idx="4">
                  <c:v>0.35042699999999999</c:v>
                </c:pt>
                <c:pt idx="5">
                  <c:v>0.35398200000000002</c:v>
                </c:pt>
                <c:pt idx="6">
                  <c:v>0.36036000000000001</c:v>
                </c:pt>
                <c:pt idx="7">
                  <c:v>0.45678999999999997</c:v>
                </c:pt>
                <c:pt idx="8">
                  <c:v>0.45333299999999999</c:v>
                </c:pt>
                <c:pt idx="9">
                  <c:v>0.42029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F-4C43-98DF-441B0FEFF5BF}"/>
            </c:ext>
          </c:extLst>
        </c:ser>
        <c:ser>
          <c:idx val="4"/>
          <c:order val="4"/>
          <c:tx>
            <c:strRef>
              <c:f>'ATM Charts (Combination)'!$C$28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(Combination)'!$D$23:$M$23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(Combination)'!$D$28:$M$28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F-4C43-98DF-441B0FEFF5BF}"/>
            </c:ext>
          </c:extLst>
        </c:ser>
        <c:ser>
          <c:idx val="5"/>
          <c:order val="5"/>
          <c:tx>
            <c:strRef>
              <c:f>'ATM Charts (Combination)'!$C$29</c:f>
              <c:strCache>
                <c:ptCount val="1"/>
                <c:pt idx="0">
                  <c:v>S-match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(Combination)'!$D$23:$M$23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(Combination)'!$D$29:$M$29</c:f>
              <c:numCache>
                <c:formatCode>0.00</c:formatCode>
                <c:ptCount val="10"/>
                <c:pt idx="0">
                  <c:v>3.0905077262693158E-2</c:v>
                </c:pt>
                <c:pt idx="1">
                  <c:v>3.0905077262693158E-2</c:v>
                </c:pt>
                <c:pt idx="2">
                  <c:v>3.0905077262693158E-2</c:v>
                </c:pt>
                <c:pt idx="3">
                  <c:v>3.0905077262693158E-2</c:v>
                </c:pt>
                <c:pt idx="4">
                  <c:v>3.0905077262693158E-2</c:v>
                </c:pt>
                <c:pt idx="5">
                  <c:v>3.0905077262693158E-2</c:v>
                </c:pt>
                <c:pt idx="6">
                  <c:v>3.0905077262693158E-2</c:v>
                </c:pt>
                <c:pt idx="7">
                  <c:v>3.0905077262693158E-2</c:v>
                </c:pt>
                <c:pt idx="8">
                  <c:v>3.0905077262693158E-2</c:v>
                </c:pt>
                <c:pt idx="9">
                  <c:v>3.0905077262693158E-2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F-4C43-98DF-441B0FEFF5BF}"/>
            </c:ext>
          </c:extLst>
        </c:ser>
        <c:ser>
          <c:idx val="6"/>
          <c:order val="6"/>
          <c:tx>
            <c:strRef>
              <c:f>'ATM Charts (Combination)'!$C$30</c:f>
              <c:strCache>
                <c:ptCount val="1"/>
                <c:pt idx="0">
                  <c:v>STROMA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(Combination)'!$D$23:$M$23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(Combination)'!$D$30:$M$30</c:f>
              <c:numCache>
                <c:formatCode>0.00</c:formatCode>
                <c:ptCount val="10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0.76923076923076927</c:v>
                </c:pt>
                <c:pt idx="8">
                  <c:v>0.9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F-4C43-98DF-441B0FEFF5BF}"/>
            </c:ext>
          </c:extLst>
        </c:ser>
        <c:ser>
          <c:idx val="7"/>
          <c:order val="7"/>
          <c:tx>
            <c:strRef>
              <c:f>'ATM Charts (Combination)'!$C$31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(Combination)'!$D$23:$M$23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(Combination)'!$D$31:$M$31</c:f>
              <c:numCache>
                <c:formatCode>0.00</c:formatCode>
                <c:ptCount val="10"/>
                <c:pt idx="0">
                  <c:v>2.228767014248189E-3</c:v>
                </c:pt>
                <c:pt idx="1">
                  <c:v>2.228767014248189E-3</c:v>
                </c:pt>
                <c:pt idx="2">
                  <c:v>2.228767014248189E-3</c:v>
                </c:pt>
                <c:pt idx="3">
                  <c:v>2.228767014248189E-3</c:v>
                </c:pt>
                <c:pt idx="4">
                  <c:v>2.228767014248189E-3</c:v>
                </c:pt>
                <c:pt idx="5">
                  <c:v>2.228767014248189E-3</c:v>
                </c:pt>
                <c:pt idx="6">
                  <c:v>2.942907592701589E-3</c:v>
                </c:pt>
                <c:pt idx="7">
                  <c:v>3.7346877801015836E-3</c:v>
                </c:pt>
                <c:pt idx="8">
                  <c:v>8.3612040133779261E-3</c:v>
                </c:pt>
                <c:pt idx="9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F-4C43-98DF-441B0FEFF5BF}"/>
            </c:ext>
          </c:extLst>
        </c:ser>
        <c:ser>
          <c:idx val="8"/>
          <c:order val="8"/>
          <c:tx>
            <c:strRef>
              <c:f>'ATM Charts (Combination)'!$C$32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(Combination)'!$D$23:$M$23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(Combination)'!$D$32:$M$32</c:f>
              <c:numCache>
                <c:formatCode>0.00</c:formatCode>
                <c:ptCount val="10"/>
                <c:pt idx="0">
                  <c:v>0.10869565217391304</c:v>
                </c:pt>
                <c:pt idx="1">
                  <c:v>0.10869565217391304</c:v>
                </c:pt>
                <c:pt idx="2">
                  <c:v>0.10869565217391304</c:v>
                </c:pt>
                <c:pt idx="3">
                  <c:v>0.10869565217391304</c:v>
                </c:pt>
                <c:pt idx="4">
                  <c:v>0.10869565217391304</c:v>
                </c:pt>
                <c:pt idx="5">
                  <c:v>0.10869565217391304</c:v>
                </c:pt>
                <c:pt idx="6">
                  <c:v>0.20833333333333334</c:v>
                </c:pt>
                <c:pt idx="7">
                  <c:v>0.27777777777777779</c:v>
                </c:pt>
                <c:pt idx="8">
                  <c:v>0.5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0-9943-9BB9-59707C4E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04448"/>
        <c:axId val="309497760"/>
      </c:lineChart>
      <c:catAx>
        <c:axId val="3094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9497760"/>
        <c:crosses val="autoZero"/>
        <c:auto val="1"/>
        <c:lblAlgn val="ctr"/>
        <c:lblOffset val="100"/>
        <c:noMultiLvlLbl val="0"/>
      </c:catAx>
      <c:valAx>
        <c:axId val="30949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Evaluation</a:t>
                </a:r>
                <a:r>
                  <a:rPr lang="nb-NO" baseline="0"/>
                  <a:t> Score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1.1473181843969785E-2"/>
              <c:y val="0.26892079873995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94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568637237151165E-2"/>
          <c:y val="0.71003087086020511"/>
          <c:w val="0.91359431918341716"/>
          <c:h val="0.28996912913979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51-3540-96A9-C445E4808A0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51-3540-96A9-C445E4808A0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51-3540-96A9-C445E4808A0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51-3540-96A9-C445E4808A0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51-3540-96A9-C445E4808A0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51-3540-96A9-C445E4808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151-3540-96A9-C445E4808A0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151-3540-96A9-C445E4808A0B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151-3540-96A9-C445E4808A0B}"/>
              </c:ext>
            </c:extLst>
          </c:dPt>
          <c:dLbls>
            <c:dLbl>
              <c:idx val="0"/>
              <c:layout>
                <c:manualLayout>
                  <c:x val="5.2683180227471565E-2"/>
                  <c:y val="-2.65310586176727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51-3540-96A9-C445E4808A0B}"/>
                </c:ext>
              </c:extLst>
            </c:dLbl>
            <c:dLbl>
              <c:idx val="1"/>
              <c:layout>
                <c:manualLayout>
                  <c:x val="0.1031355455568054"/>
                  <c:y val="6.6054243219393845E-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51-3540-96A9-C445E4808A0B}"/>
                </c:ext>
              </c:extLst>
            </c:dLbl>
            <c:dLbl>
              <c:idx val="2"/>
              <c:layout>
                <c:manualLayout>
                  <c:x val="-3.6908823897012874E-2"/>
                  <c:y val="2.78418635170603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51-3540-96A9-C445E4808A0B}"/>
                </c:ext>
              </c:extLst>
            </c:dLbl>
            <c:dLbl>
              <c:idx val="3"/>
              <c:layout>
                <c:manualLayout>
                  <c:x val="-3.8380749281339832E-2"/>
                  <c:y val="3.83287401574803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51-3540-96A9-C445E4808A0B}"/>
                </c:ext>
              </c:extLst>
            </c:dLbl>
            <c:dLbl>
              <c:idx val="4"/>
              <c:layout>
                <c:manualLayout>
                  <c:x val="-0.11320631796025497"/>
                  <c:y val="4.62922134733158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51-3540-96A9-C445E4808A0B}"/>
                </c:ext>
              </c:extLst>
            </c:dLbl>
            <c:dLbl>
              <c:idx val="5"/>
              <c:layout>
                <c:manualLayout>
                  <c:x val="1.1917416572928384E-2"/>
                  <c:y val="-1.24962817147856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51-3540-96A9-C445E4808A0B}"/>
                </c:ext>
              </c:extLst>
            </c:dLbl>
            <c:dLbl>
              <c:idx val="6"/>
              <c:layout>
                <c:manualLayout>
                  <c:x val="0.30357080364954381"/>
                  <c:y val="9.62222222222222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51-3540-96A9-C445E4808A0B}"/>
                </c:ext>
              </c:extLst>
            </c:dLbl>
            <c:dLbl>
              <c:idx val="7"/>
              <c:layout>
                <c:manualLayout>
                  <c:x val="-0.21701459192600925"/>
                  <c:y val="-1.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51-3540-96A9-C445E4808A0B}"/>
                </c:ext>
              </c:extLst>
            </c:dLbl>
            <c:dLbl>
              <c:idx val="8"/>
              <c:layout>
                <c:manualLayout>
                  <c:x val="0.30257866204224471"/>
                  <c:y val="3.861111111111111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151-3540-96A9-C445E4808A0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ATM_ALIGNMENT_ANALYSIS!$D$81:$D$89</c:f>
              <c:strCache>
                <c:ptCount val="9"/>
                <c:pt idx="0">
                  <c:v>CM</c:v>
                </c:pt>
                <c:pt idx="1">
                  <c:v>CSM</c:v>
                </c:pt>
                <c:pt idx="2">
                  <c:v>LEM</c:v>
                </c:pt>
                <c:pt idx="3">
                  <c:v>PEM</c:v>
                </c:pt>
                <c:pt idx="4">
                  <c:v>WEM</c:v>
                </c:pt>
                <c:pt idx="5">
                  <c:v>LSM</c:v>
                </c:pt>
                <c:pt idx="6">
                  <c:v>DEM</c:v>
                </c:pt>
                <c:pt idx="7">
                  <c:v>GEM</c:v>
                </c:pt>
                <c:pt idx="8">
                  <c:v>DSM</c:v>
                </c:pt>
              </c:strCache>
            </c:strRef>
          </c:cat>
          <c:val>
            <c:numRef>
              <c:f>ATM_ALIGNMENT_ANALYSIS!$E$81:$E$89</c:f>
              <c:numCache>
                <c:formatCode>General</c:formatCode>
                <c:ptCount val="9"/>
                <c:pt idx="0">
                  <c:v>25</c:v>
                </c:pt>
                <c:pt idx="1">
                  <c:v>21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51-3540-96A9-C445E4808A0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400" b="0" i="0" u="none" strike="noStrike" baseline="0">
                <a:effectLst/>
              </a:rPr>
              <a:t>Combination Methods ATM dataset (Recall)</a:t>
            </a:r>
            <a:r>
              <a:rPr lang="nb-NO" sz="1400" b="0" i="0" u="none" strike="noStrike" baseline="0"/>
              <a:t> 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'ATM Charts (Combination)'!$C$38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(Combination)'!$D$37:$M$37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(Combination)'!$D$38:$M$38</c:f>
              <c:numCache>
                <c:formatCode>0.00</c:formatCode>
                <c:ptCount val="10"/>
                <c:pt idx="0">
                  <c:v>0.36521739130434783</c:v>
                </c:pt>
                <c:pt idx="1">
                  <c:v>0.37391304347826088</c:v>
                </c:pt>
                <c:pt idx="2">
                  <c:v>0.37391304347826088</c:v>
                </c:pt>
                <c:pt idx="3">
                  <c:v>0.37391304347826088</c:v>
                </c:pt>
                <c:pt idx="4">
                  <c:v>0.37391304347826088</c:v>
                </c:pt>
                <c:pt idx="5">
                  <c:v>0.37391304347826088</c:v>
                </c:pt>
                <c:pt idx="6">
                  <c:v>0.37391304347826088</c:v>
                </c:pt>
                <c:pt idx="7">
                  <c:v>0.37391304347826088</c:v>
                </c:pt>
                <c:pt idx="8">
                  <c:v>0.37391304347826088</c:v>
                </c:pt>
                <c:pt idx="9">
                  <c:v>0.37391304347826088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0-1447-8A1E-B6AB879031A2}"/>
            </c:ext>
          </c:extLst>
        </c:ser>
        <c:ser>
          <c:idx val="1"/>
          <c:order val="1"/>
          <c:tx>
            <c:strRef>
              <c:f>'ATM Charts (Combination)'!$C$39</c:f>
              <c:strCache>
                <c:ptCount val="1"/>
                <c:pt idx="0">
                  <c:v>Profile Weight (no matcher selection)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(Combination)'!$D$37:$M$37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(Combination)'!$D$39:$M$39</c:f>
              <c:numCache>
                <c:formatCode>0.00</c:formatCode>
                <c:ptCount val="10"/>
                <c:pt idx="0">
                  <c:v>0.37391304347826088</c:v>
                </c:pt>
                <c:pt idx="1">
                  <c:v>0.37391304347826088</c:v>
                </c:pt>
                <c:pt idx="2">
                  <c:v>0.37391304347826088</c:v>
                </c:pt>
                <c:pt idx="3">
                  <c:v>0.37391304347826088</c:v>
                </c:pt>
                <c:pt idx="4">
                  <c:v>0.37391304347826088</c:v>
                </c:pt>
                <c:pt idx="5">
                  <c:v>0.37391304347826088</c:v>
                </c:pt>
                <c:pt idx="6">
                  <c:v>0.37391304347826088</c:v>
                </c:pt>
                <c:pt idx="7">
                  <c:v>0.37391304347826088</c:v>
                </c:pt>
                <c:pt idx="8">
                  <c:v>0.37391304347826088</c:v>
                </c:pt>
                <c:pt idx="9">
                  <c:v>0.37391304347826088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0-1447-8A1E-B6AB879031A2}"/>
            </c:ext>
          </c:extLst>
        </c:ser>
        <c:ser>
          <c:idx val="2"/>
          <c:order val="2"/>
          <c:tx>
            <c:strRef>
              <c:f>'ATM Charts (Combination)'!$C$40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(Combination)'!$D$37:$M$37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(Combination)'!$D$40:$M$40</c:f>
              <c:numCache>
                <c:formatCode>0.00</c:formatCode>
                <c:ptCount val="10"/>
                <c:pt idx="0">
                  <c:v>0.36521739130434783</c:v>
                </c:pt>
                <c:pt idx="1">
                  <c:v>0.35652173913043478</c:v>
                </c:pt>
                <c:pt idx="2">
                  <c:v>0.35652173913043478</c:v>
                </c:pt>
                <c:pt idx="3">
                  <c:v>0.34782608695652173</c:v>
                </c:pt>
                <c:pt idx="4">
                  <c:v>0.33913043478260868</c:v>
                </c:pt>
                <c:pt idx="5">
                  <c:v>0.33913043478260868</c:v>
                </c:pt>
                <c:pt idx="6">
                  <c:v>0.33913043478260868</c:v>
                </c:pt>
                <c:pt idx="7">
                  <c:v>0.32173913043478258</c:v>
                </c:pt>
                <c:pt idx="8">
                  <c:v>0.31304347826086959</c:v>
                </c:pt>
                <c:pt idx="9">
                  <c:v>0.30434782608695654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0-1447-8A1E-B6AB879031A2}"/>
            </c:ext>
          </c:extLst>
        </c:ser>
        <c:ser>
          <c:idx val="3"/>
          <c:order val="3"/>
          <c:tx>
            <c:strRef>
              <c:f>'ATM Charts (Combination)'!$C$41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(Combination)'!$D$37:$M$37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(Combination)'!$D$41:$M$41</c:f>
              <c:numCache>
                <c:formatCode>0.00</c:formatCode>
                <c:ptCount val="10"/>
                <c:pt idx="0">
                  <c:v>0.38260899999999998</c:v>
                </c:pt>
                <c:pt idx="1">
                  <c:v>0.373913</c:v>
                </c:pt>
                <c:pt idx="2">
                  <c:v>0.373913</c:v>
                </c:pt>
                <c:pt idx="3">
                  <c:v>0.36521700000000001</c:v>
                </c:pt>
                <c:pt idx="4">
                  <c:v>0.35652200000000001</c:v>
                </c:pt>
                <c:pt idx="5">
                  <c:v>0.34782600000000002</c:v>
                </c:pt>
                <c:pt idx="6">
                  <c:v>0.34782600000000002</c:v>
                </c:pt>
                <c:pt idx="7">
                  <c:v>0.321739</c:v>
                </c:pt>
                <c:pt idx="8">
                  <c:v>0.29565200000000003</c:v>
                </c:pt>
                <c:pt idx="9">
                  <c:v>0.25217400000000001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0-1447-8A1E-B6AB879031A2}"/>
            </c:ext>
          </c:extLst>
        </c:ser>
        <c:ser>
          <c:idx val="4"/>
          <c:order val="4"/>
          <c:tx>
            <c:strRef>
              <c:f>'ATM Charts (Combination)'!$C$42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(Combination)'!$D$37:$M$37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(Combination)'!$D$42:$M$42</c:f>
              <c:numCache>
                <c:formatCode>0.00</c:formatCode>
                <c:ptCount val="10"/>
                <c:pt idx="0">
                  <c:v>7.8260999999999997E-2</c:v>
                </c:pt>
                <c:pt idx="1">
                  <c:v>7.8260999999999997E-2</c:v>
                </c:pt>
                <c:pt idx="2">
                  <c:v>7.8260999999999997E-2</c:v>
                </c:pt>
                <c:pt idx="3">
                  <c:v>7.8260999999999997E-2</c:v>
                </c:pt>
                <c:pt idx="4">
                  <c:v>7.8260999999999997E-2</c:v>
                </c:pt>
                <c:pt idx="5">
                  <c:v>7.8260999999999997E-2</c:v>
                </c:pt>
                <c:pt idx="6">
                  <c:v>7.8260999999999997E-2</c:v>
                </c:pt>
                <c:pt idx="7">
                  <c:v>7.8260999999999997E-2</c:v>
                </c:pt>
                <c:pt idx="8">
                  <c:v>7.8260999999999997E-2</c:v>
                </c:pt>
                <c:pt idx="9">
                  <c:v>7.8260999999999997E-2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0-1447-8A1E-B6AB879031A2}"/>
            </c:ext>
          </c:extLst>
        </c:ser>
        <c:ser>
          <c:idx val="5"/>
          <c:order val="5"/>
          <c:tx>
            <c:strRef>
              <c:f>'ATM Charts (Combination)'!$C$43</c:f>
              <c:strCache>
                <c:ptCount val="1"/>
                <c:pt idx="0">
                  <c:v>S-match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(Combination)'!$D$37:$M$37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(Combination)'!$D$43:$M$43</c:f>
              <c:numCache>
                <c:formatCode>0.00</c:formatCode>
                <c:ptCount val="10"/>
                <c:pt idx="0">
                  <c:v>0.12173913043478261</c:v>
                </c:pt>
                <c:pt idx="1">
                  <c:v>0.12173913043478261</c:v>
                </c:pt>
                <c:pt idx="2">
                  <c:v>0.12173913043478261</c:v>
                </c:pt>
                <c:pt idx="3">
                  <c:v>0.12173913043478261</c:v>
                </c:pt>
                <c:pt idx="4">
                  <c:v>0.12173913043478261</c:v>
                </c:pt>
                <c:pt idx="5">
                  <c:v>0.12173913043478261</c:v>
                </c:pt>
                <c:pt idx="6">
                  <c:v>0.12173913043478261</c:v>
                </c:pt>
                <c:pt idx="7">
                  <c:v>0.12173913043478261</c:v>
                </c:pt>
                <c:pt idx="8">
                  <c:v>0.12173913043478261</c:v>
                </c:pt>
                <c:pt idx="9">
                  <c:v>0.12173913043478261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F0-1447-8A1E-B6AB879031A2}"/>
            </c:ext>
          </c:extLst>
        </c:ser>
        <c:ser>
          <c:idx val="6"/>
          <c:order val="6"/>
          <c:tx>
            <c:strRef>
              <c:f>'ATM Charts (Combination)'!$C$44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(Combination)'!$D$37:$M$37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(Combination)'!$D$44:$M$44</c:f>
              <c:numCache>
                <c:formatCode>0.00</c:formatCode>
                <c:ptCount val="10"/>
                <c:pt idx="0">
                  <c:v>9.5652173913043481E-2</c:v>
                </c:pt>
                <c:pt idx="1">
                  <c:v>9.5652173913043481E-2</c:v>
                </c:pt>
                <c:pt idx="2">
                  <c:v>9.5652173913043481E-2</c:v>
                </c:pt>
                <c:pt idx="3">
                  <c:v>9.5652173913043481E-2</c:v>
                </c:pt>
                <c:pt idx="4">
                  <c:v>9.5652173913043481E-2</c:v>
                </c:pt>
                <c:pt idx="5">
                  <c:v>8.6956521739130432E-2</c:v>
                </c:pt>
                <c:pt idx="6">
                  <c:v>8.6956521739130432E-2</c:v>
                </c:pt>
                <c:pt idx="7">
                  <c:v>8.6956521739130432E-2</c:v>
                </c:pt>
                <c:pt idx="8">
                  <c:v>7.8260869565217397E-2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F0-1447-8A1E-B6AB879031A2}"/>
            </c:ext>
          </c:extLst>
        </c:ser>
        <c:ser>
          <c:idx val="7"/>
          <c:order val="7"/>
          <c:tx>
            <c:strRef>
              <c:f>'ATM Charts (Combination)'!$C$45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(Combination)'!$D$37:$M$37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(Combination)'!$D$45:$M$45</c:f>
              <c:numCache>
                <c:formatCode>0.00</c:formatCode>
                <c:ptCount val="10"/>
                <c:pt idx="0">
                  <c:v>0.24347826086956523</c:v>
                </c:pt>
                <c:pt idx="1">
                  <c:v>0.24347826086956523</c:v>
                </c:pt>
                <c:pt idx="2">
                  <c:v>0.24347826086956523</c:v>
                </c:pt>
                <c:pt idx="3">
                  <c:v>0.24347826086956523</c:v>
                </c:pt>
                <c:pt idx="4">
                  <c:v>0.24347826086956523</c:v>
                </c:pt>
                <c:pt idx="5">
                  <c:v>0.24347826086956523</c:v>
                </c:pt>
                <c:pt idx="6">
                  <c:v>0.21739130434782608</c:v>
                </c:pt>
                <c:pt idx="7">
                  <c:v>0.21739130434782608</c:v>
                </c:pt>
                <c:pt idx="8">
                  <c:v>8.6956521739130432E-2</c:v>
                </c:pt>
                <c:pt idx="9">
                  <c:v>2.6086956521739129E-2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F0-1447-8A1E-B6AB879031A2}"/>
            </c:ext>
          </c:extLst>
        </c:ser>
        <c:ser>
          <c:idx val="8"/>
          <c:order val="8"/>
          <c:tx>
            <c:strRef>
              <c:f>'ATM Charts (Combination)'!$C$46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(Combination)'!$D$37:$M$37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(Combination)'!$D$46:$M$46</c:f>
              <c:numCache>
                <c:formatCode>0.00</c:formatCode>
                <c:ptCount val="10"/>
                <c:pt idx="0">
                  <c:v>4.3478260869565216E-2</c:v>
                </c:pt>
                <c:pt idx="1">
                  <c:v>4.3478260869565216E-2</c:v>
                </c:pt>
                <c:pt idx="2">
                  <c:v>4.3478260869565216E-2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4.3478260869565216E-2</c:v>
                </c:pt>
                <c:pt idx="6">
                  <c:v>4.3478260869565216E-2</c:v>
                </c:pt>
                <c:pt idx="7">
                  <c:v>4.3478260869565216E-2</c:v>
                </c:pt>
                <c:pt idx="8">
                  <c:v>4.3478260869565216E-2</c:v>
                </c:pt>
                <c:pt idx="9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4-C944-B7DB-2759C72E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92208"/>
        <c:axId val="325390736"/>
      </c:lineChart>
      <c:catAx>
        <c:axId val="3255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</a:t>
                </a:r>
                <a:r>
                  <a:rPr lang="nb-NO" baseline="0"/>
                  <a:t> Threshold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5390736"/>
        <c:crosses val="autoZero"/>
        <c:auto val="1"/>
        <c:lblAlgn val="ctr"/>
        <c:lblOffset val="100"/>
        <c:noMultiLvlLbl val="0"/>
      </c:catAx>
      <c:valAx>
        <c:axId val="32539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3767818212763743E-2"/>
              <c:y val="0.26892079873995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55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815667142332253E-2"/>
          <c:y val="0.78934636268821134"/>
          <c:w val="0.88263882342962696"/>
          <c:h val="0.15202914335195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Combination</a:t>
            </a:r>
            <a:r>
              <a:rPr lang="nb-NO" baseline="0"/>
              <a:t> Methods ATM dataset (F-measure)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'ATM Charts (Combination)'!$C$52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(Combination)'!$D$51:$M$51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(Combination)'!$D$52:$M$52</c:f>
              <c:numCache>
                <c:formatCode>0.00</c:formatCode>
                <c:ptCount val="10"/>
                <c:pt idx="0">
                  <c:v>0.44210526315789478</c:v>
                </c:pt>
                <c:pt idx="1">
                  <c:v>0.44210526315789478</c:v>
                </c:pt>
                <c:pt idx="2">
                  <c:v>0.44210526315789478</c:v>
                </c:pt>
                <c:pt idx="3">
                  <c:v>0.44210526315789478</c:v>
                </c:pt>
                <c:pt idx="4">
                  <c:v>0.44210526315789478</c:v>
                </c:pt>
                <c:pt idx="5">
                  <c:v>0.44210526315789478</c:v>
                </c:pt>
                <c:pt idx="6">
                  <c:v>0.44210526315789478</c:v>
                </c:pt>
                <c:pt idx="7">
                  <c:v>0.44210526315789478</c:v>
                </c:pt>
                <c:pt idx="8">
                  <c:v>0.44210526315789478</c:v>
                </c:pt>
                <c:pt idx="9">
                  <c:v>0.44210526315789478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2-6B4D-8CB6-939FAB3AA7E3}"/>
            </c:ext>
          </c:extLst>
        </c:ser>
        <c:ser>
          <c:idx val="1"/>
          <c:order val="1"/>
          <c:tx>
            <c:strRef>
              <c:f>'ATM Charts (Combination)'!$C$53</c:f>
              <c:strCache>
                <c:ptCount val="1"/>
                <c:pt idx="0">
                  <c:v>Profile Weight (no matcher selection)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'ATM Charts (Combination)'!$D$51:$M$51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(Combination)'!$D$53:$M$53</c:f>
              <c:numCache>
                <c:formatCode>0.00</c:formatCode>
                <c:ptCount val="10"/>
                <c:pt idx="0">
                  <c:v>0.39999999999999997</c:v>
                </c:pt>
                <c:pt idx="1">
                  <c:v>0.39999999999999997</c:v>
                </c:pt>
                <c:pt idx="2">
                  <c:v>0.39999999999999997</c:v>
                </c:pt>
                <c:pt idx="3">
                  <c:v>0.39999999999999997</c:v>
                </c:pt>
                <c:pt idx="4">
                  <c:v>0.39999999999999997</c:v>
                </c:pt>
                <c:pt idx="5">
                  <c:v>0.39999999999999997</c:v>
                </c:pt>
                <c:pt idx="6">
                  <c:v>0.39999999999999997</c:v>
                </c:pt>
                <c:pt idx="7">
                  <c:v>0.39999999999999997</c:v>
                </c:pt>
                <c:pt idx="8">
                  <c:v>0.39999999999999997</c:v>
                </c:pt>
                <c:pt idx="9">
                  <c:v>0.39999999999999997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2-6B4D-8CB6-939FAB3AA7E3}"/>
            </c:ext>
          </c:extLst>
        </c:ser>
        <c:ser>
          <c:idx val="2"/>
          <c:order val="2"/>
          <c:tx>
            <c:strRef>
              <c:f>'ATM Charts (Combination)'!$C$54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'ATM Charts (Combination)'!$D$51:$M$51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(Combination)'!$D$54:$M$54</c:f>
              <c:numCache>
                <c:formatCode>0.00</c:formatCode>
                <c:ptCount val="10"/>
                <c:pt idx="0">
                  <c:v>0.35593220338983045</c:v>
                </c:pt>
                <c:pt idx="1">
                  <c:v>0.3504273504273504</c:v>
                </c:pt>
                <c:pt idx="2">
                  <c:v>0.35344827586206895</c:v>
                </c:pt>
                <c:pt idx="3">
                  <c:v>0.34632034632034631</c:v>
                </c:pt>
                <c:pt idx="4">
                  <c:v>0.34061135371179041</c:v>
                </c:pt>
                <c:pt idx="5">
                  <c:v>0.34513274336283184</c:v>
                </c:pt>
                <c:pt idx="6">
                  <c:v>0.34666666666666668</c:v>
                </c:pt>
                <c:pt idx="7">
                  <c:v>0.37373737373737376</c:v>
                </c:pt>
                <c:pt idx="8">
                  <c:v>0.375</c:v>
                </c:pt>
                <c:pt idx="9">
                  <c:v>0.36842105263157893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2-6B4D-8CB6-939FAB3AA7E3}"/>
            </c:ext>
          </c:extLst>
        </c:ser>
        <c:ser>
          <c:idx val="3"/>
          <c:order val="3"/>
          <c:tx>
            <c:strRef>
              <c:f>'ATM Charts (Combination)'!$C$55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(Combination)'!$D$51:$M$51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(Combination)'!$D$55:$M$55</c:f>
              <c:numCache>
                <c:formatCode>0.00</c:formatCode>
                <c:ptCount val="10"/>
                <c:pt idx="0">
                  <c:v>0.36666700000000002</c:v>
                </c:pt>
                <c:pt idx="1">
                  <c:v>0.36134500000000003</c:v>
                </c:pt>
                <c:pt idx="2">
                  <c:v>0.36440699999999998</c:v>
                </c:pt>
                <c:pt idx="3">
                  <c:v>0.35744700000000001</c:v>
                </c:pt>
                <c:pt idx="4">
                  <c:v>0.35344799999999998</c:v>
                </c:pt>
                <c:pt idx="5">
                  <c:v>0.35087699999999999</c:v>
                </c:pt>
                <c:pt idx="6">
                  <c:v>0.35398200000000002</c:v>
                </c:pt>
                <c:pt idx="7">
                  <c:v>0.37755100000000003</c:v>
                </c:pt>
                <c:pt idx="8">
                  <c:v>0.35789500000000002</c:v>
                </c:pt>
                <c:pt idx="9">
                  <c:v>0.31521700000000002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2-6B4D-8CB6-939FAB3AA7E3}"/>
            </c:ext>
          </c:extLst>
        </c:ser>
        <c:ser>
          <c:idx val="4"/>
          <c:order val="4"/>
          <c:tx>
            <c:strRef>
              <c:f>'ATM Charts (Combination)'!$C$56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(Combination)'!$D$51:$M$51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(Combination)'!$D$56:$M$56</c:f>
              <c:numCache>
                <c:formatCode>0.00</c:formatCode>
                <c:ptCount val="10"/>
                <c:pt idx="0">
                  <c:v>0.14516100000000001</c:v>
                </c:pt>
                <c:pt idx="1">
                  <c:v>0.14516100000000001</c:v>
                </c:pt>
                <c:pt idx="2">
                  <c:v>0.14516100000000001</c:v>
                </c:pt>
                <c:pt idx="3">
                  <c:v>0.14516100000000001</c:v>
                </c:pt>
                <c:pt idx="4">
                  <c:v>0.14516100000000001</c:v>
                </c:pt>
                <c:pt idx="5">
                  <c:v>0.14516100000000001</c:v>
                </c:pt>
                <c:pt idx="6">
                  <c:v>0.14516100000000001</c:v>
                </c:pt>
                <c:pt idx="7">
                  <c:v>0.14516100000000001</c:v>
                </c:pt>
                <c:pt idx="8">
                  <c:v>0.14516100000000001</c:v>
                </c:pt>
                <c:pt idx="9">
                  <c:v>0.14516100000000001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2-6B4D-8CB6-939FAB3AA7E3}"/>
            </c:ext>
          </c:extLst>
        </c:ser>
        <c:ser>
          <c:idx val="5"/>
          <c:order val="5"/>
          <c:tx>
            <c:strRef>
              <c:f>'ATM Charts (Combination)'!$C$57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(Combination)'!$D$51:$M$51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(Combination)'!$D$57:$M$57</c:f>
              <c:numCache>
                <c:formatCode>0.00</c:formatCode>
                <c:ptCount val="10"/>
                <c:pt idx="0">
                  <c:v>4.9295774647887328E-2</c:v>
                </c:pt>
                <c:pt idx="1">
                  <c:v>4.9295774647887328E-2</c:v>
                </c:pt>
                <c:pt idx="2">
                  <c:v>4.9295774647887328E-2</c:v>
                </c:pt>
                <c:pt idx="3">
                  <c:v>4.9295774647887328E-2</c:v>
                </c:pt>
                <c:pt idx="4">
                  <c:v>4.9295774647887328E-2</c:v>
                </c:pt>
                <c:pt idx="5">
                  <c:v>4.9295774647887328E-2</c:v>
                </c:pt>
                <c:pt idx="6">
                  <c:v>4.9295774647887328E-2</c:v>
                </c:pt>
                <c:pt idx="7">
                  <c:v>4.9295774647887328E-2</c:v>
                </c:pt>
                <c:pt idx="8">
                  <c:v>4.9295774647887328E-2</c:v>
                </c:pt>
                <c:pt idx="9">
                  <c:v>4.9295774647887328E-2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2-6B4D-8CB6-939FAB3AA7E3}"/>
            </c:ext>
          </c:extLst>
        </c:ser>
        <c:ser>
          <c:idx val="6"/>
          <c:order val="6"/>
          <c:tx>
            <c:strRef>
              <c:f>'ATM Charts (Combination)'!$C$58</c:f>
              <c:strCache>
                <c:ptCount val="1"/>
                <c:pt idx="0">
                  <c:v>STROMA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(Combination)'!$D$51:$M$51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(Combination)'!$D$58:$M$58</c:f>
              <c:numCache>
                <c:formatCode>0.00</c:formatCode>
                <c:ptCount val="10"/>
                <c:pt idx="0">
                  <c:v>0.15827338129496402</c:v>
                </c:pt>
                <c:pt idx="1">
                  <c:v>0.15827338129496402</c:v>
                </c:pt>
                <c:pt idx="2">
                  <c:v>0.15827338129496402</c:v>
                </c:pt>
                <c:pt idx="3">
                  <c:v>0.15827338129496402</c:v>
                </c:pt>
                <c:pt idx="4">
                  <c:v>0.15827338129496402</c:v>
                </c:pt>
                <c:pt idx="5">
                  <c:v>0.15384615384615383</c:v>
                </c:pt>
                <c:pt idx="6">
                  <c:v>0.15503875968992248</c:v>
                </c:pt>
                <c:pt idx="7">
                  <c:v>0.15624999999999997</c:v>
                </c:pt>
                <c:pt idx="8">
                  <c:v>0.14400000000000002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2-6B4D-8CB6-939FAB3AA7E3}"/>
            </c:ext>
          </c:extLst>
        </c:ser>
        <c:ser>
          <c:idx val="7"/>
          <c:order val="7"/>
          <c:tx>
            <c:strRef>
              <c:f>'ATM Charts (Combination)'!$C$59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(Combination)'!$D$51:$M$51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(Combination)'!$D$59:$M$59</c:f>
              <c:numCache>
                <c:formatCode>0.00</c:formatCode>
                <c:ptCount val="10"/>
                <c:pt idx="0">
                  <c:v>4.4171004890361252E-3</c:v>
                </c:pt>
                <c:pt idx="1">
                  <c:v>4.4171004890361252E-3</c:v>
                </c:pt>
                <c:pt idx="2">
                  <c:v>4.4171004890361252E-3</c:v>
                </c:pt>
                <c:pt idx="3">
                  <c:v>4.4171004890361252E-3</c:v>
                </c:pt>
                <c:pt idx="4">
                  <c:v>4.4171004890361252E-3</c:v>
                </c:pt>
                <c:pt idx="5">
                  <c:v>4.4171004890361252E-3</c:v>
                </c:pt>
                <c:pt idx="6">
                  <c:v>5.8072009291521487E-3</c:v>
                </c:pt>
                <c:pt idx="7">
                  <c:v>7.3432222059039501E-3</c:v>
                </c:pt>
                <c:pt idx="8">
                  <c:v>1.5255530129672006E-2</c:v>
                </c:pt>
                <c:pt idx="9">
                  <c:v>4.4776119402985072E-2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2-6B4D-8CB6-939FAB3AA7E3}"/>
            </c:ext>
          </c:extLst>
        </c:ser>
        <c:ser>
          <c:idx val="8"/>
          <c:order val="8"/>
          <c:tx>
            <c:strRef>
              <c:f>'ATM Charts (Combination)'!$C$60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(Combination)'!$D$51:$M$51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(Combination)'!$D$60:$M$60</c:f>
              <c:numCache>
                <c:formatCode>0.00</c:formatCode>
                <c:ptCount val="10"/>
                <c:pt idx="0">
                  <c:v>6.2111801242236024E-2</c:v>
                </c:pt>
                <c:pt idx="1">
                  <c:v>6.2111801242236024E-2</c:v>
                </c:pt>
                <c:pt idx="2">
                  <c:v>6.2111801242236024E-2</c:v>
                </c:pt>
                <c:pt idx="3">
                  <c:v>6.2111801242236024E-2</c:v>
                </c:pt>
                <c:pt idx="4">
                  <c:v>6.2111801242236024E-2</c:v>
                </c:pt>
                <c:pt idx="5">
                  <c:v>6.2111801242236024E-2</c:v>
                </c:pt>
                <c:pt idx="6">
                  <c:v>7.1942446043165464E-2</c:v>
                </c:pt>
                <c:pt idx="7">
                  <c:v>7.518796992481204E-2</c:v>
                </c:pt>
                <c:pt idx="8">
                  <c:v>0.08</c:v>
                </c:pt>
                <c:pt idx="9">
                  <c:v>8.1300813008130079E-2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4-DD47-A605-A9F21A90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04368"/>
        <c:axId val="320533952"/>
      </c:lineChart>
      <c:catAx>
        <c:axId val="3038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 sz="1400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0533952"/>
        <c:crosses val="autoZero"/>
        <c:auto val="1"/>
        <c:lblAlgn val="ctr"/>
        <c:lblOffset val="100"/>
        <c:noMultiLvlLbl val="0"/>
      </c:catAx>
      <c:valAx>
        <c:axId val="32053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 sz="1400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6062454581557702E-2"/>
              <c:y val="0.3112891960641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3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659312117235339E-2"/>
          <c:y val="0.77852617381160694"/>
          <c:w val="0.91051536526684151"/>
          <c:h val="0.15202931036073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800" b="0" i="0" baseline="0">
                <a:effectLst/>
              </a:rPr>
              <a:t>Comparison Individual Equivalence Alignments vs Combined Alignments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Lexical Equivalence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Only'!$D$4:$M$4</c:f>
              <c:numCache>
                <c:formatCode>0.00</c:formatCode>
                <c:ptCount val="10"/>
                <c:pt idx="0">
                  <c:v>0.27777777777777801</c:v>
                </c:pt>
                <c:pt idx="1">
                  <c:v>0.29411764705882354</c:v>
                </c:pt>
                <c:pt idx="2">
                  <c:v>0.35087719298245612</c:v>
                </c:pt>
                <c:pt idx="3">
                  <c:v>0.39999999999999997</c:v>
                </c:pt>
                <c:pt idx="4">
                  <c:v>0.39999999999999997</c:v>
                </c:pt>
                <c:pt idx="5">
                  <c:v>0.39999999999999997</c:v>
                </c:pt>
                <c:pt idx="6">
                  <c:v>0.39999999999999997</c:v>
                </c:pt>
                <c:pt idx="7">
                  <c:v>0.39999999999999997</c:v>
                </c:pt>
                <c:pt idx="8">
                  <c:v>0.44444444444444448</c:v>
                </c:pt>
                <c:pt idx="9">
                  <c:v>0.4285714285714286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E-504C-B288-9982A805300E}"/>
            </c:ext>
          </c:extLst>
        </c:ser>
        <c:ser>
          <c:idx val="1"/>
          <c:order val="1"/>
          <c:tx>
            <c:v>Profile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Only'!$D$14:$M$14</c:f>
              <c:numCache>
                <c:formatCode>0.00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E-504C-B288-9982A805300E}"/>
            </c:ext>
          </c:extLst>
        </c:ser>
        <c:ser>
          <c:idx val="2"/>
          <c:order val="2"/>
          <c:tx>
            <c:v>Cut Threshold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Only'!$D$34:$M$34</c:f>
              <c:numCache>
                <c:formatCode>0.00</c:formatCode>
                <c:ptCount val="10"/>
                <c:pt idx="0">
                  <c:v>0.43333300000000002</c:v>
                </c:pt>
                <c:pt idx="1">
                  <c:v>0.41379300000000002</c:v>
                </c:pt>
                <c:pt idx="2">
                  <c:v>0.42857099999999998</c:v>
                </c:pt>
                <c:pt idx="3">
                  <c:v>0.4</c:v>
                </c:pt>
                <c:pt idx="4">
                  <c:v>0.37735800000000003</c:v>
                </c:pt>
                <c:pt idx="5">
                  <c:v>0.38461499999999998</c:v>
                </c:pt>
                <c:pt idx="6">
                  <c:v>0.39215699999999998</c:v>
                </c:pt>
                <c:pt idx="7">
                  <c:v>0.39215699999999998</c:v>
                </c:pt>
                <c:pt idx="8">
                  <c:v>0.4</c:v>
                </c:pt>
                <c:pt idx="9">
                  <c:v>0.37209300000000001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E-504C-B288-9982A805300E}"/>
            </c:ext>
          </c:extLst>
        </c:ser>
        <c:ser>
          <c:idx val="3"/>
          <c:order val="3"/>
          <c:tx>
            <c:v>Average Aggregation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Only'!$D$42:$M$42</c:f>
              <c:numCache>
                <c:formatCode>0.00</c:formatCode>
                <c:ptCount val="10"/>
                <c:pt idx="0">
                  <c:v>0.46875</c:v>
                </c:pt>
                <c:pt idx="1">
                  <c:v>0.45161299999999999</c:v>
                </c:pt>
                <c:pt idx="2">
                  <c:v>0.466667</c:v>
                </c:pt>
                <c:pt idx="3">
                  <c:v>0.44067800000000001</c:v>
                </c:pt>
                <c:pt idx="4">
                  <c:v>0.42857099999999998</c:v>
                </c:pt>
                <c:pt idx="5">
                  <c:v>0.40740700000000002</c:v>
                </c:pt>
                <c:pt idx="6">
                  <c:v>0.42307699999999998</c:v>
                </c:pt>
                <c:pt idx="7">
                  <c:v>0.408163</c:v>
                </c:pt>
                <c:pt idx="8">
                  <c:v>0.4</c:v>
                </c:pt>
                <c:pt idx="9">
                  <c:v>0.205128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E-504C-B288-9982A805300E}"/>
            </c:ext>
          </c:extLst>
        </c:ser>
        <c:ser>
          <c:idx val="4"/>
          <c:order val="4"/>
          <c:tx>
            <c:v>Majority Vote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Only'!$D$50:$M$50</c:f>
              <c:numCache>
                <c:formatCode>0.00</c:formatCode>
                <c:ptCount val="10"/>
                <c:pt idx="0">
                  <c:v>0.27027000000000001</c:v>
                </c:pt>
                <c:pt idx="1">
                  <c:v>0.27027000000000001</c:v>
                </c:pt>
                <c:pt idx="2">
                  <c:v>0.27027000000000001</c:v>
                </c:pt>
                <c:pt idx="3">
                  <c:v>0.27027000000000001</c:v>
                </c:pt>
                <c:pt idx="4">
                  <c:v>0.27027000000000001</c:v>
                </c:pt>
                <c:pt idx="5">
                  <c:v>0.27027000000000001</c:v>
                </c:pt>
                <c:pt idx="6">
                  <c:v>0.27027000000000001</c:v>
                </c:pt>
                <c:pt idx="7">
                  <c:v>0.27027000000000001</c:v>
                </c:pt>
                <c:pt idx="8">
                  <c:v>0.27027000000000001</c:v>
                </c:pt>
                <c:pt idx="9">
                  <c:v>0.27027000000000001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E-504C-B288-9982A805300E}"/>
            </c:ext>
          </c:extLst>
        </c:ser>
        <c:ser>
          <c:idx val="5"/>
          <c:order val="5"/>
          <c:tx>
            <c:v>Profile Weight w/o matcher selection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'ATM EQ and SUB Only'!$D$24:$M$24</c:f>
              <c:numCache>
                <c:formatCode>0.00</c:formatCode>
                <c:ptCount val="10"/>
                <c:pt idx="0">
                  <c:v>0.50846999999999998</c:v>
                </c:pt>
                <c:pt idx="1">
                  <c:v>0.50846999999999998</c:v>
                </c:pt>
                <c:pt idx="2">
                  <c:v>0.50846999999999998</c:v>
                </c:pt>
                <c:pt idx="3">
                  <c:v>0.50846999999999998</c:v>
                </c:pt>
                <c:pt idx="4">
                  <c:v>0.50846999999999998</c:v>
                </c:pt>
                <c:pt idx="5">
                  <c:v>0.50846999999999998</c:v>
                </c:pt>
                <c:pt idx="6">
                  <c:v>0.50846999999999998</c:v>
                </c:pt>
                <c:pt idx="7">
                  <c:v>0.50846999999999998</c:v>
                </c:pt>
                <c:pt idx="8">
                  <c:v>0.50846999999999998</c:v>
                </c:pt>
                <c:pt idx="9">
                  <c:v>0.50846999999999998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0-C34D-BF3E-2FEF41AD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65743"/>
        <c:axId val="89038607"/>
      </c:lineChart>
      <c:catAx>
        <c:axId val="11026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89038607"/>
        <c:crosses val="autoZero"/>
        <c:auto val="1"/>
        <c:lblAlgn val="ctr"/>
        <c:lblOffset val="100"/>
        <c:noMultiLvlLbl val="0"/>
      </c:catAx>
      <c:valAx>
        <c:axId val="89038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F-meaure</a:t>
                </a:r>
              </a:p>
            </c:rich>
          </c:tx>
          <c:layout>
            <c:manualLayout>
              <c:xMode val="edge"/>
              <c:yMode val="edge"/>
              <c:x val="1.1904761904761904E-2"/>
              <c:y val="0.4123027121609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102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800" b="0" i="0" baseline="0">
                <a:effectLst/>
              </a:rPr>
              <a:t>Comparison Individual Subsumption Alignments vs Combined Alignments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Context Subsumption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Only'!$D$9:$M$9</c:f>
              <c:numCache>
                <c:formatCode>0.00</c:formatCode>
                <c:ptCount val="10"/>
                <c:pt idx="0">
                  <c:v>0.4038461538461538</c:v>
                </c:pt>
                <c:pt idx="1">
                  <c:v>0.4038461538461538</c:v>
                </c:pt>
                <c:pt idx="2">
                  <c:v>0.4038461538461538</c:v>
                </c:pt>
                <c:pt idx="3">
                  <c:v>0.4038461538461538</c:v>
                </c:pt>
                <c:pt idx="4">
                  <c:v>0.4038461538461538</c:v>
                </c:pt>
                <c:pt idx="5">
                  <c:v>0.4038461538461538</c:v>
                </c:pt>
                <c:pt idx="6">
                  <c:v>0.4038461538461538</c:v>
                </c:pt>
                <c:pt idx="7">
                  <c:v>0.4038461538461538</c:v>
                </c:pt>
                <c:pt idx="8">
                  <c:v>0.4038461538461538</c:v>
                </c:pt>
                <c:pt idx="9">
                  <c:v>0.4038461538461538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D-3649-A649-7038871D9A40}"/>
            </c:ext>
          </c:extLst>
        </c:ser>
        <c:ser>
          <c:idx val="1"/>
          <c:order val="1"/>
          <c:tx>
            <c:v>Profile Weight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Only'!$D$19:$M$19</c:f>
              <c:numCache>
                <c:formatCode>0.00</c:formatCode>
                <c:ptCount val="10"/>
                <c:pt idx="0">
                  <c:v>0.36923076923076925</c:v>
                </c:pt>
                <c:pt idx="1">
                  <c:v>0.36923076923076925</c:v>
                </c:pt>
                <c:pt idx="2">
                  <c:v>0.36923076923076925</c:v>
                </c:pt>
                <c:pt idx="3">
                  <c:v>0.36923076923076925</c:v>
                </c:pt>
                <c:pt idx="4">
                  <c:v>0.36923076923076925</c:v>
                </c:pt>
                <c:pt idx="5">
                  <c:v>0.36923076923076925</c:v>
                </c:pt>
                <c:pt idx="6">
                  <c:v>0.36923076923076925</c:v>
                </c:pt>
                <c:pt idx="7">
                  <c:v>0.36923076923076925</c:v>
                </c:pt>
                <c:pt idx="8">
                  <c:v>0.36923076923076925</c:v>
                </c:pt>
                <c:pt idx="9">
                  <c:v>0.36923076923076925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D-3649-A649-7038871D9A40}"/>
            </c:ext>
          </c:extLst>
        </c:ser>
        <c:ser>
          <c:idx val="2"/>
          <c:order val="2"/>
          <c:tx>
            <c:v>Cut Threshold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Only'!$D$38:$M$38</c:f>
              <c:numCache>
                <c:formatCode>0.00000</c:formatCode>
                <c:ptCount val="10"/>
                <c:pt idx="0">
                  <c:v>0.29545500000000002</c:v>
                </c:pt>
                <c:pt idx="1">
                  <c:v>0.29545500000000002</c:v>
                </c:pt>
                <c:pt idx="2">
                  <c:v>0.29545500000000002</c:v>
                </c:pt>
                <c:pt idx="3">
                  <c:v>0.29545500000000002</c:v>
                </c:pt>
                <c:pt idx="4">
                  <c:v>0.29545500000000002</c:v>
                </c:pt>
                <c:pt idx="5">
                  <c:v>0.29885099999999998</c:v>
                </c:pt>
                <c:pt idx="6">
                  <c:v>0.29885099999999998</c:v>
                </c:pt>
                <c:pt idx="7">
                  <c:v>0.32653100000000002</c:v>
                </c:pt>
                <c:pt idx="8">
                  <c:v>0.32653100000000002</c:v>
                </c:pt>
                <c:pt idx="9">
                  <c:v>0.32653100000000002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D-3649-A649-7038871D9A40}"/>
            </c:ext>
          </c:extLst>
        </c:ser>
        <c:ser>
          <c:idx val="3"/>
          <c:order val="3"/>
          <c:tx>
            <c:v>Average Aggregation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Only'!$D$46:$M$46</c:f>
              <c:numCache>
                <c:formatCode>0.00000</c:formatCode>
                <c:ptCount val="10"/>
                <c:pt idx="0">
                  <c:v>0.29545500000000002</c:v>
                </c:pt>
                <c:pt idx="1">
                  <c:v>0.29545500000000002</c:v>
                </c:pt>
                <c:pt idx="2">
                  <c:v>0.29545500000000002</c:v>
                </c:pt>
                <c:pt idx="3">
                  <c:v>0.29545500000000002</c:v>
                </c:pt>
                <c:pt idx="4">
                  <c:v>0.29545500000000002</c:v>
                </c:pt>
                <c:pt idx="5">
                  <c:v>0.29885099999999998</c:v>
                </c:pt>
                <c:pt idx="6">
                  <c:v>0.29885099999999998</c:v>
                </c:pt>
                <c:pt idx="7">
                  <c:v>0.32653100000000002</c:v>
                </c:pt>
                <c:pt idx="8">
                  <c:v>0.303448</c:v>
                </c:pt>
                <c:pt idx="9">
                  <c:v>0.303448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D-3649-A649-7038871D9A40}"/>
            </c:ext>
          </c:extLst>
        </c:ser>
        <c:ser>
          <c:idx val="4"/>
          <c:order val="4"/>
          <c:tx>
            <c:v>Majority Vote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Only'!$D$55:$M$55</c:f>
              <c:numCache>
                <c:formatCode>0.00</c:formatCode>
                <c:ptCount val="10"/>
                <c:pt idx="0">
                  <c:v>9.1953999999999994E-2</c:v>
                </c:pt>
                <c:pt idx="1">
                  <c:v>9.1953999999999994E-2</c:v>
                </c:pt>
                <c:pt idx="2">
                  <c:v>9.1953999999999994E-2</c:v>
                </c:pt>
                <c:pt idx="3">
                  <c:v>9.1953999999999994E-2</c:v>
                </c:pt>
                <c:pt idx="4">
                  <c:v>9.1953999999999994E-2</c:v>
                </c:pt>
                <c:pt idx="5">
                  <c:v>9.1953999999999994E-2</c:v>
                </c:pt>
                <c:pt idx="6">
                  <c:v>9.1953999999999994E-2</c:v>
                </c:pt>
                <c:pt idx="7">
                  <c:v>9.1953999999999994E-2</c:v>
                </c:pt>
                <c:pt idx="8">
                  <c:v>9.1953999999999994E-2</c:v>
                </c:pt>
                <c:pt idx="9">
                  <c:v>9.1953999999999994E-2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D-3649-A649-7038871D9A40}"/>
            </c:ext>
          </c:extLst>
        </c:ser>
        <c:ser>
          <c:idx val="5"/>
          <c:order val="5"/>
          <c:tx>
            <c:v>Profile Weight w/o matcher selection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'ATM EQ and SUB Only'!$D$29:$M$29</c:f>
              <c:numCache>
                <c:formatCode>0.00</c:formatCode>
                <c:ptCount val="10"/>
                <c:pt idx="0">
                  <c:v>0.32051000000000002</c:v>
                </c:pt>
                <c:pt idx="1">
                  <c:v>0.32051000000000002</c:v>
                </c:pt>
                <c:pt idx="2">
                  <c:v>0.32051000000000002</c:v>
                </c:pt>
                <c:pt idx="3">
                  <c:v>0.32051000000000002</c:v>
                </c:pt>
                <c:pt idx="4">
                  <c:v>0.32051000000000002</c:v>
                </c:pt>
                <c:pt idx="5">
                  <c:v>0.32051000000000002</c:v>
                </c:pt>
                <c:pt idx="6">
                  <c:v>0.32051000000000002</c:v>
                </c:pt>
                <c:pt idx="7">
                  <c:v>0.32051000000000002</c:v>
                </c:pt>
                <c:pt idx="8">
                  <c:v>0.32051000000000002</c:v>
                </c:pt>
                <c:pt idx="9">
                  <c:v>0.32051000000000002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F-BA41-B476-0DA4E35A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34751"/>
        <c:axId val="110991983"/>
      </c:lineChart>
      <c:catAx>
        <c:axId val="15023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10991983"/>
        <c:crosses val="autoZero"/>
        <c:auto val="1"/>
        <c:lblAlgn val="ctr"/>
        <c:lblOffset val="100"/>
        <c:noMultiLvlLbl val="0"/>
      </c:catAx>
      <c:valAx>
        <c:axId val="110991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F-measure</a:t>
                </a:r>
              </a:p>
            </c:rich>
          </c:tx>
          <c:layout>
            <c:manualLayout>
              <c:xMode val="edge"/>
              <c:yMode val="edge"/>
              <c:x val="1.391101115212434E-2"/>
              <c:y val="0.40749917258519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502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62-3B44-AF0A-3926D386287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62-3B44-AF0A-3926D386287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62-3B44-AF0A-3926D386287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62-3B44-AF0A-3926D386287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62-3B44-AF0A-3926D386287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462-3B44-AF0A-3926D38628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462-3B44-AF0A-3926D386287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462-3B44-AF0A-3926D386287B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462-3B44-AF0A-3926D386287B}"/>
              </c:ext>
            </c:extLst>
          </c:dPt>
          <c:dLbls>
            <c:dLbl>
              <c:idx val="0"/>
              <c:layout>
                <c:manualLayout>
                  <c:x val="4.237579677540293E-2"/>
                  <c:y val="1.50605861767279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2-3B44-AF0A-3926D386287B}"/>
                </c:ext>
              </c:extLst>
            </c:dLbl>
            <c:dLbl>
              <c:idx val="1"/>
              <c:layout>
                <c:manualLayout>
                  <c:x val="5.6788448318960127E-2"/>
                  <c:y val="-2.71194225721774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62-3B44-AF0A-3926D386287B}"/>
                </c:ext>
              </c:extLst>
            </c:dLbl>
            <c:dLbl>
              <c:idx val="2"/>
              <c:layout>
                <c:manualLayout>
                  <c:x val="-2.4697381577302838E-2"/>
                  <c:y val="-1.02762467191601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62-3B44-AF0A-3926D386287B}"/>
                </c:ext>
              </c:extLst>
            </c:dLbl>
            <c:dLbl>
              <c:idx val="3"/>
              <c:layout>
                <c:manualLayout>
                  <c:x val="-2.5001093613298338E-2"/>
                  <c:y val="4.60842082239720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62-3B44-AF0A-3926D386287B}"/>
                </c:ext>
              </c:extLst>
            </c:dLbl>
            <c:dLbl>
              <c:idx val="4"/>
              <c:layout>
                <c:manualLayout>
                  <c:x val="-2.8869203849518809E-2"/>
                  <c:y val="5.23339895013123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62-3B44-AF0A-3926D386287B}"/>
                </c:ext>
              </c:extLst>
            </c:dLbl>
            <c:dLbl>
              <c:idx val="5"/>
              <c:layout>
                <c:manualLayout>
                  <c:x val="-4.6059008248968879E-2"/>
                  <c:y val="2.58280839895013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62-3B44-AF0A-3926D386287B}"/>
                </c:ext>
              </c:extLst>
            </c:dLbl>
            <c:dLbl>
              <c:idx val="6"/>
              <c:layout>
                <c:manualLayout>
                  <c:x val="-4.1056586676665417E-2"/>
                  <c:y val="-5.58751093613298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62-3B44-AF0A-3926D386287B}"/>
                </c:ext>
              </c:extLst>
            </c:dLbl>
            <c:dLbl>
              <c:idx val="7"/>
              <c:layout>
                <c:manualLayout>
                  <c:x val="-1.2401574803149615E-2"/>
                  <c:y val="-0.1942639982502187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62-3B44-AF0A-3926D386287B}"/>
                </c:ext>
              </c:extLst>
            </c:dLbl>
            <c:dLbl>
              <c:idx val="8"/>
              <c:layout>
                <c:manualLayout>
                  <c:x val="9.9128233970753664E-4"/>
                  <c:y val="-3.8708442694663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462-3B44-AF0A-3926D386287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ATM_ALIGNMENT_ANALYSIS!$J$107:$J$115</c:f>
              <c:strCache>
                <c:ptCount val="9"/>
                <c:pt idx="0">
                  <c:v>CM</c:v>
                </c:pt>
                <c:pt idx="1">
                  <c:v>CSM</c:v>
                </c:pt>
                <c:pt idx="2">
                  <c:v>LEM</c:v>
                </c:pt>
                <c:pt idx="3">
                  <c:v>PEM</c:v>
                </c:pt>
                <c:pt idx="4">
                  <c:v>WEM</c:v>
                </c:pt>
                <c:pt idx="5">
                  <c:v>LSM</c:v>
                </c:pt>
                <c:pt idx="6">
                  <c:v>DEM</c:v>
                </c:pt>
                <c:pt idx="7">
                  <c:v>GEM</c:v>
                </c:pt>
                <c:pt idx="8">
                  <c:v>DSM</c:v>
                </c:pt>
              </c:strCache>
            </c:strRef>
          </c:cat>
          <c:val>
            <c:numRef>
              <c:f>ATM_ALIGNMENT_ANALYSIS!$K$107:$K$115</c:f>
              <c:numCache>
                <c:formatCode>General</c:formatCode>
                <c:ptCount val="9"/>
                <c:pt idx="0">
                  <c:v>25</c:v>
                </c:pt>
                <c:pt idx="1">
                  <c:v>21</c:v>
                </c:pt>
                <c:pt idx="2">
                  <c:v>13</c:v>
                </c:pt>
                <c:pt idx="3">
                  <c:v>9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462-3B44-AF0A-3926D386287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AA-804E-9AE5-109027C38A3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AA-804E-9AE5-109027C38A3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AA-804E-9AE5-109027C38A3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AA-804E-9AE5-109027C38A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AA-804E-9AE5-109027C38A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9AA-804E-9AE5-109027C38A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9AA-804E-9AE5-109027C38A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9AA-804E-9AE5-109027C38A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9AA-804E-9AE5-109027C38A31}"/>
              </c:ext>
            </c:extLst>
          </c:dPt>
          <c:dLbls>
            <c:dLbl>
              <c:idx val="0"/>
              <c:layout>
                <c:manualLayout>
                  <c:x val="2.0646637920259968E-2"/>
                  <c:y val="4.222222222222221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AA-804E-9AE5-109027C38A31}"/>
                </c:ext>
              </c:extLst>
            </c:dLbl>
            <c:dLbl>
              <c:idx val="1"/>
              <c:layout>
                <c:manualLayout>
                  <c:x val="0.14248359580052494"/>
                  <c:y val="-9.68858267716536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AA-804E-9AE5-109027C38A31}"/>
                </c:ext>
              </c:extLst>
            </c:dLbl>
            <c:dLbl>
              <c:idx val="2"/>
              <c:layout>
                <c:manualLayout>
                  <c:x val="-2.2039276340457478E-2"/>
                  <c:y val="1.10612423447070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A-804E-9AE5-109027C38A31}"/>
                </c:ext>
              </c:extLst>
            </c:dLbl>
            <c:dLbl>
              <c:idx val="3"/>
              <c:layout>
                <c:manualLayout>
                  <c:x val="-3.0061789151356072E-2"/>
                  <c:y val="-3.349956255468066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AA-804E-9AE5-109027C38A31}"/>
                </c:ext>
              </c:extLst>
            </c:dLbl>
            <c:dLbl>
              <c:idx val="4"/>
              <c:layout>
                <c:manualLayout>
                  <c:x val="-4.3796166104236971E-2"/>
                  <c:y val="6.71557305336832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AA-804E-9AE5-109027C38A31}"/>
                </c:ext>
              </c:extLst>
            </c:dLbl>
            <c:dLbl>
              <c:idx val="5"/>
              <c:layout>
                <c:manualLayout>
                  <c:x val="-2.3244985001874767E-2"/>
                  <c:y val="1.11854768153980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AA-804E-9AE5-109027C38A31}"/>
                </c:ext>
              </c:extLst>
            </c:dLbl>
            <c:dLbl>
              <c:idx val="6"/>
              <c:layout>
                <c:manualLayout>
                  <c:x val="-3.9499828146481689E-2"/>
                  <c:y val="-8.30573053368328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AA-804E-9AE5-109027C38A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AA-804E-9AE5-109027C38A31}"/>
                </c:ext>
              </c:extLst>
            </c:dLbl>
            <c:dLbl>
              <c:idx val="8"/>
              <c:layout>
                <c:manualLayout>
                  <c:x val="-4.423345519310086E-2"/>
                  <c:y val="-9.584864391951006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AA-804E-9AE5-109027C38A3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ATM_ALIGNMENT_ANALYSIS!$Q$87:$Q$95</c:f>
              <c:strCache>
                <c:ptCount val="9"/>
                <c:pt idx="0">
                  <c:v>CM</c:v>
                </c:pt>
                <c:pt idx="1">
                  <c:v>CSM</c:v>
                </c:pt>
                <c:pt idx="2">
                  <c:v>PEM</c:v>
                </c:pt>
                <c:pt idx="3">
                  <c:v>LEM</c:v>
                </c:pt>
                <c:pt idx="4">
                  <c:v>DEM</c:v>
                </c:pt>
                <c:pt idx="5">
                  <c:v>WEM</c:v>
                </c:pt>
                <c:pt idx="6">
                  <c:v>LSM</c:v>
                </c:pt>
                <c:pt idx="7">
                  <c:v>GEM</c:v>
                </c:pt>
                <c:pt idx="8">
                  <c:v>DSM</c:v>
                </c:pt>
              </c:strCache>
            </c:strRef>
          </c:cat>
          <c:val>
            <c:numRef>
              <c:f>ATM_ALIGNMENT_ANALYSIS!$R$87:$R$95</c:f>
              <c:numCache>
                <c:formatCode>General</c:formatCode>
                <c:ptCount val="9"/>
                <c:pt idx="0">
                  <c:v>22</c:v>
                </c:pt>
                <c:pt idx="1">
                  <c:v>21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AA-804E-9AE5-109027C38A3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19-E546-8410-97CDFA6C82B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19-E546-8410-97CDFA6C82B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19-E546-8410-97CDFA6C82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19-E546-8410-97CDFA6C82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19-E546-8410-97CDFA6C82B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19-E546-8410-97CDFA6C82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219-E546-8410-97CDFA6C82B2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19-E546-8410-97CDFA6C82B2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219-E546-8410-97CDFA6C82B2}"/>
              </c:ext>
            </c:extLst>
          </c:dPt>
          <c:dLbls>
            <c:dLbl>
              <c:idx val="0"/>
              <c:layout>
                <c:manualLayout>
                  <c:x val="5.1692132233470814E-2"/>
                  <c:y val="-1.32911198600175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19-E546-8410-97CDFA6C82B2}"/>
                </c:ext>
              </c:extLst>
            </c:dLbl>
            <c:dLbl>
              <c:idx val="1"/>
              <c:layout>
                <c:manualLayout>
                  <c:x val="1.3828583927008978E-2"/>
                  <c:y val="3.2533902012248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19-E546-8410-97CDFA6C82B2}"/>
                </c:ext>
              </c:extLst>
            </c:dLbl>
            <c:dLbl>
              <c:idx val="2"/>
              <c:layout>
                <c:manualLayout>
                  <c:x val="-2.9111673540807407E-2"/>
                  <c:y val="-1.12895888013998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19-E546-8410-97CDFA6C82B2}"/>
                </c:ext>
              </c:extLst>
            </c:dLbl>
            <c:dLbl>
              <c:idx val="3"/>
              <c:layout>
                <c:manualLayout>
                  <c:x val="-6.3803430821147353E-2"/>
                  <c:y val="5.57596237970253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19-E546-8410-97CDFA6C82B2}"/>
                </c:ext>
              </c:extLst>
            </c:dLbl>
            <c:dLbl>
              <c:idx val="4"/>
              <c:layout>
                <c:manualLayout>
                  <c:x val="-0.15263873265841771"/>
                  <c:y val="4.88009623797025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19-E546-8410-97CDFA6C82B2}"/>
                </c:ext>
              </c:extLst>
            </c:dLbl>
            <c:dLbl>
              <c:idx val="5"/>
              <c:layout>
                <c:manualLayout>
                  <c:x val="-0.17651715410573679"/>
                  <c:y val="-9.800087489063861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19-E546-8410-97CDFA6C82B2}"/>
                </c:ext>
              </c:extLst>
            </c:dLbl>
            <c:dLbl>
              <c:idx val="6"/>
              <c:layout>
                <c:manualLayout>
                  <c:x val="-5.0923478315210602E-2"/>
                  <c:y val="-9.09184164479440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19-E546-8410-97CDFA6C82B2}"/>
                </c:ext>
              </c:extLst>
            </c:dLbl>
            <c:dLbl>
              <c:idx val="7"/>
              <c:layout>
                <c:manualLayout>
                  <c:x val="0.38521012998375204"/>
                  <c:y val="-0.481890638670166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19-E546-8410-97CDFA6C82B2}"/>
                </c:ext>
              </c:extLst>
            </c:dLbl>
            <c:dLbl>
              <c:idx val="8"/>
              <c:layout>
                <c:manualLayout>
                  <c:x val="-5.5060304961879768E-2"/>
                  <c:y val="-1.708442694663192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219-E546-8410-97CDFA6C82B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ATM_ALIGNMENT_ANALYSIS!$V$88:$V$96</c:f>
              <c:strCache>
                <c:ptCount val="9"/>
                <c:pt idx="0">
                  <c:v>CM</c:v>
                </c:pt>
                <c:pt idx="1">
                  <c:v>CSM</c:v>
                </c:pt>
                <c:pt idx="2">
                  <c:v>LEM</c:v>
                </c:pt>
                <c:pt idx="3">
                  <c:v>WEM</c:v>
                </c:pt>
                <c:pt idx="4">
                  <c:v>PEM</c:v>
                </c:pt>
                <c:pt idx="5">
                  <c:v>LSM</c:v>
                </c:pt>
                <c:pt idx="6">
                  <c:v>DEM</c:v>
                </c:pt>
                <c:pt idx="7">
                  <c:v>GEM</c:v>
                </c:pt>
                <c:pt idx="8">
                  <c:v>DSM</c:v>
                </c:pt>
              </c:strCache>
            </c:strRef>
          </c:cat>
          <c:val>
            <c:numRef>
              <c:f>ATM_ALIGNMENT_ANALYSIS!$W$88:$W$96</c:f>
              <c:numCache>
                <c:formatCode>General</c:formatCode>
                <c:ptCount val="9"/>
                <c:pt idx="0">
                  <c:v>22</c:v>
                </c:pt>
                <c:pt idx="1">
                  <c:v>21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219-E546-8410-97CDFA6C82B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BA-8546-9AED-5C6F6B49A5A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BA-8546-9AED-5C6F6B49A5A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BA-8546-9AED-5C6F6B49A5A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BA-8546-9AED-5C6F6B49A5A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BA-8546-9AED-5C6F6B49A5A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BA-8546-9AED-5C6F6B49A5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BA-8546-9AED-5C6F6B49A5A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BA-8546-9AED-5C6F6B49A5A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BA-8546-9AED-5C6F6B49A5A0}"/>
              </c:ext>
            </c:extLst>
          </c:dPt>
          <c:dLbls>
            <c:dLbl>
              <c:idx val="0"/>
              <c:layout>
                <c:manualLayout>
                  <c:x val="0.10044572553430821"/>
                  <c:y val="-3.791557305336832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BA-8546-9AED-5C6F6B49A5A0}"/>
                </c:ext>
              </c:extLst>
            </c:dLbl>
            <c:dLbl>
              <c:idx val="1"/>
              <c:layout>
                <c:manualLayout>
                  <c:x val="5.35744750656168E-2"/>
                  <c:y val="-1.417979002624684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BA-8546-9AED-5C6F6B49A5A0}"/>
                </c:ext>
              </c:extLst>
            </c:dLbl>
            <c:dLbl>
              <c:idx val="2"/>
              <c:layout>
                <c:manualLayout>
                  <c:x val="2.142169728783902E-2"/>
                  <c:y val="-7.18963254593175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BA-8546-9AED-5C6F6B49A5A0}"/>
                </c:ext>
              </c:extLst>
            </c:dLbl>
            <c:dLbl>
              <c:idx val="3"/>
              <c:layout>
                <c:manualLayout>
                  <c:x val="2.0267310336207975E-2"/>
                  <c:y val="-1.692279090113735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BA-8546-9AED-5C6F6B49A5A0}"/>
                </c:ext>
              </c:extLst>
            </c:dLbl>
            <c:dLbl>
              <c:idx val="4"/>
              <c:layout>
                <c:manualLayout>
                  <c:x val="4.3070709911260947E-2"/>
                  <c:y val="4.82467191601049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BA-8546-9AED-5C6F6B49A5A0}"/>
                </c:ext>
              </c:extLst>
            </c:dLbl>
            <c:dLbl>
              <c:idx val="5"/>
              <c:layout>
                <c:manualLayout>
                  <c:x val="-1.7105049368828895E-2"/>
                  <c:y val="1.89678477690287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BA-8546-9AED-5C6F6B49A5A0}"/>
                </c:ext>
              </c:extLst>
            </c:dLbl>
            <c:dLbl>
              <c:idx val="6"/>
              <c:layout>
                <c:manualLayout>
                  <c:x val="-3.6890232470941135E-2"/>
                  <c:y val="5.72703412073490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BA-8546-9AED-5C6F6B49A5A0}"/>
                </c:ext>
              </c:extLst>
            </c:dLbl>
            <c:dLbl>
              <c:idx val="7"/>
              <c:layout>
                <c:manualLayout>
                  <c:x val="-3.2462973378327702E-2"/>
                  <c:y val="-3.99518810148731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BA-8546-9AED-5C6F6B49A5A0}"/>
                </c:ext>
              </c:extLst>
            </c:dLbl>
            <c:dLbl>
              <c:idx val="8"/>
              <c:layout>
                <c:manualLayout>
                  <c:x val="3.8224909386326708E-2"/>
                  <c:y val="-7.71122047244094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BA-8546-9AED-5C6F6B49A5A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ATM_ALIGNMENT_ANALYSIS!$AA$23:$AA$31</c:f>
              <c:strCache>
                <c:ptCount val="9"/>
                <c:pt idx="0">
                  <c:v>CM</c:v>
                </c:pt>
                <c:pt idx="1">
                  <c:v>CSM</c:v>
                </c:pt>
                <c:pt idx="2">
                  <c:v>PEM</c:v>
                </c:pt>
                <c:pt idx="3">
                  <c:v>LEM</c:v>
                </c:pt>
                <c:pt idx="4">
                  <c:v>DEM</c:v>
                </c:pt>
                <c:pt idx="5">
                  <c:v>WEM</c:v>
                </c:pt>
                <c:pt idx="6">
                  <c:v>LSM</c:v>
                </c:pt>
                <c:pt idx="7">
                  <c:v>GEM</c:v>
                </c:pt>
                <c:pt idx="8">
                  <c:v>DSM</c:v>
                </c:pt>
              </c:strCache>
            </c:strRef>
          </c:cat>
          <c:val>
            <c:numRef>
              <c:f>ATM_ALIGNMENT_ANALYSIS!$AB$23:$AB$31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BA-8546-9AED-5C6F6B49A5A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340783</xdr:colOff>
      <xdr:row>1</xdr:row>
      <xdr:rowOff>31750</xdr:rowOff>
    </xdr:from>
    <xdr:to>
      <xdr:col>22</xdr:col>
      <xdr:colOff>68252</xdr:colOff>
      <xdr:row>19</xdr:row>
      <xdr:rowOff>95011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8C4577-FE16-5046-AB7B-F507BCB37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309032</xdr:colOff>
      <xdr:row>21</xdr:row>
      <xdr:rowOff>137584</xdr:rowOff>
    </xdr:from>
    <xdr:to>
      <xdr:col>22</xdr:col>
      <xdr:colOff>36501</xdr:colOff>
      <xdr:row>39</xdr:row>
      <xdr:rowOff>175444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7340C3C-6620-344F-9523-92B5C509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296331</xdr:colOff>
      <xdr:row>40</xdr:row>
      <xdr:rowOff>63500</xdr:rowOff>
    </xdr:from>
    <xdr:to>
      <xdr:col>24</xdr:col>
      <xdr:colOff>182031</xdr:colOff>
      <xdr:row>67</xdr:row>
      <xdr:rowOff>120650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0F2DE88-B24B-F543-9274-521501ECB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234950</xdr:colOff>
      <xdr:row>0</xdr:row>
      <xdr:rowOff>152400</xdr:rowOff>
    </xdr:from>
    <xdr:to>
      <xdr:col>22</xdr:col>
      <xdr:colOff>43384</xdr:colOff>
      <xdr:row>23</xdr:row>
      <xdr:rowOff>41881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9A2B35A-501E-0041-9E7C-AEB1B1D0B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184149</xdr:colOff>
      <xdr:row>26</xdr:row>
      <xdr:rowOff>63500</xdr:rowOff>
    </xdr:from>
    <xdr:to>
      <xdr:col>21</xdr:col>
      <xdr:colOff>816628</xdr:colOff>
      <xdr:row>48</xdr:row>
      <xdr:rowOff>156568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976067A-594A-E047-9573-A37AB6C23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119</xdr:row>
      <xdr:rowOff>152400</xdr:rowOff>
    </xdr:from>
    <xdr:to>
      <xdr:col>11</xdr:col>
      <xdr:colOff>349739</xdr:colOff>
      <xdr:row>143</xdr:row>
      <xdr:rowOff>35170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BE95BD7-1158-5D40-BCC9-82A5B8B3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768350</xdr:colOff>
      <xdr:row>98</xdr:row>
      <xdr:rowOff>177800</xdr:rowOff>
    </xdr:from>
    <xdr:to>
      <xdr:col>18</xdr:col>
      <xdr:colOff>330689</xdr:colOff>
      <xdr:row>122</xdr:row>
      <xdr:rowOff>60570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503F51F-8547-854E-96EA-BD199E91E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577850</xdr:colOff>
      <xdr:row>101</xdr:row>
      <xdr:rowOff>190500</xdr:rowOff>
    </xdr:from>
    <xdr:to>
      <xdr:col>23</xdr:col>
      <xdr:colOff>1263650</xdr:colOff>
      <xdr:row>124</xdr:row>
      <xdr:rowOff>88900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E88FD93-F014-8B40-B27F-742B983DF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750602</xdr:colOff>
      <xdr:row>36</xdr:row>
      <xdr:rowOff>12375</xdr:rowOff>
    </xdr:from>
    <xdr:to>
      <xdr:col>31</xdr:col>
      <xdr:colOff>329223</xdr:colOff>
      <xdr:row>59</xdr:row>
      <xdr:rowOff>90529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461BDD1-826E-1F41-B7CC-F21351898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107461</xdr:colOff>
      <xdr:row>93</xdr:row>
      <xdr:rowOff>175195</xdr:rowOff>
    </xdr:from>
    <xdr:to>
      <xdr:col>5</xdr:col>
      <xdr:colOff>386210</xdr:colOff>
      <xdr:row>117</xdr:row>
      <xdr:rowOff>57965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A556C23-C801-544C-8354-EB0AEE188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0.86707</cdr:x>
      <cdr:y>0.9</cdr:y>
    </cdr:from>
    <cdr:to>
      <cdr:x>0.97817</cdr:x>
      <cdr:y>0.96667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71AE5AA2-483C-3240-8348-CAF3B7C1922F}"/>
            </a:ext>
          </a:extLst>
        </cdr:cNvPr>
        <cdr:cNvSpPr txBox="1"/>
      </cdr:nvSpPr>
      <cdr:spPr>
        <a:xfrm xmlns:a="http://schemas.openxmlformats.org/drawingml/2006/main">
          <a:off x="5549942" y="4114800"/>
          <a:ext cx="711158" cy="30481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n = 100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0.86111</cdr:x>
      <cdr:y>0.90556</cdr:y>
    </cdr:from>
    <cdr:to>
      <cdr:x>0.97222</cdr:x>
      <cdr:y>0.97223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77D30423-F1D7-0847-A8FF-0CC8EDFA4AA9}"/>
            </a:ext>
          </a:extLst>
        </cdr:cNvPr>
        <cdr:cNvSpPr txBox="1"/>
      </cdr:nvSpPr>
      <cdr:spPr>
        <a:xfrm xmlns:a="http://schemas.openxmlformats.org/drawingml/2006/main">
          <a:off x="5511800" y="4140200"/>
          <a:ext cx="711158" cy="30481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n = 81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0.84623</cdr:x>
      <cdr:y>0.8</cdr:y>
    </cdr:from>
    <cdr:to>
      <cdr:x>0.95139</cdr:x>
      <cdr:y>0.86667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F9895723-05BE-7548-B0C6-C5B1D2AF3B36}"/>
            </a:ext>
          </a:extLst>
        </cdr:cNvPr>
        <cdr:cNvSpPr txBox="1"/>
      </cdr:nvSpPr>
      <cdr:spPr>
        <a:xfrm xmlns:a="http://schemas.openxmlformats.org/drawingml/2006/main">
          <a:off x="5416550" y="3657600"/>
          <a:ext cx="67310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cs typeface="Gill Sans" panose="020B0502020104020203" pitchFamily="34" charset="-79"/>
            </a:rPr>
            <a:t>n = 77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0.85501</cdr:x>
      <cdr:y>0.8943</cdr:y>
    </cdr:from>
    <cdr:to>
      <cdr:x>0.96017</cdr:x>
      <cdr:y>0.95835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80DFDA84-C4CD-5744-B096-BF762B4C4D10}"/>
            </a:ext>
          </a:extLst>
        </cdr:cNvPr>
        <cdr:cNvSpPr txBox="1"/>
      </cdr:nvSpPr>
      <cdr:spPr>
        <a:xfrm xmlns:a="http://schemas.openxmlformats.org/drawingml/2006/main">
          <a:off x="5472723" y="4088749"/>
          <a:ext cx="673108" cy="292831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cs typeface="Gill Sans" panose="020B0502020104020203" pitchFamily="34" charset="-79"/>
            </a:rPr>
            <a:t>n = 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0.85246</cdr:x>
      <cdr:y>0.85513</cdr:y>
    </cdr:from>
    <cdr:to>
      <cdr:x>0.96356</cdr:x>
      <cdr:y>0.9218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2BD79C6F-006A-9745-AA22-540E81714B8F}"/>
            </a:ext>
          </a:extLst>
        </cdr:cNvPr>
        <cdr:cNvSpPr txBox="1"/>
      </cdr:nvSpPr>
      <cdr:spPr>
        <a:xfrm xmlns:a="http://schemas.openxmlformats.org/drawingml/2006/main">
          <a:off x="5456441" y="3909646"/>
          <a:ext cx="711129" cy="30481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n = 75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dunvennesland/Desktop/EVALUATION%20FINAL/ALIGNMENT%20ANALYSIS%20COMBINATION%20METHODS_1306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_ALIGNMENT_ANALYSIS"/>
      <sheetName val="CH low thresholds"/>
      <sheetName val="CD_ALIGNMENT_ANALYSIS"/>
      <sheetName val="301302_ALIGNMENT_ANALYSIS"/>
      <sheetName val="301303_ALIGNMENT_ANALYSIS"/>
      <sheetName val="301304_ALIGNMENT_ANALYSIS"/>
      <sheetName val="302303_ALIGNMENT_ANALYSIS"/>
      <sheetName val="302304_ALIGNMENT_ANALYSIS"/>
      <sheetName val="303304_ALIGNMENT_ANALYSIS"/>
    </sheetNames>
    <sheetDataSet>
      <sheetData sheetId="0">
        <row r="23">
          <cell r="AA23" t="str">
            <v>CM</v>
          </cell>
          <cell r="AB23">
            <v>0</v>
          </cell>
        </row>
        <row r="24">
          <cell r="AA24" t="str">
            <v>CSM</v>
          </cell>
          <cell r="AB24">
            <v>2</v>
          </cell>
        </row>
        <row r="25">
          <cell r="AA25" t="str">
            <v>PEM</v>
          </cell>
          <cell r="AB25">
            <v>0</v>
          </cell>
        </row>
        <row r="26">
          <cell r="AA26" t="str">
            <v>LEM</v>
          </cell>
          <cell r="AB26">
            <v>1</v>
          </cell>
        </row>
        <row r="27">
          <cell r="AA27" t="str">
            <v>DEM</v>
          </cell>
          <cell r="AB27">
            <v>0</v>
          </cell>
        </row>
        <row r="28">
          <cell r="AA28" t="str">
            <v>WEM</v>
          </cell>
          <cell r="AB28">
            <v>4</v>
          </cell>
        </row>
        <row r="29">
          <cell r="AA29" t="str">
            <v>LSM</v>
          </cell>
          <cell r="AB29">
            <v>0</v>
          </cell>
        </row>
        <row r="30">
          <cell r="AA30" t="str">
            <v>GEM</v>
          </cell>
          <cell r="AB30">
            <v>0</v>
          </cell>
        </row>
        <row r="31">
          <cell r="AA31" t="str">
            <v>DSM</v>
          </cell>
          <cell r="AB31">
            <v>2</v>
          </cell>
        </row>
        <row r="81">
          <cell r="D81" t="str">
            <v>CM</v>
          </cell>
          <cell r="E81">
            <v>25</v>
          </cell>
        </row>
        <row r="82">
          <cell r="D82" t="str">
            <v>CSM</v>
          </cell>
          <cell r="E82">
            <v>21</v>
          </cell>
        </row>
        <row r="83">
          <cell r="D83" t="str">
            <v>LEM</v>
          </cell>
          <cell r="E83">
            <v>13</v>
          </cell>
        </row>
        <row r="84">
          <cell r="D84" t="str">
            <v>PEM</v>
          </cell>
          <cell r="E84">
            <v>9</v>
          </cell>
        </row>
        <row r="85">
          <cell r="D85" t="str">
            <v>WEM</v>
          </cell>
          <cell r="E85">
            <v>6</v>
          </cell>
        </row>
        <row r="86">
          <cell r="D86" t="str">
            <v>LSM</v>
          </cell>
          <cell r="E86">
            <v>1</v>
          </cell>
        </row>
        <row r="87">
          <cell r="D87" t="str">
            <v>DEM</v>
          </cell>
          <cell r="E87">
            <v>0</v>
          </cell>
          <cell r="Q87" t="str">
            <v>CM</v>
          </cell>
          <cell r="R87">
            <v>22</v>
          </cell>
        </row>
        <row r="88">
          <cell r="D88" t="str">
            <v>GEM</v>
          </cell>
          <cell r="E88">
            <v>0</v>
          </cell>
          <cell r="Q88" t="str">
            <v>CSM</v>
          </cell>
          <cell r="R88">
            <v>21</v>
          </cell>
          <cell r="V88" t="str">
            <v>CM</v>
          </cell>
          <cell r="W88">
            <v>22</v>
          </cell>
        </row>
        <row r="89">
          <cell r="D89" t="str">
            <v>DSM</v>
          </cell>
          <cell r="E89">
            <v>0</v>
          </cell>
          <cell r="Q89" t="str">
            <v>PEM</v>
          </cell>
          <cell r="R89">
            <v>3</v>
          </cell>
          <cell r="V89" t="str">
            <v>CSM</v>
          </cell>
          <cell r="W89">
            <v>21</v>
          </cell>
        </row>
        <row r="90">
          <cell r="Q90" t="str">
            <v>LEM</v>
          </cell>
          <cell r="R90">
            <v>10</v>
          </cell>
          <cell r="V90" t="str">
            <v>LEM</v>
          </cell>
          <cell r="W90">
            <v>7</v>
          </cell>
        </row>
        <row r="91">
          <cell r="Q91" t="str">
            <v>DEM</v>
          </cell>
          <cell r="R91">
            <v>4</v>
          </cell>
          <cell r="V91" t="str">
            <v>WEM</v>
          </cell>
          <cell r="W91">
            <v>4</v>
          </cell>
        </row>
        <row r="92">
          <cell r="Q92" t="str">
            <v>WEM</v>
          </cell>
          <cell r="R92">
            <v>0</v>
          </cell>
          <cell r="V92" t="str">
            <v>PEM</v>
          </cell>
          <cell r="W92">
            <v>2</v>
          </cell>
        </row>
        <row r="93">
          <cell r="Q93" t="str">
            <v>LSM</v>
          </cell>
          <cell r="R93">
            <v>1</v>
          </cell>
          <cell r="V93" t="str">
            <v>LSM</v>
          </cell>
          <cell r="W93">
            <v>1</v>
          </cell>
        </row>
        <row r="94">
          <cell r="Q94" t="str">
            <v>GEM</v>
          </cell>
          <cell r="R94">
            <v>0</v>
          </cell>
          <cell r="V94" t="str">
            <v>DEM</v>
          </cell>
          <cell r="W94">
            <v>0</v>
          </cell>
        </row>
        <row r="95">
          <cell r="Q95" t="str">
            <v>DSM</v>
          </cell>
          <cell r="R95">
            <v>20</v>
          </cell>
          <cell r="V95" t="str">
            <v>GEM</v>
          </cell>
          <cell r="W95">
            <v>0</v>
          </cell>
        </row>
        <row r="96">
          <cell r="V96" t="str">
            <v>DSM</v>
          </cell>
          <cell r="W96">
            <v>20</v>
          </cell>
        </row>
        <row r="107">
          <cell r="J107" t="str">
            <v>CM</v>
          </cell>
          <cell r="K107">
            <v>25</v>
          </cell>
        </row>
        <row r="108">
          <cell r="J108" t="str">
            <v>CSM</v>
          </cell>
          <cell r="K108">
            <v>21</v>
          </cell>
        </row>
        <row r="109">
          <cell r="J109" t="str">
            <v>LEM</v>
          </cell>
          <cell r="K109">
            <v>13</v>
          </cell>
        </row>
        <row r="110">
          <cell r="J110" t="str">
            <v>PEM</v>
          </cell>
          <cell r="K110">
            <v>9</v>
          </cell>
        </row>
        <row r="111">
          <cell r="J111" t="str">
            <v>WEM</v>
          </cell>
          <cell r="K111">
            <v>5</v>
          </cell>
        </row>
        <row r="112">
          <cell r="J112" t="str">
            <v>LSM</v>
          </cell>
          <cell r="K112">
            <v>1</v>
          </cell>
        </row>
        <row r="113">
          <cell r="J113" t="str">
            <v>DEM</v>
          </cell>
          <cell r="K113">
            <v>0</v>
          </cell>
        </row>
        <row r="114">
          <cell r="J114" t="str">
            <v>GEM</v>
          </cell>
          <cell r="K114">
            <v>0</v>
          </cell>
        </row>
        <row r="115">
          <cell r="J115" t="str">
            <v>DSM</v>
          </cell>
          <cell r="K115">
            <v>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9D62-4B1D-B548-916A-923FFB427522}">
  <dimension ref="A1:M14"/>
  <sheetViews>
    <sheetView workbookViewId="0">
      <selection activeCell="A15" sqref="A15:XFD73"/>
    </sheetView>
  </sheetViews>
  <sheetFormatPr baseColWidth="10" defaultRowHeight="16" x14ac:dyDescent="0.2"/>
  <cols>
    <col min="1" max="1" width="24.33203125" style="13" bestFit="1" customWidth="1"/>
    <col min="2" max="2" width="15.5" style="13" customWidth="1"/>
    <col min="3" max="3" width="11.83203125" style="13" customWidth="1"/>
    <col min="4" max="4" width="11.33203125" style="16" customWidth="1"/>
    <col min="5" max="10" width="12.33203125" style="13" bestFit="1" customWidth="1"/>
    <col min="11" max="11" width="10.83203125" style="13"/>
    <col min="12" max="12" width="17.33203125" style="13" bestFit="1" customWidth="1"/>
    <col min="13" max="16384" width="10.83203125" style="13"/>
  </cols>
  <sheetData>
    <row r="1" spans="1:13" s="15" customFormat="1" x14ac:dyDescent="0.2">
      <c r="B1" s="18"/>
      <c r="C1" s="18" t="s">
        <v>14</v>
      </c>
      <c r="D1" s="18" t="s">
        <v>13</v>
      </c>
      <c r="E1" s="18" t="s">
        <v>12</v>
      </c>
      <c r="F1" s="18" t="s">
        <v>11</v>
      </c>
      <c r="G1" s="18" t="s">
        <v>4</v>
      </c>
      <c r="H1" s="18" t="s">
        <v>3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</row>
    <row r="2" spans="1:13" x14ac:dyDescent="0.2">
      <c r="A2" s="29" t="s">
        <v>10</v>
      </c>
      <c r="B2" s="19" t="s">
        <v>0</v>
      </c>
      <c r="C2" s="14">
        <v>0.56000000000000005</v>
      </c>
      <c r="D2" s="22">
        <v>0.56000000000000005</v>
      </c>
      <c r="E2" s="22">
        <v>0.56756756756756754</v>
      </c>
      <c r="F2" s="22">
        <v>0.56944444444444442</v>
      </c>
      <c r="G2" s="22">
        <v>0.57971014492753625</v>
      </c>
      <c r="H2" s="22">
        <v>0.58208955223880599</v>
      </c>
      <c r="I2" s="22">
        <v>0.609375</v>
      </c>
      <c r="J2" s="22">
        <v>0.64814814814814814</v>
      </c>
      <c r="K2" s="22">
        <v>0.37037037037037035</v>
      </c>
      <c r="L2" s="22">
        <v>1</v>
      </c>
      <c r="M2" s="22">
        <v>1</v>
      </c>
    </row>
    <row r="3" spans="1:13" x14ac:dyDescent="0.2">
      <c r="A3" s="29"/>
      <c r="B3" s="19" t="s">
        <v>1</v>
      </c>
      <c r="C3" s="14">
        <v>0.36521739130434783</v>
      </c>
      <c r="D3" s="22">
        <v>0.36521739130434783</v>
      </c>
      <c r="E3" s="22">
        <v>0.36521739130434783</v>
      </c>
      <c r="F3" s="22">
        <v>0.35652173913043478</v>
      </c>
      <c r="G3" s="22">
        <v>0.34782608695652173</v>
      </c>
      <c r="H3" s="22">
        <v>0.33913043478260868</v>
      </c>
      <c r="I3" s="22">
        <v>0.33913043478260868</v>
      </c>
      <c r="J3" s="22">
        <v>0.30434782608695654</v>
      </c>
      <c r="K3" s="22">
        <v>8.6956521739130432E-2</v>
      </c>
      <c r="L3" s="22">
        <v>0</v>
      </c>
      <c r="M3" s="22">
        <v>0</v>
      </c>
    </row>
    <row r="4" spans="1:13" x14ac:dyDescent="0.2">
      <c r="A4" s="29"/>
      <c r="B4" s="19" t="s">
        <v>2</v>
      </c>
      <c r="C4" s="14">
        <v>0.44210526315789478</v>
      </c>
      <c r="D4" s="22">
        <v>0.44210526315789478</v>
      </c>
      <c r="E4" s="22">
        <v>0.44444444444444442</v>
      </c>
      <c r="F4" s="22">
        <v>0.43850267379679148</v>
      </c>
      <c r="G4" s="22">
        <v>0.43478260869565216</v>
      </c>
      <c r="H4" s="22">
        <v>0.4285714285714286</v>
      </c>
      <c r="I4" s="22">
        <v>0.43575418994413406</v>
      </c>
      <c r="J4" s="22">
        <v>0.41420118343195267</v>
      </c>
      <c r="K4" s="22">
        <v>0.14084507042253522</v>
      </c>
      <c r="L4" s="22">
        <v>0</v>
      </c>
      <c r="M4" s="22">
        <v>0</v>
      </c>
    </row>
    <row r="5" spans="1:13" x14ac:dyDescent="0.2">
      <c r="B5" s="19"/>
      <c r="C5" s="19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x14ac:dyDescent="0.2">
      <c r="A6" s="29" t="s">
        <v>23</v>
      </c>
      <c r="B6" s="19" t="s">
        <v>0</v>
      </c>
      <c r="C6" s="14">
        <v>0.5357142857142857</v>
      </c>
      <c r="D6" s="22">
        <v>0.5357142857142857</v>
      </c>
      <c r="E6" s="22">
        <v>0.55555555555555558</v>
      </c>
      <c r="F6" s="22">
        <v>0.56000000000000005</v>
      </c>
      <c r="G6" s="22">
        <v>0.59090909090909094</v>
      </c>
      <c r="H6" s="22">
        <v>0.6</v>
      </c>
      <c r="I6" s="22">
        <v>0.70588235294117652</v>
      </c>
      <c r="J6" s="22">
        <v>0.9</v>
      </c>
      <c r="K6" s="22">
        <v>1</v>
      </c>
      <c r="L6" s="22">
        <v>0</v>
      </c>
      <c r="M6" s="22">
        <v>0</v>
      </c>
    </row>
    <row r="7" spans="1:13" x14ac:dyDescent="0.2">
      <c r="A7" s="29"/>
      <c r="B7" s="19" t="s">
        <v>1</v>
      </c>
      <c r="C7" s="14">
        <v>0.46875</v>
      </c>
      <c r="D7" s="22">
        <v>0.46875</v>
      </c>
      <c r="E7" s="22">
        <v>0.46875</v>
      </c>
      <c r="F7" s="22">
        <v>0.4375</v>
      </c>
      <c r="G7" s="22">
        <v>0.40625</v>
      </c>
      <c r="H7" s="22">
        <v>0.375</v>
      </c>
      <c r="I7" s="22">
        <v>0.375</v>
      </c>
      <c r="J7" s="22">
        <v>0.28125</v>
      </c>
      <c r="K7" s="22">
        <v>0.15625</v>
      </c>
      <c r="L7" s="22">
        <v>0</v>
      </c>
      <c r="M7" s="22">
        <v>0</v>
      </c>
    </row>
    <row r="8" spans="1:13" x14ac:dyDescent="0.2">
      <c r="A8" s="29"/>
      <c r="B8" s="19" t="s">
        <v>2</v>
      </c>
      <c r="C8" s="14">
        <v>0.5</v>
      </c>
      <c r="D8" s="22">
        <v>0.5</v>
      </c>
      <c r="E8" s="22">
        <v>0.50847457627118642</v>
      </c>
      <c r="F8" s="22">
        <v>0.49122807017543862</v>
      </c>
      <c r="G8" s="22">
        <v>0.48148148148148151</v>
      </c>
      <c r="H8" s="22">
        <v>0.46153846153846151</v>
      </c>
      <c r="I8" s="22">
        <v>0.48979591836734687</v>
      </c>
      <c r="J8" s="22">
        <v>0.4285714285714286</v>
      </c>
      <c r="K8" s="22">
        <v>0.27027027027027029</v>
      </c>
      <c r="L8" s="22">
        <v>0</v>
      </c>
      <c r="M8" s="22">
        <v>0</v>
      </c>
    </row>
    <row r="9" spans="1:13" x14ac:dyDescent="0.2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2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">
      <c r="A11" s="29" t="s">
        <v>24</v>
      </c>
      <c r="B11" s="19" t="s">
        <v>0</v>
      </c>
      <c r="C11" s="14">
        <v>0.51063829787234039</v>
      </c>
      <c r="D11" s="22">
        <v>0.51063829787234039</v>
      </c>
      <c r="E11" s="22">
        <v>0.51063829787234039</v>
      </c>
      <c r="F11" s="22">
        <v>0.51063829787234039</v>
      </c>
      <c r="G11" s="22">
        <v>0.51063829787234039</v>
      </c>
      <c r="H11" s="22">
        <v>0.51063829787234039</v>
      </c>
      <c r="I11" s="22">
        <v>0.51063829787234039</v>
      </c>
      <c r="J11" s="22">
        <v>0.52272727272727271</v>
      </c>
      <c r="K11" s="22">
        <v>9.0909090909090912E-2</v>
      </c>
      <c r="L11" s="22">
        <v>1</v>
      </c>
      <c r="M11" s="22">
        <v>1</v>
      </c>
    </row>
    <row r="12" spans="1:13" x14ac:dyDescent="0.2">
      <c r="A12" s="29"/>
      <c r="B12" s="19" t="s">
        <v>1</v>
      </c>
      <c r="C12" s="14">
        <v>0.28915662650602408</v>
      </c>
      <c r="D12" s="22">
        <v>0.28915662650602408</v>
      </c>
      <c r="E12" s="22">
        <v>0.28915662650602408</v>
      </c>
      <c r="F12" s="22">
        <v>0.28915662650602408</v>
      </c>
      <c r="G12" s="22">
        <v>0.28915662650602408</v>
      </c>
      <c r="H12" s="22">
        <v>0.28915662650602408</v>
      </c>
      <c r="I12" s="22">
        <v>0.28915662650602408</v>
      </c>
      <c r="J12" s="22">
        <v>0.27710843373493976</v>
      </c>
      <c r="K12" s="22">
        <v>2.4096385542168676E-2</v>
      </c>
      <c r="L12" s="22">
        <v>0</v>
      </c>
      <c r="M12" s="22">
        <v>0</v>
      </c>
    </row>
    <row r="13" spans="1:13" x14ac:dyDescent="0.2">
      <c r="A13" s="29"/>
      <c r="B13" s="19" t="s">
        <v>2</v>
      </c>
      <c r="C13" s="14">
        <v>0.36923076923076925</v>
      </c>
      <c r="D13" s="22">
        <v>0.36923076923076925</v>
      </c>
      <c r="E13" s="22">
        <v>0.36923076923076925</v>
      </c>
      <c r="F13" s="22">
        <v>0.36923076923076925</v>
      </c>
      <c r="G13" s="22">
        <v>0.36923076923076925</v>
      </c>
      <c r="H13" s="22">
        <v>0.36923076923076925</v>
      </c>
      <c r="I13" s="22">
        <v>0.36923076923076925</v>
      </c>
      <c r="J13" s="22">
        <v>0.36220472440944884</v>
      </c>
      <c r="K13" s="22">
        <v>3.8095238095238106E-2</v>
      </c>
      <c r="L13" s="22">
        <v>0</v>
      </c>
      <c r="M13" s="22">
        <v>0</v>
      </c>
    </row>
    <row r="14" spans="1:13" x14ac:dyDescent="0.2">
      <c r="A14" s="20"/>
      <c r="B14" s="19"/>
      <c r="C14" s="14"/>
      <c r="D14" s="14"/>
      <c r="E14" s="15"/>
      <c r="F14" s="15"/>
      <c r="G14" s="15"/>
      <c r="H14" s="15"/>
    </row>
  </sheetData>
  <mergeCells count="3">
    <mergeCell ref="A2:A4"/>
    <mergeCell ref="A6:A8"/>
    <mergeCell ref="A11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D2B1-574B-B044-90C5-8BAC5A2E4826}">
  <dimension ref="A1:L13"/>
  <sheetViews>
    <sheetView workbookViewId="0">
      <selection activeCell="A14" sqref="A14:XFD117"/>
    </sheetView>
  </sheetViews>
  <sheetFormatPr baseColWidth="10" defaultRowHeight="16" x14ac:dyDescent="0.2"/>
  <cols>
    <col min="1" max="1" width="24.33203125" style="13" bestFit="1" customWidth="1"/>
    <col min="2" max="2" width="10.83203125" style="13"/>
    <col min="3" max="3" width="14.83203125" style="13" customWidth="1"/>
    <col min="4" max="4" width="13.6640625" style="13" customWidth="1"/>
    <col min="5" max="5" width="13.5" style="13" customWidth="1"/>
    <col min="6" max="16384" width="10.83203125" style="13"/>
  </cols>
  <sheetData>
    <row r="1" spans="1:12" x14ac:dyDescent="0.2">
      <c r="C1" s="15" t="s">
        <v>13</v>
      </c>
      <c r="D1" s="15" t="s">
        <v>12</v>
      </c>
      <c r="E1" s="15" t="s">
        <v>11</v>
      </c>
      <c r="F1" s="15" t="s">
        <v>4</v>
      </c>
      <c r="G1" s="15" t="s">
        <v>3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</row>
    <row r="2" spans="1:12" x14ac:dyDescent="0.2">
      <c r="A2" s="29" t="s">
        <v>10</v>
      </c>
      <c r="B2" s="13" t="s">
        <v>0</v>
      </c>
      <c r="C2" s="1">
        <v>0.34710743801652894</v>
      </c>
      <c r="D2" s="1">
        <v>0.34453781512605042</v>
      </c>
      <c r="E2" s="1">
        <v>0.3504273504273504</v>
      </c>
      <c r="F2" s="1">
        <v>0.34482758620689657</v>
      </c>
      <c r="G2" s="1">
        <v>0.34210526315789475</v>
      </c>
      <c r="H2" s="1">
        <v>0.35135135135135137</v>
      </c>
      <c r="I2" s="1">
        <v>0.35454545454545455</v>
      </c>
      <c r="J2" s="1">
        <v>0.44578313253012047</v>
      </c>
      <c r="K2" s="1">
        <v>0.46753246753246752</v>
      </c>
      <c r="L2" s="1">
        <v>0.46666666666666667</v>
      </c>
    </row>
    <row r="3" spans="1:12" x14ac:dyDescent="0.2">
      <c r="A3" s="29"/>
      <c r="B3" s="13" t="s">
        <v>1</v>
      </c>
      <c r="C3" s="1">
        <v>0.36521739130434783</v>
      </c>
      <c r="D3" s="1">
        <v>0.35652173913043478</v>
      </c>
      <c r="E3" s="1">
        <v>0.35652173913043478</v>
      </c>
      <c r="F3" s="1">
        <v>0.34782608695652173</v>
      </c>
      <c r="G3" s="1">
        <v>0.33913043478260868</v>
      </c>
      <c r="H3" s="1">
        <v>0.33913043478260868</v>
      </c>
      <c r="I3" s="1">
        <v>0.33913043478260868</v>
      </c>
      <c r="J3" s="1">
        <v>0.32173913043478258</v>
      </c>
      <c r="K3" s="1">
        <v>0.31304347826086959</v>
      </c>
      <c r="L3" s="1">
        <v>0.30434782608695654</v>
      </c>
    </row>
    <row r="4" spans="1:12" x14ac:dyDescent="0.2">
      <c r="A4" s="29"/>
      <c r="B4" s="13" t="s">
        <v>2</v>
      </c>
      <c r="C4" s="1">
        <v>0.35593220338983045</v>
      </c>
      <c r="D4" s="1">
        <v>0.3504273504273504</v>
      </c>
      <c r="E4" s="1">
        <v>0.35344827586206895</v>
      </c>
      <c r="F4" s="1">
        <v>0.34632034632034631</v>
      </c>
      <c r="G4" s="1">
        <v>0.34061135371179041</v>
      </c>
      <c r="H4" s="1">
        <v>0.34513274336283184</v>
      </c>
      <c r="I4" s="1">
        <v>0.34666666666666668</v>
      </c>
      <c r="J4" s="1">
        <v>0.37373737373737376</v>
      </c>
      <c r="K4" s="1">
        <v>0.375</v>
      </c>
      <c r="L4" s="1">
        <v>0.36842105263157893</v>
      </c>
    </row>
    <row r="5" spans="1:12" x14ac:dyDescent="0.2">
      <c r="A5" s="20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">
      <c r="A6" s="29" t="s">
        <v>23</v>
      </c>
      <c r="B6" s="19" t="s">
        <v>0</v>
      </c>
      <c r="C6" s="5">
        <v>0.46428599999999998</v>
      </c>
      <c r="D6" s="5">
        <v>0.461538</v>
      </c>
      <c r="E6" s="5">
        <v>0.5</v>
      </c>
      <c r="F6" s="5">
        <v>0.47826099999999999</v>
      </c>
      <c r="G6" s="5">
        <v>0.47619</v>
      </c>
      <c r="H6" s="5">
        <v>0.5</v>
      </c>
      <c r="I6" s="5">
        <v>0.52631600000000001</v>
      </c>
      <c r="J6" s="5">
        <v>0.52631600000000001</v>
      </c>
      <c r="K6" s="5">
        <v>0.69230800000000003</v>
      </c>
      <c r="L6" s="5">
        <v>0.72727299999999995</v>
      </c>
    </row>
    <row r="7" spans="1:12" x14ac:dyDescent="0.2">
      <c r="A7" s="29"/>
      <c r="B7" s="19" t="s">
        <v>1</v>
      </c>
      <c r="C7" s="5">
        <v>0.40625</v>
      </c>
      <c r="D7" s="5">
        <v>0.375</v>
      </c>
      <c r="E7" s="5">
        <v>0.375</v>
      </c>
      <c r="F7" s="5">
        <v>0.34375</v>
      </c>
      <c r="G7" s="5">
        <v>0.3125</v>
      </c>
      <c r="H7" s="5">
        <v>0.3125</v>
      </c>
      <c r="I7" s="5">
        <v>0.3125</v>
      </c>
      <c r="J7" s="5">
        <v>0.3125</v>
      </c>
      <c r="K7" s="5">
        <v>0.28125</v>
      </c>
      <c r="L7" s="5">
        <v>0.25</v>
      </c>
    </row>
    <row r="8" spans="1:12" x14ac:dyDescent="0.2">
      <c r="A8" s="29"/>
      <c r="B8" s="19" t="s">
        <v>2</v>
      </c>
      <c r="C8" s="5">
        <v>0.43333300000000002</v>
      </c>
      <c r="D8" s="5">
        <v>0.41379300000000002</v>
      </c>
      <c r="E8" s="5">
        <v>0.42857099999999998</v>
      </c>
      <c r="F8" s="5">
        <v>0.4</v>
      </c>
      <c r="G8" s="5">
        <v>0.37735800000000003</v>
      </c>
      <c r="H8" s="5">
        <v>0.38461499999999998</v>
      </c>
      <c r="I8" s="5">
        <v>0.39215699999999998</v>
      </c>
      <c r="J8" s="5">
        <v>0.39215699999999998</v>
      </c>
      <c r="K8" s="5">
        <v>0.4</v>
      </c>
      <c r="L8" s="5">
        <v>0.37209300000000001</v>
      </c>
    </row>
    <row r="9" spans="1:12" x14ac:dyDescent="0.2"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">
      <c r="A10" s="29" t="s">
        <v>24</v>
      </c>
      <c r="B10" s="19" t="s">
        <v>0</v>
      </c>
      <c r="C10" s="5">
        <v>0.27956999999999999</v>
      </c>
      <c r="D10" s="5">
        <v>0.27956999999999999</v>
      </c>
      <c r="E10" s="5">
        <v>0.27956999999999999</v>
      </c>
      <c r="F10" s="5">
        <v>0.27956999999999999</v>
      </c>
      <c r="G10" s="5">
        <v>0.27956999999999999</v>
      </c>
      <c r="H10" s="5">
        <v>0.28571400000000002</v>
      </c>
      <c r="I10" s="5">
        <v>0.28571400000000002</v>
      </c>
      <c r="J10" s="5">
        <v>0.375</v>
      </c>
      <c r="K10" s="5">
        <v>0.375</v>
      </c>
      <c r="L10" s="5">
        <v>0.375</v>
      </c>
    </row>
    <row r="11" spans="1:12" x14ac:dyDescent="0.2">
      <c r="A11" s="29"/>
      <c r="B11" s="19" t="s">
        <v>1</v>
      </c>
      <c r="C11" s="5">
        <v>0.313253</v>
      </c>
      <c r="D11" s="5">
        <v>0.313253</v>
      </c>
      <c r="E11" s="5">
        <v>0.313253</v>
      </c>
      <c r="F11" s="5">
        <v>0.313253</v>
      </c>
      <c r="G11" s="5">
        <v>0.313253</v>
      </c>
      <c r="H11" s="5">
        <v>0.313253</v>
      </c>
      <c r="I11" s="5">
        <v>0.313253</v>
      </c>
      <c r="J11" s="5">
        <v>0.289157</v>
      </c>
      <c r="K11" s="5">
        <v>0.289157</v>
      </c>
      <c r="L11" s="5">
        <v>0.289157</v>
      </c>
    </row>
    <row r="12" spans="1:12" x14ac:dyDescent="0.2">
      <c r="A12" s="29"/>
      <c r="B12" s="19" t="s">
        <v>2</v>
      </c>
      <c r="C12" s="5">
        <v>0.29545500000000002</v>
      </c>
      <c r="D12" s="5">
        <v>0.29545500000000002</v>
      </c>
      <c r="E12" s="5">
        <v>0.29545500000000002</v>
      </c>
      <c r="F12" s="5">
        <v>0.29545500000000002</v>
      </c>
      <c r="G12" s="5">
        <v>0.29545500000000002</v>
      </c>
      <c r="H12" s="5">
        <v>0.29885099999999998</v>
      </c>
      <c r="I12" s="5">
        <v>0.29885099999999998</v>
      </c>
      <c r="J12" s="5">
        <v>0.32653100000000002</v>
      </c>
      <c r="K12" s="5">
        <v>0.32653100000000002</v>
      </c>
      <c r="L12" s="5">
        <v>0.32653100000000002</v>
      </c>
    </row>
    <row r="13" spans="1:12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</row>
  </sheetData>
  <mergeCells count="3">
    <mergeCell ref="A2:A4"/>
    <mergeCell ref="A6:A8"/>
    <mergeCell ref="A10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9580-3C63-F04E-BA67-29243287A460}">
  <dimension ref="A1:M12"/>
  <sheetViews>
    <sheetView workbookViewId="0">
      <selection activeCell="A13" sqref="A13:XFD116"/>
    </sheetView>
  </sheetViews>
  <sheetFormatPr baseColWidth="10" defaultRowHeight="16" x14ac:dyDescent="0.2"/>
  <cols>
    <col min="1" max="1" width="24.33203125" style="13" bestFit="1" customWidth="1"/>
    <col min="2" max="2" width="16.33203125" style="13" customWidth="1"/>
    <col min="3" max="3" width="11.33203125" style="13" customWidth="1"/>
    <col min="4" max="4" width="10.83203125" style="13" customWidth="1"/>
    <col min="5" max="16384" width="10.83203125" style="13"/>
  </cols>
  <sheetData>
    <row r="1" spans="1:13" s="15" customFormat="1" x14ac:dyDescent="0.2">
      <c r="C1" s="15" t="s">
        <v>13</v>
      </c>
      <c r="D1" s="15" t="s">
        <v>12</v>
      </c>
      <c r="E1" s="15" t="s">
        <v>11</v>
      </c>
      <c r="F1" s="15" t="s">
        <v>4</v>
      </c>
      <c r="G1" s="15" t="s">
        <v>3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</row>
    <row r="2" spans="1:13" x14ac:dyDescent="0.2">
      <c r="A2" s="29" t="s">
        <v>10</v>
      </c>
      <c r="B2" s="13" t="s">
        <v>0</v>
      </c>
      <c r="C2" s="24">
        <v>0.35199999999999998</v>
      </c>
      <c r="D2" s="24">
        <v>0.34959299999999999</v>
      </c>
      <c r="E2" s="24">
        <v>0.35537200000000002</v>
      </c>
      <c r="F2" s="24">
        <v>0.35</v>
      </c>
      <c r="G2" s="24">
        <v>0.35042699999999999</v>
      </c>
      <c r="H2" s="24">
        <v>0.35398200000000002</v>
      </c>
      <c r="I2" s="24">
        <v>0.36036000000000001</v>
      </c>
      <c r="J2" s="24">
        <v>0.45678999999999997</v>
      </c>
      <c r="K2" s="24">
        <v>0.45333299999999999</v>
      </c>
      <c r="L2" s="24">
        <v>0.42029</v>
      </c>
    </row>
    <row r="3" spans="1:13" x14ac:dyDescent="0.2">
      <c r="A3" s="29"/>
      <c r="B3" s="13" t="s">
        <v>1</v>
      </c>
      <c r="C3" s="24">
        <v>0.38260899999999998</v>
      </c>
      <c r="D3" s="24">
        <v>0.373913</v>
      </c>
      <c r="E3" s="24">
        <v>0.373913</v>
      </c>
      <c r="F3" s="24">
        <v>0.36521700000000001</v>
      </c>
      <c r="G3" s="24">
        <v>0.35652200000000001</v>
      </c>
      <c r="H3" s="24">
        <v>0.34782600000000002</v>
      </c>
      <c r="I3" s="24">
        <v>0.34782600000000002</v>
      </c>
      <c r="J3" s="24">
        <v>0.321739</v>
      </c>
      <c r="K3" s="24">
        <v>0.29565200000000003</v>
      </c>
      <c r="L3" s="24">
        <v>0.25217400000000001</v>
      </c>
    </row>
    <row r="4" spans="1:13" x14ac:dyDescent="0.2">
      <c r="A4" s="29"/>
      <c r="B4" s="13" t="s">
        <v>2</v>
      </c>
      <c r="C4" s="24">
        <v>0.36666700000000002</v>
      </c>
      <c r="D4" s="24">
        <v>0.36134500000000003</v>
      </c>
      <c r="E4" s="24">
        <v>0.36440699999999998</v>
      </c>
      <c r="F4" s="24">
        <v>0.35744700000000001</v>
      </c>
      <c r="G4" s="24">
        <v>0.35344799999999998</v>
      </c>
      <c r="H4" s="24">
        <v>0.35087699999999999</v>
      </c>
      <c r="I4" s="24">
        <v>0.35398200000000002</v>
      </c>
      <c r="J4" s="24">
        <v>0.37755100000000003</v>
      </c>
      <c r="K4" s="24">
        <v>0.35789500000000002</v>
      </c>
      <c r="L4" s="24">
        <v>0.31521700000000002</v>
      </c>
    </row>
    <row r="5" spans="1:13" x14ac:dyDescent="0.2">
      <c r="A5" s="20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3" x14ac:dyDescent="0.2">
      <c r="A6" s="29" t="s">
        <v>23</v>
      </c>
      <c r="B6" s="19" t="s">
        <v>0</v>
      </c>
      <c r="C6" s="24">
        <v>0.46875</v>
      </c>
      <c r="D6" s="24">
        <v>0.466667</v>
      </c>
      <c r="E6" s="24">
        <v>0.5</v>
      </c>
      <c r="F6" s="24">
        <v>0.48148099999999999</v>
      </c>
      <c r="G6" s="24">
        <v>0.5</v>
      </c>
      <c r="H6" s="24">
        <v>0.5</v>
      </c>
      <c r="I6" s="24">
        <v>0.55000000000000004</v>
      </c>
      <c r="J6" s="24">
        <v>0.58823499999999995</v>
      </c>
      <c r="K6" s="24">
        <v>0.69230800000000003</v>
      </c>
      <c r="L6" s="24">
        <v>0.57142899999999996</v>
      </c>
    </row>
    <row r="7" spans="1:13" x14ac:dyDescent="0.2">
      <c r="A7" s="29"/>
      <c r="B7" s="19" t="s">
        <v>1</v>
      </c>
      <c r="C7" s="24">
        <v>0.46875</v>
      </c>
      <c r="D7" s="24">
        <v>0.4375</v>
      </c>
      <c r="E7" s="24">
        <v>0.4375</v>
      </c>
      <c r="F7" s="24">
        <v>0.40625</v>
      </c>
      <c r="G7" s="24">
        <v>0.375</v>
      </c>
      <c r="H7" s="24">
        <v>0.34375</v>
      </c>
      <c r="I7" s="24">
        <v>0.34375</v>
      </c>
      <c r="J7" s="24">
        <v>0.3125</v>
      </c>
      <c r="K7" s="24">
        <v>0.28125</v>
      </c>
      <c r="L7" s="24">
        <v>0.125</v>
      </c>
    </row>
    <row r="8" spans="1:13" x14ac:dyDescent="0.2">
      <c r="A8" s="29"/>
      <c r="B8" s="19" t="s">
        <v>2</v>
      </c>
      <c r="C8" s="24">
        <v>0.46875</v>
      </c>
      <c r="D8" s="24">
        <v>0.45161299999999999</v>
      </c>
      <c r="E8" s="24">
        <v>0.466667</v>
      </c>
      <c r="F8" s="24">
        <v>0.44067800000000001</v>
      </c>
      <c r="G8" s="24">
        <v>0.42857099999999998</v>
      </c>
      <c r="H8" s="24">
        <v>0.40740700000000002</v>
      </c>
      <c r="I8" s="24">
        <v>0.42307699999999998</v>
      </c>
      <c r="J8" s="24">
        <v>0.408163</v>
      </c>
      <c r="K8" s="24">
        <v>0.4</v>
      </c>
      <c r="L8" s="24">
        <v>0.205128</v>
      </c>
    </row>
    <row r="9" spans="1:13" x14ac:dyDescent="0.2"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3" x14ac:dyDescent="0.2">
      <c r="A10" s="29" t="s">
        <v>24</v>
      </c>
      <c r="B10" s="19" t="s">
        <v>0</v>
      </c>
      <c r="C10" s="24">
        <v>0.27956999999999999</v>
      </c>
      <c r="D10" s="24">
        <v>0.27956999999999999</v>
      </c>
      <c r="E10" s="24">
        <v>0.27956999999999999</v>
      </c>
      <c r="F10" s="24">
        <v>0.27956999999999999</v>
      </c>
      <c r="G10" s="24">
        <v>0.27956999999999999</v>
      </c>
      <c r="H10" s="24">
        <v>0.28571400000000002</v>
      </c>
      <c r="I10" s="24">
        <v>0.28571400000000002</v>
      </c>
      <c r="J10" s="24">
        <v>0.375</v>
      </c>
      <c r="K10" s="24">
        <v>0.35483900000000002</v>
      </c>
      <c r="L10" s="24">
        <v>0.35483900000000002</v>
      </c>
      <c r="M10" s="14"/>
    </row>
    <row r="11" spans="1:13" x14ac:dyDescent="0.2">
      <c r="A11" s="29"/>
      <c r="B11" s="19" t="s">
        <v>1</v>
      </c>
      <c r="C11" s="24">
        <v>0.313253</v>
      </c>
      <c r="D11" s="24">
        <v>0.313253</v>
      </c>
      <c r="E11" s="24">
        <v>0.313253</v>
      </c>
      <c r="F11" s="24">
        <v>0.313253</v>
      </c>
      <c r="G11" s="24">
        <v>0.313253</v>
      </c>
      <c r="H11" s="24">
        <v>0.313253</v>
      </c>
      <c r="I11" s="24">
        <v>0.313253</v>
      </c>
      <c r="J11" s="24">
        <v>0.289157</v>
      </c>
      <c r="K11" s="24">
        <v>0.26506000000000002</v>
      </c>
      <c r="L11" s="24">
        <v>0.26506000000000002</v>
      </c>
      <c r="M11" s="14"/>
    </row>
    <row r="12" spans="1:13" x14ac:dyDescent="0.2">
      <c r="A12" s="29"/>
      <c r="B12" s="19" t="s">
        <v>2</v>
      </c>
      <c r="C12" s="24">
        <v>0.29545500000000002</v>
      </c>
      <c r="D12" s="24">
        <v>0.29545500000000002</v>
      </c>
      <c r="E12" s="24">
        <v>0.29545500000000002</v>
      </c>
      <c r="F12" s="24">
        <v>0.29545500000000002</v>
      </c>
      <c r="G12" s="24">
        <v>0.29545500000000002</v>
      </c>
      <c r="H12" s="24">
        <v>0.29885099999999998</v>
      </c>
      <c r="I12" s="24">
        <v>0.29885099999999998</v>
      </c>
      <c r="J12" s="24">
        <v>0.32653100000000002</v>
      </c>
      <c r="K12" s="24">
        <v>0.303448</v>
      </c>
      <c r="L12" s="24">
        <v>0.303448</v>
      </c>
      <c r="M12" s="14"/>
    </row>
  </sheetData>
  <mergeCells count="3">
    <mergeCell ref="A2:A4"/>
    <mergeCell ref="A6:A8"/>
    <mergeCell ref="A10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D14C-4459-5B45-B879-C7D496B741FC}">
  <dimension ref="A1:M14"/>
  <sheetViews>
    <sheetView workbookViewId="0">
      <selection activeCell="K19" sqref="K19"/>
    </sheetView>
  </sheetViews>
  <sheetFormatPr baseColWidth="10" defaultRowHeight="16" x14ac:dyDescent="0.2"/>
  <cols>
    <col min="1" max="1" width="24.33203125" style="13" bestFit="1" customWidth="1"/>
    <col min="2" max="2" width="15.1640625" style="13" customWidth="1"/>
    <col min="3" max="3" width="13.83203125" style="13" customWidth="1"/>
    <col min="4" max="4" width="11.83203125" style="13" customWidth="1"/>
    <col min="5" max="16384" width="10.83203125" style="13"/>
  </cols>
  <sheetData>
    <row r="1" spans="1:13" s="15" customFormat="1" x14ac:dyDescent="0.2">
      <c r="C1" s="15" t="s">
        <v>13</v>
      </c>
      <c r="D1" s="15" t="s">
        <v>12</v>
      </c>
      <c r="E1" s="15" t="s">
        <v>11</v>
      </c>
      <c r="F1" s="15" t="s">
        <v>4</v>
      </c>
      <c r="G1" s="15" t="s">
        <v>3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</row>
    <row r="2" spans="1:13" x14ac:dyDescent="0.2">
      <c r="A2" s="29" t="s">
        <v>10</v>
      </c>
      <c r="B2" s="13" t="s">
        <v>0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</row>
    <row r="3" spans="1:13" x14ac:dyDescent="0.2">
      <c r="A3" s="29"/>
      <c r="B3" s="13" t="s">
        <v>1</v>
      </c>
      <c r="C3" s="5">
        <v>7.8260999999999997E-2</v>
      </c>
      <c r="D3" s="5">
        <v>7.8260999999999997E-2</v>
      </c>
      <c r="E3" s="5">
        <v>7.8260999999999997E-2</v>
      </c>
      <c r="F3" s="5">
        <v>7.8260999999999997E-2</v>
      </c>
      <c r="G3" s="5">
        <v>7.8260999999999997E-2</v>
      </c>
      <c r="H3" s="5">
        <v>7.8260999999999997E-2</v>
      </c>
      <c r="I3" s="5">
        <v>7.8260999999999997E-2</v>
      </c>
      <c r="J3" s="5">
        <v>7.8260999999999997E-2</v>
      </c>
      <c r="K3" s="5">
        <v>7.8260999999999997E-2</v>
      </c>
      <c r="L3" s="5">
        <v>7.8260999999999997E-2</v>
      </c>
    </row>
    <row r="4" spans="1:13" x14ac:dyDescent="0.2">
      <c r="A4" s="29"/>
      <c r="B4" s="13" t="s">
        <v>2</v>
      </c>
      <c r="C4" s="5">
        <v>0.14516100000000001</v>
      </c>
      <c r="D4" s="5">
        <v>0.14516100000000001</v>
      </c>
      <c r="E4" s="5">
        <v>0.14516100000000001</v>
      </c>
      <c r="F4" s="5">
        <v>0.14516100000000001</v>
      </c>
      <c r="G4" s="5">
        <v>0.14516100000000001</v>
      </c>
      <c r="H4" s="5">
        <v>0.14516100000000001</v>
      </c>
      <c r="I4" s="5">
        <v>0.14516100000000001</v>
      </c>
      <c r="J4" s="5">
        <v>0.14516100000000001</v>
      </c>
      <c r="K4" s="5">
        <v>0.14516100000000001</v>
      </c>
      <c r="L4" s="5">
        <v>0.14516100000000001</v>
      </c>
    </row>
    <row r="5" spans="1:13" x14ac:dyDescent="0.2">
      <c r="A5" s="20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3" x14ac:dyDescent="0.2">
      <c r="A6" s="29" t="s">
        <v>23</v>
      </c>
      <c r="B6" s="19" t="s">
        <v>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</row>
    <row r="7" spans="1:13" x14ac:dyDescent="0.2">
      <c r="A7" s="29"/>
      <c r="B7" s="19" t="s">
        <v>1</v>
      </c>
      <c r="C7" s="5">
        <v>0.15625</v>
      </c>
      <c r="D7" s="5">
        <v>0.15625</v>
      </c>
      <c r="E7" s="5">
        <v>0.15625</v>
      </c>
      <c r="F7" s="5">
        <v>0.15625</v>
      </c>
      <c r="G7" s="5">
        <v>0.15625</v>
      </c>
      <c r="H7" s="5">
        <v>0.15625</v>
      </c>
      <c r="I7" s="5">
        <v>0.15625</v>
      </c>
      <c r="J7" s="5">
        <v>0.15625</v>
      </c>
      <c r="K7" s="5">
        <v>0.15625</v>
      </c>
      <c r="L7" s="5">
        <v>0.15625</v>
      </c>
    </row>
    <row r="8" spans="1:13" x14ac:dyDescent="0.2">
      <c r="A8" s="29"/>
      <c r="B8" s="19" t="s">
        <v>2</v>
      </c>
      <c r="C8" s="5">
        <v>0.27027000000000001</v>
      </c>
      <c r="D8" s="5">
        <v>0.27027000000000001</v>
      </c>
      <c r="E8" s="5">
        <v>0.27027000000000001</v>
      </c>
      <c r="F8" s="5">
        <v>0.27027000000000001</v>
      </c>
      <c r="G8" s="5">
        <v>0.27027000000000001</v>
      </c>
      <c r="H8" s="5">
        <v>0.27027000000000001</v>
      </c>
      <c r="I8" s="5">
        <v>0.27027000000000001</v>
      </c>
      <c r="J8" s="5">
        <v>0.27027000000000001</v>
      </c>
      <c r="K8" s="5">
        <v>0.27027000000000001</v>
      </c>
      <c r="L8" s="5">
        <v>0.27027000000000001</v>
      </c>
    </row>
    <row r="9" spans="1:13" x14ac:dyDescent="0.2"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 x14ac:dyDescent="0.2"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3" x14ac:dyDescent="0.2">
      <c r="A11" s="29" t="s">
        <v>24</v>
      </c>
      <c r="B11" s="19" t="s">
        <v>0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14"/>
    </row>
    <row r="12" spans="1:13" x14ac:dyDescent="0.2">
      <c r="A12" s="29"/>
      <c r="B12" s="19" t="s">
        <v>1</v>
      </c>
      <c r="C12" s="5">
        <v>4.8193E-2</v>
      </c>
      <c r="D12" s="5">
        <v>4.8193E-2</v>
      </c>
      <c r="E12" s="5">
        <v>4.8193E-2</v>
      </c>
      <c r="F12" s="5">
        <v>4.8193E-2</v>
      </c>
      <c r="G12" s="5">
        <v>4.8193E-2</v>
      </c>
      <c r="H12" s="5">
        <v>4.8193E-2</v>
      </c>
      <c r="I12" s="5">
        <v>4.8193E-2</v>
      </c>
      <c r="J12" s="5">
        <v>4.8193E-2</v>
      </c>
      <c r="K12" s="5">
        <v>4.8193E-2</v>
      </c>
      <c r="L12" s="5">
        <v>4.8193E-2</v>
      </c>
      <c r="M12" s="14"/>
    </row>
    <row r="13" spans="1:13" x14ac:dyDescent="0.2">
      <c r="A13" s="29"/>
      <c r="B13" s="19" t="s">
        <v>2</v>
      </c>
      <c r="C13" s="5">
        <v>9.1953999999999994E-2</v>
      </c>
      <c r="D13" s="5">
        <v>9.1953999999999994E-2</v>
      </c>
      <c r="E13" s="5">
        <v>9.1953999999999994E-2</v>
      </c>
      <c r="F13" s="5">
        <v>9.1953999999999994E-2</v>
      </c>
      <c r="G13" s="5">
        <v>9.1953999999999994E-2</v>
      </c>
      <c r="H13" s="5">
        <v>9.1953999999999994E-2</v>
      </c>
      <c r="I13" s="5">
        <v>9.1953999999999994E-2</v>
      </c>
      <c r="J13" s="5">
        <v>9.1953999999999994E-2</v>
      </c>
      <c r="K13" s="5">
        <v>9.1953999999999994E-2</v>
      </c>
      <c r="L13" s="5">
        <v>9.1953999999999994E-2</v>
      </c>
      <c r="M13" s="14"/>
    </row>
    <row r="14" spans="1:13" x14ac:dyDescent="0.2">
      <c r="C14" s="14"/>
      <c r="D14" s="14"/>
      <c r="E14" s="14"/>
      <c r="F14" s="14"/>
      <c r="G14" s="14"/>
      <c r="H14" s="14"/>
      <c r="I14" s="14"/>
      <c r="J14" s="14"/>
      <c r="K14" s="14"/>
      <c r="L14" s="14"/>
    </row>
  </sheetData>
  <mergeCells count="3">
    <mergeCell ref="A2:A4"/>
    <mergeCell ref="A6:A8"/>
    <mergeCell ref="A11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7F9A-A201-6F44-8E6E-50270083F8AF}">
  <dimension ref="A1:M60"/>
  <sheetViews>
    <sheetView topLeftCell="G16" zoomScale="120" zoomScaleNormal="120" workbookViewId="0">
      <selection activeCell="N65" sqref="N65"/>
    </sheetView>
  </sheetViews>
  <sheetFormatPr baseColWidth="10" defaultRowHeight="16" x14ac:dyDescent="0.2"/>
  <cols>
    <col min="1" max="1" width="18.33203125" style="4" customWidth="1"/>
    <col min="3" max="3" width="32.6640625" bestFit="1" customWidth="1"/>
  </cols>
  <sheetData>
    <row r="1" spans="1:13" x14ac:dyDescent="0.2">
      <c r="B1" s="2"/>
      <c r="C1" s="7"/>
      <c r="D1" s="7" t="s">
        <v>13</v>
      </c>
      <c r="E1" s="7" t="s">
        <v>12</v>
      </c>
      <c r="F1" s="7" t="s">
        <v>11</v>
      </c>
      <c r="G1" s="7" t="s">
        <v>4</v>
      </c>
      <c r="H1" s="7" t="s">
        <v>3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</row>
    <row r="2" spans="1:13" x14ac:dyDescent="0.2">
      <c r="A2" s="30" t="s">
        <v>15</v>
      </c>
      <c r="B2" s="30" t="s">
        <v>10</v>
      </c>
      <c r="C2" s="6" t="s">
        <v>0</v>
      </c>
      <c r="D2" s="8">
        <f>'Profile Weight'!C2</f>
        <v>0.56000000000000005</v>
      </c>
      <c r="E2" s="8">
        <f>'Profile Weight'!D2</f>
        <v>0.56000000000000005</v>
      </c>
      <c r="F2" s="8">
        <f>'Profile Weight'!E2</f>
        <v>0.56756756756756754</v>
      </c>
      <c r="G2" s="8">
        <f>'Profile Weight'!F2</f>
        <v>0.56944444444444442</v>
      </c>
      <c r="H2" s="8">
        <f>'Profile Weight'!G2</f>
        <v>0.57971014492753625</v>
      </c>
      <c r="I2" s="8">
        <f>'Profile Weight'!H2</f>
        <v>0.58208955223880599</v>
      </c>
      <c r="J2" s="8">
        <f>'Profile Weight'!I2</f>
        <v>0.609375</v>
      </c>
      <c r="K2" s="8">
        <f>'Profile Weight'!J2</f>
        <v>0.64814814814814814</v>
      </c>
      <c r="L2" s="8">
        <f>'Profile Weight'!K2</f>
        <v>0.37037037037037035</v>
      </c>
      <c r="M2" s="8">
        <f>'Profile Weight'!L2</f>
        <v>1</v>
      </c>
    </row>
    <row r="3" spans="1:13" x14ac:dyDescent="0.2">
      <c r="A3" s="30"/>
      <c r="B3" s="30"/>
      <c r="C3" s="6" t="s">
        <v>1</v>
      </c>
      <c r="D3" s="8">
        <f>'Profile Weight'!C3</f>
        <v>0.36521739130434783</v>
      </c>
      <c r="E3" s="8">
        <f>'Profile Weight'!D3</f>
        <v>0.36521739130434783</v>
      </c>
      <c r="F3" s="8">
        <f>'Profile Weight'!E3</f>
        <v>0.36521739130434783</v>
      </c>
      <c r="G3" s="8">
        <f>'Profile Weight'!F3</f>
        <v>0.35652173913043478</v>
      </c>
      <c r="H3" s="8">
        <f>'Profile Weight'!G3</f>
        <v>0.34782608695652173</v>
      </c>
      <c r="I3" s="8">
        <f>'Profile Weight'!H3</f>
        <v>0.33913043478260868</v>
      </c>
      <c r="J3" s="8">
        <f>'Profile Weight'!I3</f>
        <v>0.33913043478260868</v>
      </c>
      <c r="K3" s="8">
        <f>'Profile Weight'!J3</f>
        <v>0.30434782608695654</v>
      </c>
      <c r="L3" s="8">
        <f>'Profile Weight'!K3</f>
        <v>8.6956521739130432E-2</v>
      </c>
      <c r="M3" s="8">
        <f>'Profile Weight'!L3</f>
        <v>0</v>
      </c>
    </row>
    <row r="4" spans="1:13" x14ac:dyDescent="0.2">
      <c r="A4" s="30"/>
      <c r="B4" s="30"/>
      <c r="C4" s="6" t="s">
        <v>2</v>
      </c>
      <c r="D4" s="8">
        <f>'Profile Weight'!C4</f>
        <v>0.44210526315789478</v>
      </c>
      <c r="E4" s="8">
        <f>'Profile Weight'!D4</f>
        <v>0.44210526315789478</v>
      </c>
      <c r="F4" s="8">
        <f>'Profile Weight'!E4</f>
        <v>0.44444444444444442</v>
      </c>
      <c r="G4" s="8">
        <f>'Profile Weight'!F4</f>
        <v>0.43850267379679148</v>
      </c>
      <c r="H4" s="8">
        <f>'Profile Weight'!G4</f>
        <v>0.43478260869565216</v>
      </c>
      <c r="I4" s="8">
        <f>'Profile Weight'!H4</f>
        <v>0.4285714285714286</v>
      </c>
      <c r="J4" s="8">
        <f>'Profile Weight'!I4</f>
        <v>0.43575418994413406</v>
      </c>
      <c r="K4" s="8">
        <f>'Profile Weight'!J4</f>
        <v>0.41420118343195267</v>
      </c>
      <c r="L4" s="8">
        <f>'Profile Weight'!K4</f>
        <v>0.14084507042253522</v>
      </c>
      <c r="M4" s="8">
        <f>'Profile Weight'!L4</f>
        <v>0</v>
      </c>
    </row>
    <row r="6" spans="1:13" x14ac:dyDescent="0.2">
      <c r="A6" s="30" t="s">
        <v>16</v>
      </c>
      <c r="D6" s="2" t="s">
        <v>13</v>
      </c>
      <c r="E6" s="2" t="s">
        <v>12</v>
      </c>
      <c r="F6" s="2" t="s">
        <v>11</v>
      </c>
      <c r="G6" s="2" t="s">
        <v>4</v>
      </c>
      <c r="H6" s="2" t="s">
        <v>3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</row>
    <row r="7" spans="1:13" x14ac:dyDescent="0.2">
      <c r="A7" s="30"/>
      <c r="B7" s="30" t="s">
        <v>10</v>
      </c>
      <c r="C7" t="s">
        <v>0</v>
      </c>
      <c r="D7" s="1">
        <f>'Cut Threshold'!C2</f>
        <v>0.34710743801652894</v>
      </c>
      <c r="E7" s="1">
        <f>'Cut Threshold'!D2</f>
        <v>0.34453781512605042</v>
      </c>
      <c r="F7" s="1">
        <f>'Cut Threshold'!E2</f>
        <v>0.3504273504273504</v>
      </c>
      <c r="G7" s="1">
        <f>'Cut Threshold'!F2</f>
        <v>0.34482758620689657</v>
      </c>
      <c r="H7" s="1">
        <f>'Cut Threshold'!G2</f>
        <v>0.34210526315789475</v>
      </c>
      <c r="I7" s="1">
        <f>'Cut Threshold'!H2</f>
        <v>0.35135135135135137</v>
      </c>
      <c r="J7" s="1">
        <f>'Cut Threshold'!I2</f>
        <v>0.35454545454545455</v>
      </c>
      <c r="K7" s="1">
        <f>'Cut Threshold'!J2</f>
        <v>0.44578313253012047</v>
      </c>
      <c r="L7" s="1">
        <f>'Cut Threshold'!K2</f>
        <v>0.46753246753246752</v>
      </c>
      <c r="M7" s="1">
        <f>'Cut Threshold'!L2</f>
        <v>0.46666666666666667</v>
      </c>
    </row>
    <row r="8" spans="1:13" x14ac:dyDescent="0.2">
      <c r="A8" s="30"/>
      <c r="B8" s="30"/>
      <c r="C8" t="s">
        <v>1</v>
      </c>
      <c r="D8" s="1">
        <f>'Cut Threshold'!C3</f>
        <v>0.36521739130434783</v>
      </c>
      <c r="E8" s="1">
        <f>'Cut Threshold'!D3</f>
        <v>0.35652173913043478</v>
      </c>
      <c r="F8" s="1">
        <f>'Cut Threshold'!E3</f>
        <v>0.35652173913043478</v>
      </c>
      <c r="G8" s="1">
        <f>'Cut Threshold'!F3</f>
        <v>0.34782608695652173</v>
      </c>
      <c r="H8" s="1">
        <f>'Cut Threshold'!G3</f>
        <v>0.33913043478260868</v>
      </c>
      <c r="I8" s="1">
        <f>'Cut Threshold'!H3</f>
        <v>0.33913043478260868</v>
      </c>
      <c r="J8" s="1">
        <f>'Cut Threshold'!I3</f>
        <v>0.33913043478260868</v>
      </c>
      <c r="K8" s="1">
        <f>'Cut Threshold'!J3</f>
        <v>0.32173913043478258</v>
      </c>
      <c r="L8" s="1">
        <f>'Cut Threshold'!K3</f>
        <v>0.31304347826086959</v>
      </c>
      <c r="M8" s="1">
        <f>'Cut Threshold'!L3</f>
        <v>0.30434782608695654</v>
      </c>
    </row>
    <row r="9" spans="1:13" x14ac:dyDescent="0.2">
      <c r="A9" s="30"/>
      <c r="B9" s="30"/>
      <c r="C9" t="s">
        <v>2</v>
      </c>
      <c r="D9" s="1">
        <f>'Cut Threshold'!C4</f>
        <v>0.35593220338983045</v>
      </c>
      <c r="E9" s="1">
        <f>'Cut Threshold'!D4</f>
        <v>0.3504273504273504</v>
      </c>
      <c r="F9" s="1">
        <f>'Cut Threshold'!E4</f>
        <v>0.35344827586206895</v>
      </c>
      <c r="G9" s="1">
        <f>'Cut Threshold'!F4</f>
        <v>0.34632034632034631</v>
      </c>
      <c r="H9" s="1">
        <f>'Cut Threshold'!G4</f>
        <v>0.34061135371179041</v>
      </c>
      <c r="I9" s="1">
        <f>'Cut Threshold'!H4</f>
        <v>0.34513274336283184</v>
      </c>
      <c r="J9" s="1">
        <f>'Cut Threshold'!I4</f>
        <v>0.34666666666666668</v>
      </c>
      <c r="K9" s="1">
        <f>'Cut Threshold'!J4</f>
        <v>0.37373737373737376</v>
      </c>
      <c r="L9" s="1">
        <f>'Cut Threshold'!K4</f>
        <v>0.375</v>
      </c>
      <c r="M9" s="1">
        <f>'Cut Threshold'!L4</f>
        <v>0.36842105263157893</v>
      </c>
    </row>
    <row r="11" spans="1:13" x14ac:dyDescent="0.2">
      <c r="A11" s="30" t="s">
        <v>17</v>
      </c>
      <c r="B11" s="2"/>
      <c r="C11" s="2"/>
      <c r="D11" s="2" t="s">
        <v>13</v>
      </c>
      <c r="E11" s="2" t="s">
        <v>12</v>
      </c>
      <c r="F11" s="2" t="s">
        <v>11</v>
      </c>
      <c r="G11" s="2" t="s">
        <v>4</v>
      </c>
      <c r="H11" s="2" t="s">
        <v>3</v>
      </c>
      <c r="I11" s="2" t="s">
        <v>5</v>
      </c>
      <c r="J11" s="2" t="s">
        <v>6</v>
      </c>
      <c r="K11" s="2" t="s">
        <v>7</v>
      </c>
      <c r="L11" s="2" t="s">
        <v>8</v>
      </c>
      <c r="M11" s="2" t="s">
        <v>9</v>
      </c>
    </row>
    <row r="12" spans="1:13" x14ac:dyDescent="0.2">
      <c r="A12" s="30"/>
      <c r="B12" s="30" t="s">
        <v>10</v>
      </c>
      <c r="C12" t="s">
        <v>0</v>
      </c>
      <c r="D12" s="1">
        <f>'Average Aggregation'!C2</f>
        <v>0.35199999999999998</v>
      </c>
      <c r="E12" s="1">
        <f>'Average Aggregation'!D2</f>
        <v>0.34959299999999999</v>
      </c>
      <c r="F12" s="1">
        <f>'Average Aggregation'!E2</f>
        <v>0.35537200000000002</v>
      </c>
      <c r="G12" s="1">
        <f>'Average Aggregation'!F2</f>
        <v>0.35</v>
      </c>
      <c r="H12" s="1">
        <f>'Average Aggregation'!G2</f>
        <v>0.35042699999999999</v>
      </c>
      <c r="I12" s="1">
        <f>'Average Aggregation'!H2</f>
        <v>0.35398200000000002</v>
      </c>
      <c r="J12" s="1">
        <f>'Average Aggregation'!I2</f>
        <v>0.36036000000000001</v>
      </c>
      <c r="K12" s="1">
        <f>'Average Aggregation'!J2</f>
        <v>0.45678999999999997</v>
      </c>
      <c r="L12" s="1">
        <f>'Average Aggregation'!K2</f>
        <v>0.45333299999999999</v>
      </c>
      <c r="M12" s="1">
        <f>'Average Aggregation'!L2</f>
        <v>0.42029</v>
      </c>
    </row>
    <row r="13" spans="1:13" x14ac:dyDescent="0.2">
      <c r="A13" s="30"/>
      <c r="B13" s="30"/>
      <c r="C13" t="s">
        <v>1</v>
      </c>
      <c r="D13" s="1">
        <f>'Average Aggregation'!C3</f>
        <v>0.38260899999999998</v>
      </c>
      <c r="E13" s="1">
        <f>'Average Aggregation'!D3</f>
        <v>0.373913</v>
      </c>
      <c r="F13" s="1">
        <f>'Average Aggregation'!E3</f>
        <v>0.373913</v>
      </c>
      <c r="G13" s="1">
        <f>'Average Aggregation'!F3</f>
        <v>0.36521700000000001</v>
      </c>
      <c r="H13" s="1">
        <f>'Average Aggregation'!G3</f>
        <v>0.35652200000000001</v>
      </c>
      <c r="I13" s="1">
        <f>'Average Aggregation'!H3</f>
        <v>0.34782600000000002</v>
      </c>
      <c r="J13" s="1">
        <f>'Average Aggregation'!I3</f>
        <v>0.34782600000000002</v>
      </c>
      <c r="K13" s="1">
        <f>'Average Aggregation'!J3</f>
        <v>0.321739</v>
      </c>
      <c r="L13" s="1">
        <f>'Average Aggregation'!K3</f>
        <v>0.29565200000000003</v>
      </c>
      <c r="M13" s="1">
        <f>'Average Aggregation'!L3</f>
        <v>0.25217400000000001</v>
      </c>
    </row>
    <row r="14" spans="1:13" x14ac:dyDescent="0.2">
      <c r="A14" s="30"/>
      <c r="B14" s="30"/>
      <c r="C14" t="s">
        <v>2</v>
      </c>
      <c r="D14" s="1">
        <f>'Average Aggregation'!C4</f>
        <v>0.36666700000000002</v>
      </c>
      <c r="E14" s="1">
        <f>'Average Aggregation'!D4</f>
        <v>0.36134500000000003</v>
      </c>
      <c r="F14" s="1">
        <f>'Average Aggregation'!E4</f>
        <v>0.36440699999999998</v>
      </c>
      <c r="G14" s="1">
        <f>'Average Aggregation'!F4</f>
        <v>0.35744700000000001</v>
      </c>
      <c r="H14" s="1">
        <f>'Average Aggregation'!G4</f>
        <v>0.35344799999999998</v>
      </c>
      <c r="I14" s="1">
        <f>'Average Aggregation'!H4</f>
        <v>0.35087699999999999</v>
      </c>
      <c r="J14" s="1">
        <f>'Average Aggregation'!I4</f>
        <v>0.35398200000000002</v>
      </c>
      <c r="K14" s="1">
        <f>'Average Aggregation'!J4</f>
        <v>0.37755100000000003</v>
      </c>
      <c r="L14" s="1">
        <f>'Average Aggregation'!K4</f>
        <v>0.35789500000000002</v>
      </c>
      <c r="M14" s="1">
        <f>'Average Aggregation'!L4</f>
        <v>0.31521700000000002</v>
      </c>
    </row>
    <row r="16" spans="1:13" x14ac:dyDescent="0.2">
      <c r="A16" s="30" t="s">
        <v>18</v>
      </c>
      <c r="B16" s="2"/>
      <c r="C16" s="2"/>
      <c r="D16" s="2" t="s">
        <v>13</v>
      </c>
      <c r="E16" s="2" t="s">
        <v>12</v>
      </c>
      <c r="F16" s="2" t="s">
        <v>11</v>
      </c>
      <c r="G16" s="2" t="s">
        <v>4</v>
      </c>
      <c r="H16" s="2" t="s">
        <v>3</v>
      </c>
      <c r="I16" s="2" t="s">
        <v>5</v>
      </c>
      <c r="J16" s="2" t="s">
        <v>6</v>
      </c>
      <c r="K16" s="2" t="s">
        <v>7</v>
      </c>
      <c r="L16" s="2" t="s">
        <v>8</v>
      </c>
      <c r="M16" s="2" t="s">
        <v>9</v>
      </c>
    </row>
    <row r="17" spans="1:13" x14ac:dyDescent="0.2">
      <c r="A17" s="30"/>
      <c r="B17" s="30" t="s">
        <v>10</v>
      </c>
      <c r="C17" t="s">
        <v>0</v>
      </c>
      <c r="D17" s="1">
        <f>'Majority Vote'!C2</f>
        <v>1</v>
      </c>
      <c r="E17" s="1">
        <f>'Majority Vote'!D2</f>
        <v>1</v>
      </c>
      <c r="F17" s="1">
        <f>'Majority Vote'!E2</f>
        <v>1</v>
      </c>
      <c r="G17" s="1">
        <f>'Majority Vote'!F2</f>
        <v>1</v>
      </c>
      <c r="H17" s="1">
        <f>'Majority Vote'!G2</f>
        <v>1</v>
      </c>
      <c r="I17" s="1">
        <f>'Majority Vote'!H2</f>
        <v>1</v>
      </c>
      <c r="J17" s="1">
        <f>'Majority Vote'!I2</f>
        <v>1</v>
      </c>
      <c r="K17" s="1">
        <f>'Majority Vote'!J2</f>
        <v>1</v>
      </c>
      <c r="L17" s="1">
        <f>'Majority Vote'!K2</f>
        <v>1</v>
      </c>
      <c r="M17" s="1">
        <f>'Majority Vote'!L2</f>
        <v>1</v>
      </c>
    </row>
    <row r="18" spans="1:13" x14ac:dyDescent="0.2">
      <c r="A18" s="30"/>
      <c r="B18" s="30"/>
      <c r="C18" t="s">
        <v>1</v>
      </c>
      <c r="D18" s="1">
        <f>'Majority Vote'!C3</f>
        <v>7.8260999999999997E-2</v>
      </c>
      <c r="E18" s="1">
        <f>'Majority Vote'!D3</f>
        <v>7.8260999999999997E-2</v>
      </c>
      <c r="F18" s="1">
        <f>'Majority Vote'!E3</f>
        <v>7.8260999999999997E-2</v>
      </c>
      <c r="G18" s="1">
        <f>'Majority Vote'!F3</f>
        <v>7.8260999999999997E-2</v>
      </c>
      <c r="H18" s="1">
        <f>'Majority Vote'!G3</f>
        <v>7.8260999999999997E-2</v>
      </c>
      <c r="I18" s="1">
        <f>'Majority Vote'!H3</f>
        <v>7.8260999999999997E-2</v>
      </c>
      <c r="J18" s="1">
        <f>'Majority Vote'!I3</f>
        <v>7.8260999999999997E-2</v>
      </c>
      <c r="K18" s="1">
        <f>'Majority Vote'!J3</f>
        <v>7.8260999999999997E-2</v>
      </c>
      <c r="L18" s="1">
        <f>'Majority Vote'!K3</f>
        <v>7.8260999999999997E-2</v>
      </c>
      <c r="M18" s="1">
        <f>'Majority Vote'!L3</f>
        <v>7.8260999999999997E-2</v>
      </c>
    </row>
    <row r="19" spans="1:13" x14ac:dyDescent="0.2">
      <c r="A19" s="30"/>
      <c r="B19" s="30"/>
      <c r="C19" t="s">
        <v>2</v>
      </c>
      <c r="D19" s="1">
        <f>'Majority Vote'!C4</f>
        <v>0.14516100000000001</v>
      </c>
      <c r="E19" s="1">
        <f>'Majority Vote'!D4</f>
        <v>0.14516100000000001</v>
      </c>
      <c r="F19" s="1">
        <f>'Majority Vote'!E4</f>
        <v>0.14516100000000001</v>
      </c>
      <c r="G19" s="1">
        <f>'Majority Vote'!F4</f>
        <v>0.14516100000000001</v>
      </c>
      <c r="H19" s="1">
        <f>'Majority Vote'!G4</f>
        <v>0.14516100000000001</v>
      </c>
      <c r="I19" s="1">
        <f>'Majority Vote'!H4</f>
        <v>0.14516100000000001</v>
      </c>
      <c r="J19" s="1">
        <f>'Majority Vote'!I4</f>
        <v>0.14516100000000001</v>
      </c>
      <c r="K19" s="1">
        <f>'Majority Vote'!J4</f>
        <v>0.14516100000000001</v>
      </c>
      <c r="L19" s="1">
        <f>'Majority Vote'!K4</f>
        <v>0.14516100000000001</v>
      </c>
      <c r="M19" s="1">
        <f>'Majority Vote'!L4</f>
        <v>0.14516100000000001</v>
      </c>
    </row>
    <row r="22" spans="1:13" x14ac:dyDescent="0.2"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x14ac:dyDescent="0.2">
      <c r="A23" s="30" t="s">
        <v>0</v>
      </c>
      <c r="C23" s="7"/>
      <c r="D23" s="7" t="s">
        <v>13</v>
      </c>
      <c r="E23" s="7" t="s">
        <v>12</v>
      </c>
      <c r="F23" s="7" t="s">
        <v>11</v>
      </c>
      <c r="G23" s="7" t="s">
        <v>4</v>
      </c>
      <c r="H23" s="7" t="s">
        <v>3</v>
      </c>
      <c r="I23" s="7" t="s">
        <v>5</v>
      </c>
      <c r="J23" s="7" t="s">
        <v>6</v>
      </c>
      <c r="K23" s="7" t="s">
        <v>7</v>
      </c>
      <c r="L23" s="7" t="s">
        <v>8</v>
      </c>
      <c r="M23" s="7" t="s">
        <v>9</v>
      </c>
    </row>
    <row r="24" spans="1:13" x14ac:dyDescent="0.2">
      <c r="A24" s="30"/>
      <c r="C24" s="6" t="s">
        <v>15</v>
      </c>
      <c r="D24" s="8">
        <f>D2</f>
        <v>0.56000000000000005</v>
      </c>
      <c r="E24" s="8">
        <f>D24</f>
        <v>0.56000000000000005</v>
      </c>
      <c r="F24" s="8">
        <f t="shared" ref="F24:M24" si="0">E24</f>
        <v>0.56000000000000005</v>
      </c>
      <c r="G24" s="8">
        <f t="shared" si="0"/>
        <v>0.56000000000000005</v>
      </c>
      <c r="H24" s="8">
        <f t="shared" si="0"/>
        <v>0.56000000000000005</v>
      </c>
      <c r="I24" s="8">
        <f t="shared" si="0"/>
        <v>0.56000000000000005</v>
      </c>
      <c r="J24" s="8">
        <f t="shared" si="0"/>
        <v>0.56000000000000005</v>
      </c>
      <c r="K24" s="8">
        <f t="shared" si="0"/>
        <v>0.56000000000000005</v>
      </c>
      <c r="L24" s="8">
        <f t="shared" si="0"/>
        <v>0.56000000000000005</v>
      </c>
      <c r="M24" s="8">
        <f t="shared" si="0"/>
        <v>0.56000000000000005</v>
      </c>
    </row>
    <row r="25" spans="1:13" x14ac:dyDescent="0.2">
      <c r="A25" s="30"/>
      <c r="C25" s="6" t="s">
        <v>32</v>
      </c>
      <c r="D25" s="8">
        <v>0.43</v>
      </c>
      <c r="E25" s="8">
        <v>0.43</v>
      </c>
      <c r="F25" s="8">
        <v>0.43</v>
      </c>
      <c r="G25" s="8">
        <v>0.43</v>
      </c>
      <c r="H25" s="8">
        <v>0.43</v>
      </c>
      <c r="I25" s="8">
        <v>0.43</v>
      </c>
      <c r="J25" s="8">
        <v>0.43</v>
      </c>
      <c r="K25" s="8">
        <v>0.43</v>
      </c>
      <c r="L25" s="8">
        <v>0.43</v>
      </c>
      <c r="M25" s="8">
        <v>0.43</v>
      </c>
    </row>
    <row r="26" spans="1:13" x14ac:dyDescent="0.2">
      <c r="A26" s="30"/>
      <c r="C26" t="s">
        <v>16</v>
      </c>
      <c r="D26" s="1">
        <f t="shared" ref="D26:M26" si="1">D7</f>
        <v>0.34710743801652894</v>
      </c>
      <c r="E26" s="1">
        <f t="shared" si="1"/>
        <v>0.34453781512605042</v>
      </c>
      <c r="F26" s="1">
        <f t="shared" si="1"/>
        <v>0.3504273504273504</v>
      </c>
      <c r="G26" s="1">
        <f t="shared" si="1"/>
        <v>0.34482758620689657</v>
      </c>
      <c r="H26" s="1">
        <f t="shared" si="1"/>
        <v>0.34210526315789475</v>
      </c>
      <c r="I26" s="1">
        <f t="shared" si="1"/>
        <v>0.35135135135135137</v>
      </c>
      <c r="J26" s="1">
        <f t="shared" si="1"/>
        <v>0.35454545454545455</v>
      </c>
      <c r="K26" s="1">
        <f t="shared" si="1"/>
        <v>0.44578313253012047</v>
      </c>
      <c r="L26" s="1">
        <f t="shared" si="1"/>
        <v>0.46753246753246752</v>
      </c>
      <c r="M26" s="1">
        <f t="shared" si="1"/>
        <v>0.46666666666666667</v>
      </c>
    </row>
    <row r="27" spans="1:13" x14ac:dyDescent="0.2">
      <c r="A27" s="30"/>
      <c r="C27" t="s">
        <v>17</v>
      </c>
      <c r="D27" s="1">
        <f t="shared" ref="D27:M27" si="2">D12</f>
        <v>0.35199999999999998</v>
      </c>
      <c r="E27" s="1">
        <f t="shared" si="2"/>
        <v>0.34959299999999999</v>
      </c>
      <c r="F27" s="1">
        <f t="shared" si="2"/>
        <v>0.35537200000000002</v>
      </c>
      <c r="G27" s="1">
        <f t="shared" si="2"/>
        <v>0.35</v>
      </c>
      <c r="H27" s="1">
        <f t="shared" si="2"/>
        <v>0.35042699999999999</v>
      </c>
      <c r="I27" s="1">
        <f t="shared" si="2"/>
        <v>0.35398200000000002</v>
      </c>
      <c r="J27" s="1">
        <f t="shared" si="2"/>
        <v>0.36036000000000001</v>
      </c>
      <c r="K27" s="1">
        <f t="shared" si="2"/>
        <v>0.45678999999999997</v>
      </c>
      <c r="L27" s="1">
        <f t="shared" si="2"/>
        <v>0.45333299999999999</v>
      </c>
      <c r="M27" s="1">
        <f t="shared" si="2"/>
        <v>0.42029</v>
      </c>
    </row>
    <row r="28" spans="1:13" x14ac:dyDescent="0.2">
      <c r="A28" s="30"/>
      <c r="C28" t="s">
        <v>18</v>
      </c>
      <c r="D28" s="1">
        <f t="shared" ref="D28:M28" si="3">D17</f>
        <v>1</v>
      </c>
      <c r="E28" s="1">
        <f t="shared" si="3"/>
        <v>1</v>
      </c>
      <c r="F28" s="1">
        <f t="shared" si="3"/>
        <v>1</v>
      </c>
      <c r="G28" s="1">
        <f t="shared" si="3"/>
        <v>1</v>
      </c>
      <c r="H28" s="1">
        <f t="shared" si="3"/>
        <v>1</v>
      </c>
      <c r="I28" s="1">
        <f t="shared" si="3"/>
        <v>1</v>
      </c>
      <c r="J28" s="1">
        <f t="shared" si="3"/>
        <v>1</v>
      </c>
      <c r="K28" s="1">
        <f t="shared" si="3"/>
        <v>1</v>
      </c>
      <c r="L28" s="1">
        <f t="shared" si="3"/>
        <v>1</v>
      </c>
      <c r="M28" s="1">
        <f t="shared" si="3"/>
        <v>1</v>
      </c>
    </row>
    <row r="29" spans="1:13" x14ac:dyDescent="0.2">
      <c r="A29" s="30"/>
      <c r="C29" t="s">
        <v>22</v>
      </c>
      <c r="D29" s="1">
        <v>3.0905077262693158E-2</v>
      </c>
      <c r="E29" s="1">
        <v>3.0905077262693158E-2</v>
      </c>
      <c r="F29" s="1">
        <v>3.0905077262693158E-2</v>
      </c>
      <c r="G29" s="1">
        <v>3.0905077262693158E-2</v>
      </c>
      <c r="H29" s="1">
        <v>3.0905077262693158E-2</v>
      </c>
      <c r="I29" s="1">
        <v>3.0905077262693158E-2</v>
      </c>
      <c r="J29" s="1">
        <v>3.0905077262693158E-2</v>
      </c>
      <c r="K29" s="1">
        <v>3.0905077262693158E-2</v>
      </c>
      <c r="L29" s="1">
        <v>3.0905077262693158E-2</v>
      </c>
      <c r="M29" s="1">
        <v>3.0905077262693158E-2</v>
      </c>
    </row>
    <row r="30" spans="1:13" x14ac:dyDescent="0.2">
      <c r="A30" s="30"/>
      <c r="C30" t="s">
        <v>19</v>
      </c>
      <c r="D30" s="1">
        <v>0.45833333333333331</v>
      </c>
      <c r="E30" s="1">
        <v>0.45833333333333331</v>
      </c>
      <c r="F30" s="1">
        <v>0.45833333333333331</v>
      </c>
      <c r="G30" s="1">
        <v>0.45833333333333331</v>
      </c>
      <c r="H30" s="1">
        <v>0.45833333333333331</v>
      </c>
      <c r="I30" s="1">
        <v>0.66666666666666663</v>
      </c>
      <c r="J30" s="1">
        <v>0.7142857142857143</v>
      </c>
      <c r="K30" s="1">
        <v>0.76923076923076927</v>
      </c>
      <c r="L30" s="1">
        <v>0.9</v>
      </c>
      <c r="M30" s="1">
        <v>0</v>
      </c>
    </row>
    <row r="31" spans="1:13" x14ac:dyDescent="0.2">
      <c r="A31" s="30"/>
      <c r="C31" t="s">
        <v>20</v>
      </c>
      <c r="D31" s="1">
        <v>2.228767014248189E-3</v>
      </c>
      <c r="E31" s="1">
        <v>2.228767014248189E-3</v>
      </c>
      <c r="F31" s="1">
        <v>2.228767014248189E-3</v>
      </c>
      <c r="G31" s="1">
        <v>2.228767014248189E-3</v>
      </c>
      <c r="H31" s="1">
        <v>2.228767014248189E-3</v>
      </c>
      <c r="I31" s="1">
        <v>2.228767014248189E-3</v>
      </c>
      <c r="J31" s="1">
        <v>2.942907592701589E-3</v>
      </c>
      <c r="K31" s="1">
        <v>3.7346877801015836E-3</v>
      </c>
      <c r="L31" s="1">
        <v>8.3612040133779261E-3</v>
      </c>
      <c r="M31" s="1">
        <v>0.15789473684210525</v>
      </c>
    </row>
    <row r="32" spans="1:13" x14ac:dyDescent="0.2">
      <c r="A32" s="30"/>
      <c r="C32" t="s">
        <v>21</v>
      </c>
      <c r="D32" s="1">
        <v>0.10869565217391304</v>
      </c>
      <c r="E32" s="1">
        <v>0.10869565217391304</v>
      </c>
      <c r="F32" s="1">
        <v>0.10869565217391304</v>
      </c>
      <c r="G32" s="1">
        <v>0.10869565217391304</v>
      </c>
      <c r="H32" s="1">
        <v>0.10869565217391304</v>
      </c>
      <c r="I32" s="1">
        <v>0.10869565217391304</v>
      </c>
      <c r="J32" s="1">
        <v>0.20833333333333334</v>
      </c>
      <c r="K32" s="1">
        <v>0.27777777777777779</v>
      </c>
      <c r="L32" s="1">
        <v>0.5</v>
      </c>
      <c r="M32" s="1">
        <v>0.625</v>
      </c>
    </row>
    <row r="33" spans="1:13" x14ac:dyDescent="0.2">
      <c r="A33" s="9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9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30" t="s">
        <v>1</v>
      </c>
    </row>
    <row r="37" spans="1:13" x14ac:dyDescent="0.2">
      <c r="A37" s="30"/>
      <c r="D37" s="7" t="s">
        <v>13</v>
      </c>
      <c r="E37" s="7" t="s">
        <v>12</v>
      </c>
      <c r="F37" s="7" t="s">
        <v>11</v>
      </c>
      <c r="G37" s="7" t="s">
        <v>4</v>
      </c>
      <c r="H37" s="7" t="s">
        <v>3</v>
      </c>
      <c r="I37" s="7" t="s">
        <v>5</v>
      </c>
      <c r="J37" s="7" t="s">
        <v>6</v>
      </c>
      <c r="K37" s="7" t="s">
        <v>7</v>
      </c>
      <c r="L37" s="7" t="s">
        <v>8</v>
      </c>
      <c r="M37" s="7" t="s">
        <v>9</v>
      </c>
    </row>
    <row r="38" spans="1:13" x14ac:dyDescent="0.2">
      <c r="A38" s="30"/>
      <c r="C38" s="6" t="s">
        <v>15</v>
      </c>
      <c r="D38" s="8">
        <f>D3</f>
        <v>0.36521739130434783</v>
      </c>
      <c r="E38" s="8">
        <v>0.37391304347826088</v>
      </c>
      <c r="F38" s="8">
        <v>0.37391304347826088</v>
      </c>
      <c r="G38" s="8">
        <v>0.37391304347826088</v>
      </c>
      <c r="H38" s="8">
        <v>0.37391304347826088</v>
      </c>
      <c r="I38" s="8">
        <v>0.37391304347826088</v>
      </c>
      <c r="J38" s="8">
        <v>0.37391304347826088</v>
      </c>
      <c r="K38" s="8">
        <v>0.37391304347826088</v>
      </c>
      <c r="L38" s="8">
        <v>0.37391304347826088</v>
      </c>
      <c r="M38" s="8">
        <v>0.37391304347826088</v>
      </c>
    </row>
    <row r="39" spans="1:13" x14ac:dyDescent="0.2">
      <c r="A39" s="30"/>
      <c r="C39" s="6" t="s">
        <v>32</v>
      </c>
      <c r="D39" s="8">
        <v>0.37391304347826088</v>
      </c>
      <c r="E39" s="8">
        <v>0.37391304347826088</v>
      </c>
      <c r="F39" s="8">
        <v>0.37391304347826088</v>
      </c>
      <c r="G39" s="8">
        <v>0.37391304347826088</v>
      </c>
      <c r="H39" s="8">
        <v>0.37391304347826088</v>
      </c>
      <c r="I39" s="8">
        <v>0.37391304347826088</v>
      </c>
      <c r="J39" s="8">
        <v>0.37391304347826088</v>
      </c>
      <c r="K39" s="8">
        <v>0.37391304347826088</v>
      </c>
      <c r="L39" s="8">
        <v>0.37391304347826088</v>
      </c>
      <c r="M39" s="8">
        <v>0.37391304347826088</v>
      </c>
    </row>
    <row r="40" spans="1:13" x14ac:dyDescent="0.2">
      <c r="A40" s="30"/>
      <c r="C40" t="s">
        <v>16</v>
      </c>
      <c r="D40" s="1">
        <f t="shared" ref="D40:M40" si="4">D8</f>
        <v>0.36521739130434783</v>
      </c>
      <c r="E40" s="1">
        <f t="shared" si="4"/>
        <v>0.35652173913043478</v>
      </c>
      <c r="F40" s="1">
        <f t="shared" si="4"/>
        <v>0.35652173913043478</v>
      </c>
      <c r="G40" s="1">
        <f t="shared" si="4"/>
        <v>0.34782608695652173</v>
      </c>
      <c r="H40" s="1">
        <f t="shared" si="4"/>
        <v>0.33913043478260868</v>
      </c>
      <c r="I40" s="1">
        <f t="shared" si="4"/>
        <v>0.33913043478260868</v>
      </c>
      <c r="J40" s="1">
        <f t="shared" si="4"/>
        <v>0.33913043478260868</v>
      </c>
      <c r="K40" s="1">
        <f t="shared" si="4"/>
        <v>0.32173913043478258</v>
      </c>
      <c r="L40" s="1">
        <f t="shared" si="4"/>
        <v>0.31304347826086959</v>
      </c>
      <c r="M40" s="1">
        <f t="shared" si="4"/>
        <v>0.30434782608695654</v>
      </c>
    </row>
    <row r="41" spans="1:13" x14ac:dyDescent="0.2">
      <c r="A41" s="30"/>
      <c r="C41" t="s">
        <v>17</v>
      </c>
      <c r="D41" s="1">
        <f t="shared" ref="D41:M41" si="5">D13</f>
        <v>0.38260899999999998</v>
      </c>
      <c r="E41" s="1">
        <f t="shared" si="5"/>
        <v>0.373913</v>
      </c>
      <c r="F41" s="1">
        <f t="shared" si="5"/>
        <v>0.373913</v>
      </c>
      <c r="G41" s="1">
        <f t="shared" si="5"/>
        <v>0.36521700000000001</v>
      </c>
      <c r="H41" s="1">
        <f t="shared" si="5"/>
        <v>0.35652200000000001</v>
      </c>
      <c r="I41" s="1">
        <f t="shared" si="5"/>
        <v>0.34782600000000002</v>
      </c>
      <c r="J41" s="1">
        <f t="shared" si="5"/>
        <v>0.34782600000000002</v>
      </c>
      <c r="K41" s="1">
        <f t="shared" si="5"/>
        <v>0.321739</v>
      </c>
      <c r="L41" s="1">
        <f t="shared" si="5"/>
        <v>0.29565200000000003</v>
      </c>
      <c r="M41" s="1">
        <f t="shared" si="5"/>
        <v>0.25217400000000001</v>
      </c>
    </row>
    <row r="42" spans="1:13" x14ac:dyDescent="0.2">
      <c r="A42" s="30"/>
      <c r="C42" t="s">
        <v>18</v>
      </c>
      <c r="D42" s="1">
        <f t="shared" ref="D42:M42" si="6">D18</f>
        <v>7.8260999999999997E-2</v>
      </c>
      <c r="E42" s="1">
        <f t="shared" si="6"/>
        <v>7.8260999999999997E-2</v>
      </c>
      <c r="F42" s="1">
        <f t="shared" si="6"/>
        <v>7.8260999999999997E-2</v>
      </c>
      <c r="G42" s="1">
        <f t="shared" si="6"/>
        <v>7.8260999999999997E-2</v>
      </c>
      <c r="H42" s="1">
        <f t="shared" si="6"/>
        <v>7.8260999999999997E-2</v>
      </c>
      <c r="I42" s="1">
        <f t="shared" si="6"/>
        <v>7.8260999999999997E-2</v>
      </c>
      <c r="J42" s="1">
        <f t="shared" si="6"/>
        <v>7.8260999999999997E-2</v>
      </c>
      <c r="K42" s="1">
        <f t="shared" si="6"/>
        <v>7.8260999999999997E-2</v>
      </c>
      <c r="L42" s="1">
        <f t="shared" si="6"/>
        <v>7.8260999999999997E-2</v>
      </c>
      <c r="M42" s="1">
        <f t="shared" si="6"/>
        <v>7.8260999999999997E-2</v>
      </c>
    </row>
    <row r="43" spans="1:13" x14ac:dyDescent="0.2">
      <c r="A43" s="30"/>
      <c r="C43" t="s">
        <v>22</v>
      </c>
      <c r="D43" s="1">
        <v>0.12173913043478261</v>
      </c>
      <c r="E43" s="1">
        <v>0.12173913043478261</v>
      </c>
      <c r="F43" s="1">
        <v>0.12173913043478261</v>
      </c>
      <c r="G43" s="1">
        <v>0.12173913043478261</v>
      </c>
      <c r="H43" s="1">
        <v>0.12173913043478261</v>
      </c>
      <c r="I43" s="1">
        <v>0.12173913043478261</v>
      </c>
      <c r="J43" s="1">
        <v>0.12173913043478261</v>
      </c>
      <c r="K43" s="1">
        <v>0.12173913043478261</v>
      </c>
      <c r="L43" s="1">
        <v>0.12173913043478261</v>
      </c>
      <c r="M43" s="1">
        <v>0.12173913043478261</v>
      </c>
    </row>
    <row r="44" spans="1:13" x14ac:dyDescent="0.2">
      <c r="A44" s="30"/>
      <c r="C44" t="s">
        <v>19</v>
      </c>
      <c r="D44" s="1">
        <v>9.5652173913043481E-2</v>
      </c>
      <c r="E44" s="1">
        <v>9.5652173913043481E-2</v>
      </c>
      <c r="F44" s="1">
        <v>9.5652173913043481E-2</v>
      </c>
      <c r="G44" s="1">
        <v>9.5652173913043481E-2</v>
      </c>
      <c r="H44" s="1">
        <v>9.5652173913043481E-2</v>
      </c>
      <c r="I44" s="1">
        <v>8.6956521739130432E-2</v>
      </c>
      <c r="J44" s="1">
        <v>8.6956521739130432E-2</v>
      </c>
      <c r="K44" s="1">
        <v>8.6956521739130432E-2</v>
      </c>
      <c r="L44" s="1">
        <v>7.8260869565217397E-2</v>
      </c>
      <c r="M44" s="1">
        <v>0</v>
      </c>
    </row>
    <row r="45" spans="1:13" x14ac:dyDescent="0.2">
      <c r="A45" s="30"/>
      <c r="C45" t="s">
        <v>20</v>
      </c>
      <c r="D45" s="1">
        <v>0.24347826086956523</v>
      </c>
      <c r="E45" s="1">
        <v>0.24347826086956523</v>
      </c>
      <c r="F45" s="1">
        <v>0.24347826086956523</v>
      </c>
      <c r="G45" s="1">
        <v>0.24347826086956523</v>
      </c>
      <c r="H45" s="1">
        <v>0.24347826086956523</v>
      </c>
      <c r="I45" s="1">
        <v>0.24347826086956523</v>
      </c>
      <c r="J45" s="1">
        <v>0.21739130434782608</v>
      </c>
      <c r="K45" s="1">
        <v>0.21739130434782608</v>
      </c>
      <c r="L45" s="1">
        <v>8.6956521739130432E-2</v>
      </c>
      <c r="M45" s="1">
        <v>2.6086956521739129E-2</v>
      </c>
    </row>
    <row r="46" spans="1:13" x14ac:dyDescent="0.2">
      <c r="A46" s="30"/>
      <c r="C46" t="s">
        <v>21</v>
      </c>
      <c r="D46" s="1">
        <v>4.3478260869565216E-2</v>
      </c>
      <c r="E46" s="1">
        <v>4.3478260869565216E-2</v>
      </c>
      <c r="F46" s="1">
        <v>4.3478260869565216E-2</v>
      </c>
      <c r="G46" s="1">
        <v>4.3478260869565216E-2</v>
      </c>
      <c r="H46" s="1">
        <v>4.3478260869565216E-2</v>
      </c>
      <c r="I46" s="1">
        <v>4.3478260869565216E-2</v>
      </c>
      <c r="J46" s="1">
        <v>4.3478260869565216E-2</v>
      </c>
      <c r="K46" s="1">
        <v>4.3478260869565216E-2</v>
      </c>
      <c r="L46" s="1">
        <v>4.3478260869565216E-2</v>
      </c>
      <c r="M46" s="1">
        <v>4.3478260869565216E-2</v>
      </c>
    </row>
    <row r="47" spans="1:13" x14ac:dyDescent="0.2">
      <c r="A47" s="9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30" t="s">
        <v>2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30"/>
    </row>
    <row r="51" spans="1:13" x14ac:dyDescent="0.2">
      <c r="A51" s="30"/>
      <c r="D51" s="7" t="s">
        <v>13</v>
      </c>
      <c r="E51" s="7" t="s">
        <v>12</v>
      </c>
      <c r="F51" s="7" t="s">
        <v>11</v>
      </c>
      <c r="G51" s="7" t="s">
        <v>4</v>
      </c>
      <c r="H51" s="7" t="s">
        <v>3</v>
      </c>
      <c r="I51" s="7" t="s">
        <v>5</v>
      </c>
      <c r="J51" s="7" t="s">
        <v>6</v>
      </c>
      <c r="K51" s="7" t="s">
        <v>7</v>
      </c>
      <c r="L51" s="7" t="s">
        <v>8</v>
      </c>
      <c r="M51" s="7" t="s">
        <v>9</v>
      </c>
    </row>
    <row r="52" spans="1:13" x14ac:dyDescent="0.2">
      <c r="A52" s="30"/>
      <c r="C52" s="6" t="s">
        <v>15</v>
      </c>
      <c r="D52" s="8">
        <f>D4</f>
        <v>0.44210526315789478</v>
      </c>
      <c r="E52" s="8">
        <f>D52</f>
        <v>0.44210526315789478</v>
      </c>
      <c r="F52" s="8">
        <f t="shared" ref="F52:L52" si="7">E52</f>
        <v>0.44210526315789478</v>
      </c>
      <c r="G52" s="8">
        <f t="shared" si="7"/>
        <v>0.44210526315789478</v>
      </c>
      <c r="H52" s="8">
        <f t="shared" si="7"/>
        <v>0.44210526315789478</v>
      </c>
      <c r="I52" s="8">
        <f t="shared" si="7"/>
        <v>0.44210526315789478</v>
      </c>
      <c r="J52" s="8">
        <f t="shared" si="7"/>
        <v>0.44210526315789478</v>
      </c>
      <c r="K52" s="8">
        <f t="shared" si="7"/>
        <v>0.44210526315789478</v>
      </c>
      <c r="L52" s="8">
        <f t="shared" si="7"/>
        <v>0.44210526315789478</v>
      </c>
      <c r="M52" s="8">
        <f>L52</f>
        <v>0.44210526315789478</v>
      </c>
    </row>
    <row r="53" spans="1:13" x14ac:dyDescent="0.2">
      <c r="A53" s="30"/>
      <c r="C53" s="6" t="s">
        <v>32</v>
      </c>
      <c r="D53" s="8">
        <v>0.39999999999999997</v>
      </c>
      <c r="E53" s="8">
        <v>0.39999999999999997</v>
      </c>
      <c r="F53" s="8">
        <v>0.39999999999999997</v>
      </c>
      <c r="G53" s="8">
        <v>0.39999999999999997</v>
      </c>
      <c r="H53" s="8">
        <v>0.39999999999999997</v>
      </c>
      <c r="I53" s="8">
        <v>0.39999999999999997</v>
      </c>
      <c r="J53" s="8">
        <v>0.39999999999999997</v>
      </c>
      <c r="K53" s="8">
        <v>0.39999999999999997</v>
      </c>
      <c r="L53" s="8">
        <v>0.39999999999999997</v>
      </c>
      <c r="M53" s="8">
        <v>0.39999999999999997</v>
      </c>
    </row>
    <row r="54" spans="1:13" x14ac:dyDescent="0.2">
      <c r="A54" s="30"/>
      <c r="C54" t="s">
        <v>16</v>
      </c>
      <c r="D54" s="1">
        <f t="shared" ref="D54:M54" si="8">D9</f>
        <v>0.35593220338983045</v>
      </c>
      <c r="E54" s="1">
        <f t="shared" si="8"/>
        <v>0.3504273504273504</v>
      </c>
      <c r="F54" s="1">
        <f t="shared" si="8"/>
        <v>0.35344827586206895</v>
      </c>
      <c r="G54" s="1">
        <f t="shared" si="8"/>
        <v>0.34632034632034631</v>
      </c>
      <c r="H54" s="1">
        <f t="shared" si="8"/>
        <v>0.34061135371179041</v>
      </c>
      <c r="I54" s="1">
        <f t="shared" si="8"/>
        <v>0.34513274336283184</v>
      </c>
      <c r="J54" s="1">
        <f t="shared" si="8"/>
        <v>0.34666666666666668</v>
      </c>
      <c r="K54" s="1">
        <f t="shared" si="8"/>
        <v>0.37373737373737376</v>
      </c>
      <c r="L54" s="1">
        <f t="shared" si="8"/>
        <v>0.375</v>
      </c>
      <c r="M54" s="1">
        <f t="shared" si="8"/>
        <v>0.36842105263157893</v>
      </c>
    </row>
    <row r="55" spans="1:13" x14ac:dyDescent="0.2">
      <c r="A55" s="30"/>
      <c r="C55" t="s">
        <v>17</v>
      </c>
      <c r="D55" s="1">
        <f t="shared" ref="D55:M55" si="9">D14</f>
        <v>0.36666700000000002</v>
      </c>
      <c r="E55" s="1">
        <f t="shared" si="9"/>
        <v>0.36134500000000003</v>
      </c>
      <c r="F55" s="1">
        <f t="shared" si="9"/>
        <v>0.36440699999999998</v>
      </c>
      <c r="G55" s="1">
        <f t="shared" si="9"/>
        <v>0.35744700000000001</v>
      </c>
      <c r="H55" s="1">
        <f t="shared" si="9"/>
        <v>0.35344799999999998</v>
      </c>
      <c r="I55" s="1">
        <f t="shared" si="9"/>
        <v>0.35087699999999999</v>
      </c>
      <c r="J55" s="1">
        <f t="shared" si="9"/>
        <v>0.35398200000000002</v>
      </c>
      <c r="K55" s="1">
        <f t="shared" si="9"/>
        <v>0.37755100000000003</v>
      </c>
      <c r="L55" s="1">
        <f t="shared" si="9"/>
        <v>0.35789500000000002</v>
      </c>
      <c r="M55" s="1">
        <f t="shared" si="9"/>
        <v>0.31521700000000002</v>
      </c>
    </row>
    <row r="56" spans="1:13" x14ac:dyDescent="0.2">
      <c r="A56" s="30"/>
      <c r="C56" t="s">
        <v>18</v>
      </c>
      <c r="D56" s="1">
        <f t="shared" ref="D56:M56" si="10">D19</f>
        <v>0.14516100000000001</v>
      </c>
      <c r="E56" s="1">
        <f t="shared" si="10"/>
        <v>0.14516100000000001</v>
      </c>
      <c r="F56" s="1">
        <f t="shared" si="10"/>
        <v>0.14516100000000001</v>
      </c>
      <c r="G56" s="1">
        <f t="shared" si="10"/>
        <v>0.14516100000000001</v>
      </c>
      <c r="H56" s="1">
        <f t="shared" si="10"/>
        <v>0.14516100000000001</v>
      </c>
      <c r="I56" s="1">
        <f t="shared" si="10"/>
        <v>0.14516100000000001</v>
      </c>
      <c r="J56" s="1">
        <f t="shared" si="10"/>
        <v>0.14516100000000001</v>
      </c>
      <c r="K56" s="1">
        <f t="shared" si="10"/>
        <v>0.14516100000000001</v>
      </c>
      <c r="L56" s="1">
        <f t="shared" si="10"/>
        <v>0.14516100000000001</v>
      </c>
      <c r="M56" s="1">
        <f t="shared" si="10"/>
        <v>0.14516100000000001</v>
      </c>
    </row>
    <row r="57" spans="1:13" x14ac:dyDescent="0.2">
      <c r="A57" s="30"/>
      <c r="C57" t="s">
        <v>22</v>
      </c>
      <c r="D57" s="1">
        <v>4.9295774647887328E-2</v>
      </c>
      <c r="E57" s="1">
        <v>4.9295774647887328E-2</v>
      </c>
      <c r="F57" s="1">
        <v>4.9295774647887328E-2</v>
      </c>
      <c r="G57" s="1">
        <v>4.9295774647887328E-2</v>
      </c>
      <c r="H57" s="1">
        <v>4.9295774647887328E-2</v>
      </c>
      <c r="I57" s="1">
        <v>4.9295774647887328E-2</v>
      </c>
      <c r="J57" s="1">
        <v>4.9295774647887328E-2</v>
      </c>
      <c r="K57" s="1">
        <v>4.9295774647887328E-2</v>
      </c>
      <c r="L57" s="1">
        <v>4.9295774647887328E-2</v>
      </c>
      <c r="M57" s="1">
        <v>4.9295774647887328E-2</v>
      </c>
    </row>
    <row r="58" spans="1:13" x14ac:dyDescent="0.2">
      <c r="A58" s="30"/>
      <c r="C58" t="s">
        <v>19</v>
      </c>
      <c r="D58" s="1">
        <v>0.15827338129496402</v>
      </c>
      <c r="E58" s="1">
        <v>0.15827338129496402</v>
      </c>
      <c r="F58" s="1">
        <v>0.15827338129496402</v>
      </c>
      <c r="G58" s="1">
        <v>0.15827338129496402</v>
      </c>
      <c r="H58" s="1">
        <v>0.15827338129496402</v>
      </c>
      <c r="I58" s="1">
        <v>0.15384615384615383</v>
      </c>
      <c r="J58" s="1">
        <v>0.15503875968992248</v>
      </c>
      <c r="K58" s="1">
        <v>0.15624999999999997</v>
      </c>
      <c r="L58" s="1">
        <v>0.14400000000000002</v>
      </c>
      <c r="M58" s="1">
        <v>0</v>
      </c>
    </row>
    <row r="59" spans="1:13" x14ac:dyDescent="0.2">
      <c r="A59" s="30"/>
      <c r="C59" t="s">
        <v>20</v>
      </c>
      <c r="D59" s="1">
        <v>4.4171004890361252E-3</v>
      </c>
      <c r="E59" s="1">
        <v>4.4171004890361252E-3</v>
      </c>
      <c r="F59" s="1">
        <v>4.4171004890361252E-3</v>
      </c>
      <c r="G59" s="1">
        <v>4.4171004890361252E-3</v>
      </c>
      <c r="H59" s="1">
        <v>4.4171004890361252E-3</v>
      </c>
      <c r="I59" s="1">
        <v>4.4171004890361252E-3</v>
      </c>
      <c r="J59" s="1">
        <v>5.8072009291521487E-3</v>
      </c>
      <c r="K59" s="1">
        <v>7.3432222059039501E-3</v>
      </c>
      <c r="L59" s="1">
        <v>1.5255530129672006E-2</v>
      </c>
      <c r="M59" s="1">
        <v>4.4776119402985072E-2</v>
      </c>
    </row>
    <row r="60" spans="1:13" x14ac:dyDescent="0.2">
      <c r="A60" s="30"/>
      <c r="C60" t="s">
        <v>21</v>
      </c>
      <c r="D60" s="1">
        <v>6.2111801242236024E-2</v>
      </c>
      <c r="E60" s="1">
        <v>6.2111801242236024E-2</v>
      </c>
      <c r="F60" s="1">
        <v>6.2111801242236024E-2</v>
      </c>
      <c r="G60" s="1">
        <v>6.2111801242236024E-2</v>
      </c>
      <c r="H60" s="1">
        <v>6.2111801242236024E-2</v>
      </c>
      <c r="I60" s="1">
        <v>6.2111801242236024E-2</v>
      </c>
      <c r="J60" s="1">
        <v>7.1942446043165464E-2</v>
      </c>
      <c r="K60" s="1">
        <v>7.518796992481204E-2</v>
      </c>
      <c r="L60" s="1">
        <v>0.08</v>
      </c>
      <c r="M60" s="1">
        <v>8.1300813008130079E-2</v>
      </c>
    </row>
  </sheetData>
  <mergeCells count="12">
    <mergeCell ref="A49:A60"/>
    <mergeCell ref="A36:A46"/>
    <mergeCell ref="A23:A32"/>
    <mergeCell ref="D22:M22"/>
    <mergeCell ref="B2:B4"/>
    <mergeCell ref="A2:A4"/>
    <mergeCell ref="B7:B9"/>
    <mergeCell ref="A6:A9"/>
    <mergeCell ref="B12:B14"/>
    <mergeCell ref="A11:A14"/>
    <mergeCell ref="B17:B19"/>
    <mergeCell ref="A16:A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3C85-E99F-CD4A-8873-64FE89E0807B}">
  <dimension ref="A1:N55"/>
  <sheetViews>
    <sheetView topLeftCell="L5" zoomScale="96" zoomScaleNormal="96" workbookViewId="0">
      <selection activeCell="D38" sqref="D38"/>
    </sheetView>
  </sheetViews>
  <sheetFormatPr baseColWidth="10" defaultRowHeight="16" x14ac:dyDescent="0.2"/>
  <cols>
    <col min="1" max="1" width="14.5" bestFit="1" customWidth="1"/>
    <col min="2" max="2" width="32" bestFit="1" customWidth="1"/>
  </cols>
  <sheetData>
    <row r="1" spans="1:14" x14ac:dyDescent="0.2">
      <c r="D1" s="12" t="s">
        <v>13</v>
      </c>
      <c r="E1" s="12" t="s">
        <v>12</v>
      </c>
      <c r="F1" s="12" t="s">
        <v>11</v>
      </c>
      <c r="G1" s="12" t="s">
        <v>4</v>
      </c>
      <c r="H1" s="12" t="s">
        <v>3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</row>
    <row r="2" spans="1:14" x14ac:dyDescent="0.2">
      <c r="A2" s="30" t="s">
        <v>26</v>
      </c>
      <c r="B2" s="30" t="s">
        <v>25</v>
      </c>
      <c r="C2" s="10" t="s">
        <v>29</v>
      </c>
      <c r="D2" s="1">
        <v>0.25</v>
      </c>
      <c r="E2" s="1">
        <v>0.27777777777777779</v>
      </c>
      <c r="F2" s="1">
        <v>0.4</v>
      </c>
      <c r="G2" s="1">
        <v>0.55555555555555558</v>
      </c>
      <c r="H2" s="1">
        <v>0.55555555555555558</v>
      </c>
      <c r="I2" s="1">
        <v>0.55555555555555558</v>
      </c>
      <c r="J2" s="1">
        <v>0.55555555555555558</v>
      </c>
      <c r="K2" s="1">
        <v>0.55555555555555558</v>
      </c>
      <c r="L2" s="1">
        <v>0.76923076923076927</v>
      </c>
      <c r="M2" s="1">
        <v>0.9</v>
      </c>
    </row>
    <row r="3" spans="1:14" x14ac:dyDescent="0.2">
      <c r="A3" s="30"/>
      <c r="B3" s="30"/>
      <c r="C3" s="10" t="s">
        <v>30</v>
      </c>
      <c r="D3" s="1">
        <v>0.3125</v>
      </c>
      <c r="E3" s="1">
        <v>0.3125</v>
      </c>
      <c r="F3" s="1">
        <v>0.3125</v>
      </c>
      <c r="G3" s="1">
        <v>0.3125</v>
      </c>
      <c r="H3" s="1">
        <v>0.3125</v>
      </c>
      <c r="I3" s="1">
        <v>0.3125</v>
      </c>
      <c r="J3" s="1">
        <v>0.3125</v>
      </c>
      <c r="K3" s="1">
        <v>0.3125</v>
      </c>
      <c r="L3" s="1">
        <v>0.3125</v>
      </c>
      <c r="M3" s="1">
        <v>0.28125</v>
      </c>
    </row>
    <row r="4" spans="1:14" x14ac:dyDescent="0.2">
      <c r="A4" s="30"/>
      <c r="B4" s="30"/>
      <c r="C4" s="10" t="s">
        <v>31</v>
      </c>
      <c r="D4" s="1">
        <v>0.27777777777777801</v>
      </c>
      <c r="E4" s="1">
        <v>0.29411764705882354</v>
      </c>
      <c r="F4" s="1">
        <v>0.35087719298245612</v>
      </c>
      <c r="G4" s="1">
        <v>0.39999999999999997</v>
      </c>
      <c r="H4" s="1">
        <v>0.39999999999999997</v>
      </c>
      <c r="I4" s="1">
        <v>0.39999999999999997</v>
      </c>
      <c r="J4" s="1">
        <v>0.39999999999999997</v>
      </c>
      <c r="K4" s="1">
        <v>0.39999999999999997</v>
      </c>
      <c r="L4" s="1">
        <v>0.44444444444444448</v>
      </c>
      <c r="M4" s="1">
        <v>0.4285714285714286</v>
      </c>
    </row>
    <row r="5" spans="1:14" x14ac:dyDescent="0.2">
      <c r="A5" s="11"/>
      <c r="B5" s="11"/>
      <c r="C5" s="10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">
      <c r="D6" s="12" t="s">
        <v>13</v>
      </c>
      <c r="E6" s="12" t="s">
        <v>12</v>
      </c>
      <c r="F6" s="12" t="s">
        <v>11</v>
      </c>
      <c r="G6" s="12" t="s">
        <v>4</v>
      </c>
      <c r="H6" s="12" t="s">
        <v>3</v>
      </c>
      <c r="I6" s="12" t="s">
        <v>5</v>
      </c>
      <c r="J6" s="12" t="s">
        <v>6</v>
      </c>
      <c r="K6" s="12" t="s">
        <v>7</v>
      </c>
      <c r="L6" s="12" t="s">
        <v>8</v>
      </c>
      <c r="M6" s="12" t="s">
        <v>9</v>
      </c>
    </row>
    <row r="7" spans="1:14" x14ac:dyDescent="0.2">
      <c r="A7" s="30" t="s">
        <v>28</v>
      </c>
      <c r="B7" s="30" t="s">
        <v>27</v>
      </c>
      <c r="C7" s="10" t="s">
        <v>29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4" x14ac:dyDescent="0.2">
      <c r="A8" s="30"/>
      <c r="B8" s="30"/>
      <c r="C8" s="10" t="s">
        <v>30</v>
      </c>
      <c r="D8" s="1">
        <v>0.25301204819277107</v>
      </c>
      <c r="E8" s="1">
        <v>0.25301204819277107</v>
      </c>
      <c r="F8" s="1">
        <v>0.25301204819277107</v>
      </c>
      <c r="G8" s="1">
        <v>0.25301204819277107</v>
      </c>
      <c r="H8" s="1">
        <v>0.25301204819277107</v>
      </c>
      <c r="I8" s="1">
        <v>0.25301204819277107</v>
      </c>
      <c r="J8" s="1">
        <v>0.25301204819277107</v>
      </c>
      <c r="K8" s="1">
        <v>0.25301204819277107</v>
      </c>
      <c r="L8" s="1">
        <v>0.25301204819277107</v>
      </c>
      <c r="M8" s="1">
        <v>0.25301204819277107</v>
      </c>
    </row>
    <row r="9" spans="1:14" x14ac:dyDescent="0.2">
      <c r="A9" s="30"/>
      <c r="B9" s="30"/>
      <c r="C9" s="10" t="s">
        <v>31</v>
      </c>
      <c r="D9" s="1">
        <v>0.4038461538461538</v>
      </c>
      <c r="E9" s="1">
        <v>0.4038461538461538</v>
      </c>
      <c r="F9" s="1">
        <v>0.4038461538461538</v>
      </c>
      <c r="G9" s="1">
        <v>0.4038461538461538</v>
      </c>
      <c r="H9" s="1">
        <v>0.4038461538461538</v>
      </c>
      <c r="I9" s="1">
        <v>0.4038461538461538</v>
      </c>
      <c r="J9" s="1">
        <v>0.4038461538461538</v>
      </c>
      <c r="K9" s="1">
        <v>0.4038461538461538</v>
      </c>
      <c r="L9" s="1">
        <v>0.4038461538461538</v>
      </c>
      <c r="M9" s="1">
        <v>0.4038461538461538</v>
      </c>
    </row>
    <row r="10" spans="1:14" x14ac:dyDescent="0.2">
      <c r="N10" s="13"/>
    </row>
    <row r="11" spans="1:14" x14ac:dyDescent="0.2">
      <c r="D11" s="12" t="s">
        <v>13</v>
      </c>
      <c r="E11" s="12" t="s">
        <v>12</v>
      </c>
      <c r="F11" s="12" t="s">
        <v>11</v>
      </c>
      <c r="G11" s="12" t="s">
        <v>4</v>
      </c>
      <c r="H11" s="12" t="s">
        <v>3</v>
      </c>
      <c r="I11" s="12" t="s">
        <v>5</v>
      </c>
      <c r="J11" s="12" t="s">
        <v>6</v>
      </c>
      <c r="K11" s="12" t="s">
        <v>7</v>
      </c>
      <c r="L11" s="12" t="s">
        <v>8</v>
      </c>
      <c r="M11" s="12" t="s">
        <v>9</v>
      </c>
      <c r="N11" s="13"/>
    </row>
    <row r="12" spans="1:14" x14ac:dyDescent="0.2">
      <c r="A12" s="32" t="s">
        <v>15</v>
      </c>
      <c r="B12" s="30" t="s">
        <v>23</v>
      </c>
      <c r="C12" s="6" t="s">
        <v>0</v>
      </c>
      <c r="D12" s="1">
        <f>'Profile Weight'!C6</f>
        <v>0.5357142857142857</v>
      </c>
      <c r="E12" s="1">
        <f>D$12</f>
        <v>0.5357142857142857</v>
      </c>
      <c r="F12" s="1">
        <f t="shared" ref="F12:M12" si="0">E$12</f>
        <v>0.5357142857142857</v>
      </c>
      <c r="G12" s="1">
        <f t="shared" si="0"/>
        <v>0.5357142857142857</v>
      </c>
      <c r="H12" s="1">
        <f t="shared" si="0"/>
        <v>0.5357142857142857</v>
      </c>
      <c r="I12" s="1">
        <f t="shared" si="0"/>
        <v>0.5357142857142857</v>
      </c>
      <c r="J12" s="1">
        <f t="shared" si="0"/>
        <v>0.5357142857142857</v>
      </c>
      <c r="K12" s="1">
        <f t="shared" si="0"/>
        <v>0.5357142857142857</v>
      </c>
      <c r="L12" s="1">
        <f t="shared" si="0"/>
        <v>0.5357142857142857</v>
      </c>
      <c r="M12" s="1">
        <f t="shared" si="0"/>
        <v>0.5357142857142857</v>
      </c>
      <c r="N12" s="13"/>
    </row>
    <row r="13" spans="1:14" x14ac:dyDescent="0.2">
      <c r="A13" s="32"/>
      <c r="B13" s="30"/>
      <c r="C13" s="6" t="s">
        <v>1</v>
      </c>
      <c r="D13" s="1">
        <f>'Profile Weight'!C7</f>
        <v>0.46875</v>
      </c>
      <c r="E13" s="1">
        <f>$D13</f>
        <v>0.46875</v>
      </c>
      <c r="F13" s="1">
        <f t="shared" ref="F13:M14" si="1">$D13</f>
        <v>0.46875</v>
      </c>
      <c r="G13" s="1">
        <f t="shared" si="1"/>
        <v>0.46875</v>
      </c>
      <c r="H13" s="1">
        <f t="shared" si="1"/>
        <v>0.46875</v>
      </c>
      <c r="I13" s="1">
        <f t="shared" si="1"/>
        <v>0.46875</v>
      </c>
      <c r="J13" s="1">
        <f t="shared" si="1"/>
        <v>0.46875</v>
      </c>
      <c r="K13" s="1">
        <f t="shared" si="1"/>
        <v>0.46875</v>
      </c>
      <c r="L13" s="1">
        <f t="shared" si="1"/>
        <v>0.46875</v>
      </c>
      <c r="M13" s="1">
        <f t="shared" si="1"/>
        <v>0.46875</v>
      </c>
      <c r="N13" s="13"/>
    </row>
    <row r="14" spans="1:14" x14ac:dyDescent="0.2">
      <c r="A14" s="32"/>
      <c r="B14" s="30"/>
      <c r="C14" s="6" t="s">
        <v>2</v>
      </c>
      <c r="D14" s="1">
        <f>'Profile Weight'!C8</f>
        <v>0.5</v>
      </c>
      <c r="E14" s="1">
        <f>$D14</f>
        <v>0.5</v>
      </c>
      <c r="F14" s="1">
        <f t="shared" si="1"/>
        <v>0.5</v>
      </c>
      <c r="G14" s="1">
        <f t="shared" si="1"/>
        <v>0.5</v>
      </c>
      <c r="H14" s="1">
        <f t="shared" si="1"/>
        <v>0.5</v>
      </c>
      <c r="I14" s="1">
        <f t="shared" si="1"/>
        <v>0.5</v>
      </c>
      <c r="J14" s="1">
        <f t="shared" si="1"/>
        <v>0.5</v>
      </c>
      <c r="K14" s="1">
        <f t="shared" si="1"/>
        <v>0.5</v>
      </c>
      <c r="L14" s="1">
        <f t="shared" si="1"/>
        <v>0.5</v>
      </c>
      <c r="M14" s="1">
        <f t="shared" si="1"/>
        <v>0.5</v>
      </c>
      <c r="N14" s="13"/>
    </row>
    <row r="15" spans="1:14" x14ac:dyDescent="0.2">
      <c r="A15" s="32"/>
      <c r="E15" s="16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">
      <c r="A16" s="32"/>
      <c r="D16" s="12"/>
      <c r="E16" s="14"/>
      <c r="F16" s="15"/>
      <c r="G16" s="15"/>
      <c r="H16" s="15"/>
      <c r="I16" s="15"/>
      <c r="J16" s="13"/>
      <c r="K16" s="13"/>
      <c r="L16" s="13"/>
      <c r="M16" s="13"/>
      <c r="N16" s="13"/>
    </row>
    <row r="17" spans="1:14" x14ac:dyDescent="0.2">
      <c r="A17" s="32"/>
      <c r="B17" s="30" t="s">
        <v>24</v>
      </c>
      <c r="C17" s="6" t="s">
        <v>0</v>
      </c>
      <c r="D17" s="1">
        <f>'Profile Weight'!C11</f>
        <v>0.51063829787234039</v>
      </c>
      <c r="E17" s="1">
        <f>$D17</f>
        <v>0.51063829787234039</v>
      </c>
      <c r="F17" s="1">
        <f t="shared" ref="F17:M19" si="2">$D17</f>
        <v>0.51063829787234039</v>
      </c>
      <c r="G17" s="1">
        <f t="shared" si="2"/>
        <v>0.51063829787234039</v>
      </c>
      <c r="H17" s="1">
        <f t="shared" si="2"/>
        <v>0.51063829787234039</v>
      </c>
      <c r="I17" s="1">
        <f t="shared" si="2"/>
        <v>0.51063829787234039</v>
      </c>
      <c r="J17" s="1">
        <f t="shared" si="2"/>
        <v>0.51063829787234039</v>
      </c>
      <c r="K17" s="1">
        <f t="shared" si="2"/>
        <v>0.51063829787234039</v>
      </c>
      <c r="L17" s="1">
        <f t="shared" si="2"/>
        <v>0.51063829787234039</v>
      </c>
      <c r="M17" s="1">
        <f t="shared" si="2"/>
        <v>0.51063829787234039</v>
      </c>
      <c r="N17" s="13"/>
    </row>
    <row r="18" spans="1:14" x14ac:dyDescent="0.2">
      <c r="A18" s="32"/>
      <c r="B18" s="30"/>
      <c r="C18" s="6" t="s">
        <v>1</v>
      </c>
      <c r="D18" s="1">
        <f>'Profile Weight'!C12</f>
        <v>0.28915662650602408</v>
      </c>
      <c r="E18" s="1">
        <f>$D18</f>
        <v>0.28915662650602408</v>
      </c>
      <c r="F18" s="1">
        <f t="shared" si="2"/>
        <v>0.28915662650602408</v>
      </c>
      <c r="G18" s="1">
        <f t="shared" si="2"/>
        <v>0.28915662650602408</v>
      </c>
      <c r="H18" s="1">
        <f t="shared" si="2"/>
        <v>0.28915662650602408</v>
      </c>
      <c r="I18" s="1">
        <f t="shared" si="2"/>
        <v>0.28915662650602408</v>
      </c>
      <c r="J18" s="1">
        <f t="shared" si="2"/>
        <v>0.28915662650602408</v>
      </c>
      <c r="K18" s="1">
        <f t="shared" si="2"/>
        <v>0.28915662650602408</v>
      </c>
      <c r="L18" s="1">
        <f t="shared" si="2"/>
        <v>0.28915662650602408</v>
      </c>
      <c r="M18" s="1">
        <f t="shared" si="2"/>
        <v>0.28915662650602408</v>
      </c>
      <c r="N18" s="13"/>
    </row>
    <row r="19" spans="1:14" x14ac:dyDescent="0.2">
      <c r="A19" s="32"/>
      <c r="B19" s="30"/>
      <c r="C19" s="6" t="s">
        <v>2</v>
      </c>
      <c r="D19" s="1">
        <f>'Profile Weight'!C13</f>
        <v>0.36923076923076925</v>
      </c>
      <c r="E19" s="1">
        <f>$D19</f>
        <v>0.36923076923076925</v>
      </c>
      <c r="F19" s="1">
        <f t="shared" si="2"/>
        <v>0.36923076923076925</v>
      </c>
      <c r="G19" s="1">
        <f t="shared" si="2"/>
        <v>0.36923076923076925</v>
      </c>
      <c r="H19" s="1">
        <f t="shared" si="2"/>
        <v>0.36923076923076925</v>
      </c>
      <c r="I19" s="1">
        <f t="shared" si="2"/>
        <v>0.36923076923076925</v>
      </c>
      <c r="J19" s="1">
        <f t="shared" si="2"/>
        <v>0.36923076923076925</v>
      </c>
      <c r="K19" s="1">
        <f t="shared" si="2"/>
        <v>0.36923076923076925</v>
      </c>
      <c r="L19" s="1">
        <f t="shared" si="2"/>
        <v>0.36923076923076925</v>
      </c>
      <c r="M19" s="1">
        <f t="shared" si="2"/>
        <v>0.36923076923076925</v>
      </c>
      <c r="N19" s="13"/>
    </row>
    <row r="20" spans="1:14" x14ac:dyDescent="0.2">
      <c r="A20" s="27"/>
      <c r="B20" s="26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3"/>
    </row>
    <row r="21" spans="1:14" ht="16" customHeight="1" x14ac:dyDescent="0.2">
      <c r="A21" s="32" t="s">
        <v>33</v>
      </c>
      <c r="B21" s="26"/>
      <c r="D21" s="25" t="s">
        <v>13</v>
      </c>
      <c r="E21" s="25" t="s">
        <v>12</v>
      </c>
      <c r="F21" s="25" t="s">
        <v>11</v>
      </c>
      <c r="G21" s="25" t="s">
        <v>4</v>
      </c>
      <c r="H21" s="25" t="s">
        <v>3</v>
      </c>
      <c r="I21" s="25" t="s">
        <v>5</v>
      </c>
      <c r="J21" s="25" t="s">
        <v>6</v>
      </c>
      <c r="K21" s="25" t="s">
        <v>7</v>
      </c>
      <c r="L21" s="25" t="s">
        <v>8</v>
      </c>
      <c r="M21" s="25" t="s">
        <v>9</v>
      </c>
      <c r="N21" s="13"/>
    </row>
    <row r="22" spans="1:14" x14ac:dyDescent="0.2">
      <c r="A22" s="32"/>
      <c r="B22" s="30" t="s">
        <v>23</v>
      </c>
      <c r="C22" s="6" t="s">
        <v>0</v>
      </c>
      <c r="D22" s="1">
        <v>0.55549999999999999</v>
      </c>
      <c r="E22" s="1">
        <v>0.55549999999999999</v>
      </c>
      <c r="F22" s="1">
        <v>0.55549999999999999</v>
      </c>
      <c r="G22" s="1">
        <v>0.55549999999999999</v>
      </c>
      <c r="H22" s="1">
        <v>0.55549999999999999</v>
      </c>
      <c r="I22" s="1">
        <v>0.55549999999999999</v>
      </c>
      <c r="J22" s="1">
        <v>0.55549999999999999</v>
      </c>
      <c r="K22" s="1">
        <v>0.55549999999999999</v>
      </c>
      <c r="L22" s="1">
        <v>0.55549999999999999</v>
      </c>
      <c r="M22" s="1">
        <v>0.55549999999999999</v>
      </c>
    </row>
    <row r="23" spans="1:14" x14ac:dyDescent="0.2">
      <c r="A23" s="32"/>
      <c r="B23" s="30"/>
      <c r="C23" s="6" t="s">
        <v>1</v>
      </c>
      <c r="D23" s="1">
        <v>0.46875</v>
      </c>
      <c r="E23" s="1">
        <v>0.46875</v>
      </c>
      <c r="F23" s="1">
        <v>0.46875</v>
      </c>
      <c r="G23" s="1">
        <v>0.46875</v>
      </c>
      <c r="H23" s="1">
        <v>0.46875</v>
      </c>
      <c r="I23" s="1">
        <v>0.46875</v>
      </c>
      <c r="J23" s="1">
        <v>0.46875</v>
      </c>
      <c r="K23" s="1">
        <v>0.46875</v>
      </c>
      <c r="L23" s="1">
        <v>0.46875</v>
      </c>
      <c r="M23" s="1">
        <v>0.46875</v>
      </c>
    </row>
    <row r="24" spans="1:14" x14ac:dyDescent="0.2">
      <c r="A24" s="32"/>
      <c r="B24" s="30"/>
      <c r="C24" s="6" t="s">
        <v>2</v>
      </c>
      <c r="D24" s="1">
        <v>0.50846999999999998</v>
      </c>
      <c r="E24" s="1">
        <v>0.50846999999999998</v>
      </c>
      <c r="F24" s="1">
        <v>0.50846999999999998</v>
      </c>
      <c r="G24" s="1">
        <v>0.50846999999999998</v>
      </c>
      <c r="H24" s="1">
        <v>0.50846999999999998</v>
      </c>
      <c r="I24" s="1">
        <v>0.50846999999999998</v>
      </c>
      <c r="J24" s="1">
        <v>0.50846999999999998</v>
      </c>
      <c r="K24" s="1">
        <v>0.50846999999999998</v>
      </c>
      <c r="L24" s="1">
        <v>0.50846999999999998</v>
      </c>
      <c r="M24" s="1">
        <v>0.50846999999999998</v>
      </c>
    </row>
    <row r="25" spans="1:14" x14ac:dyDescent="0.2">
      <c r="A25" s="32"/>
      <c r="B25" s="26"/>
      <c r="E25" s="16"/>
      <c r="F25" s="13"/>
      <c r="G25" s="13"/>
      <c r="H25" s="13"/>
      <c r="I25" s="13"/>
      <c r="J25" s="13"/>
      <c r="K25" s="13"/>
      <c r="L25" s="13"/>
      <c r="M25" s="13"/>
    </row>
    <row r="26" spans="1:14" x14ac:dyDescent="0.2">
      <c r="A26" s="32"/>
      <c r="B26" s="26"/>
      <c r="D26" s="25"/>
      <c r="E26" s="14"/>
      <c r="F26" s="15"/>
      <c r="G26" s="15"/>
      <c r="H26" s="15"/>
      <c r="I26" s="15"/>
      <c r="J26" s="13"/>
      <c r="K26" s="13"/>
      <c r="L26" s="13"/>
      <c r="M26" s="13"/>
    </row>
    <row r="27" spans="1:14" x14ac:dyDescent="0.2">
      <c r="A27" s="32"/>
      <c r="B27" s="30" t="s">
        <v>24</v>
      </c>
      <c r="C27" s="6" t="s">
        <v>0</v>
      </c>
      <c r="D27" s="1">
        <v>0.34239999999999998</v>
      </c>
      <c r="E27" s="1">
        <v>0.34239999999999998</v>
      </c>
      <c r="F27" s="1">
        <v>0.34239999999999998</v>
      </c>
      <c r="G27" s="1">
        <v>0.34239999999999998</v>
      </c>
      <c r="H27" s="1">
        <v>0.34239999999999998</v>
      </c>
      <c r="I27" s="1">
        <v>0.34239999999999998</v>
      </c>
      <c r="J27" s="1">
        <v>0.34239999999999998</v>
      </c>
      <c r="K27" s="1">
        <v>0.34239999999999998</v>
      </c>
      <c r="L27" s="1">
        <v>0.34239999999999998</v>
      </c>
      <c r="M27" s="1">
        <v>0.34239999999999998</v>
      </c>
    </row>
    <row r="28" spans="1:14" x14ac:dyDescent="0.2">
      <c r="A28" s="32"/>
      <c r="B28" s="30"/>
      <c r="C28" s="6" t="s">
        <v>1</v>
      </c>
      <c r="D28" s="1">
        <v>0.30120000000000002</v>
      </c>
      <c r="E28" s="1">
        <v>0.30120000000000002</v>
      </c>
      <c r="F28" s="1">
        <v>0.30120000000000002</v>
      </c>
      <c r="G28" s="1">
        <v>0.30120000000000002</v>
      </c>
      <c r="H28" s="1">
        <v>0.30120000000000002</v>
      </c>
      <c r="I28" s="1">
        <v>0.30120000000000002</v>
      </c>
      <c r="J28" s="1">
        <v>0.30120000000000002</v>
      </c>
      <c r="K28" s="1">
        <v>0.30120000000000002</v>
      </c>
      <c r="L28" s="1">
        <v>0.30120000000000002</v>
      </c>
      <c r="M28" s="1">
        <v>0.30120000000000002</v>
      </c>
    </row>
    <row r="29" spans="1:14" x14ac:dyDescent="0.2">
      <c r="A29" s="32"/>
      <c r="B29" s="30"/>
      <c r="C29" s="6" t="s">
        <v>2</v>
      </c>
      <c r="D29" s="1">
        <v>0.32051000000000002</v>
      </c>
      <c r="E29" s="1">
        <v>0.32051000000000002</v>
      </c>
      <c r="F29" s="1">
        <v>0.32051000000000002</v>
      </c>
      <c r="G29" s="1">
        <v>0.32051000000000002</v>
      </c>
      <c r="H29" s="1">
        <v>0.32051000000000002</v>
      </c>
      <c r="I29" s="1">
        <v>0.32051000000000002</v>
      </c>
      <c r="J29" s="1">
        <v>0.32051000000000002</v>
      </c>
      <c r="K29" s="1">
        <v>0.32051000000000002</v>
      </c>
      <c r="L29" s="1">
        <v>0.32051000000000002</v>
      </c>
      <c r="M29" s="1">
        <v>0.32051000000000002</v>
      </c>
    </row>
    <row r="30" spans="1:14" x14ac:dyDescent="0.2">
      <c r="A30" s="27"/>
      <c r="B30" s="26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</row>
    <row r="32" spans="1:14" x14ac:dyDescent="0.2">
      <c r="A32" s="32" t="s">
        <v>16</v>
      </c>
      <c r="B32" s="30" t="s">
        <v>23</v>
      </c>
      <c r="C32" s="6" t="s">
        <v>0</v>
      </c>
      <c r="D32" s="1">
        <f>'Cut Threshold'!C6</f>
        <v>0.46428599999999998</v>
      </c>
      <c r="E32" s="1">
        <f>'Cut Threshold'!D6</f>
        <v>0.461538</v>
      </c>
      <c r="F32" s="1">
        <f>'Cut Threshold'!E6</f>
        <v>0.5</v>
      </c>
      <c r="G32" s="1">
        <f>'Cut Threshold'!F6</f>
        <v>0.47826099999999999</v>
      </c>
      <c r="H32" s="1">
        <f>'Cut Threshold'!G6</f>
        <v>0.47619</v>
      </c>
      <c r="I32" s="1">
        <f>'Cut Threshold'!H6</f>
        <v>0.5</v>
      </c>
      <c r="J32" s="1">
        <f>'Cut Threshold'!I6</f>
        <v>0.52631600000000001</v>
      </c>
      <c r="K32" s="1">
        <f>'Cut Threshold'!J6</f>
        <v>0.52631600000000001</v>
      </c>
      <c r="L32" s="1">
        <f>'Cut Threshold'!K6</f>
        <v>0.69230800000000003</v>
      </c>
      <c r="M32" s="1">
        <f>'Cut Threshold'!L6</f>
        <v>0.72727299999999995</v>
      </c>
    </row>
    <row r="33" spans="1:13" x14ac:dyDescent="0.2">
      <c r="A33" s="32"/>
      <c r="B33" s="30"/>
      <c r="C33" s="6" t="s">
        <v>1</v>
      </c>
      <c r="D33" s="1">
        <f>'Cut Threshold'!C7</f>
        <v>0.40625</v>
      </c>
      <c r="E33" s="1">
        <f>'Cut Threshold'!D7</f>
        <v>0.375</v>
      </c>
      <c r="F33" s="1">
        <f>'Cut Threshold'!E7</f>
        <v>0.375</v>
      </c>
      <c r="G33" s="1">
        <f>'Cut Threshold'!F7</f>
        <v>0.34375</v>
      </c>
      <c r="H33" s="1">
        <f>'Cut Threshold'!G7</f>
        <v>0.3125</v>
      </c>
      <c r="I33" s="1">
        <f>'Cut Threshold'!H7</f>
        <v>0.3125</v>
      </c>
      <c r="J33" s="1">
        <f>'Cut Threshold'!I7</f>
        <v>0.3125</v>
      </c>
      <c r="K33" s="1">
        <f>'Cut Threshold'!J7</f>
        <v>0.3125</v>
      </c>
      <c r="L33" s="1">
        <f>'Cut Threshold'!K7</f>
        <v>0.28125</v>
      </c>
      <c r="M33" s="1">
        <f>'Cut Threshold'!L7</f>
        <v>0.25</v>
      </c>
    </row>
    <row r="34" spans="1:13" x14ac:dyDescent="0.2">
      <c r="A34" s="32"/>
      <c r="B34" s="30"/>
      <c r="C34" s="6" t="s">
        <v>2</v>
      </c>
      <c r="D34" s="1">
        <f>'Cut Threshold'!C8</f>
        <v>0.43333300000000002</v>
      </c>
      <c r="E34" s="1">
        <f>'Cut Threshold'!D8</f>
        <v>0.41379300000000002</v>
      </c>
      <c r="F34" s="1">
        <f>'Cut Threshold'!E8</f>
        <v>0.42857099999999998</v>
      </c>
      <c r="G34" s="1">
        <f>'Cut Threshold'!F8</f>
        <v>0.4</v>
      </c>
      <c r="H34" s="1">
        <f>'Cut Threshold'!G8</f>
        <v>0.37735800000000003</v>
      </c>
      <c r="I34" s="1">
        <f>'Cut Threshold'!H8</f>
        <v>0.38461499999999998</v>
      </c>
      <c r="J34" s="1">
        <f>'Cut Threshold'!I8</f>
        <v>0.39215699999999998</v>
      </c>
      <c r="K34" s="1">
        <f>'Cut Threshold'!J8</f>
        <v>0.39215699999999998</v>
      </c>
      <c r="L34" s="1">
        <f>'Cut Threshold'!K8</f>
        <v>0.4</v>
      </c>
      <c r="M34" s="1">
        <f>'Cut Threshold'!L8</f>
        <v>0.37209300000000001</v>
      </c>
    </row>
    <row r="35" spans="1:13" x14ac:dyDescent="0.2">
      <c r="A35" s="32"/>
      <c r="D35" s="3"/>
    </row>
    <row r="36" spans="1:13" x14ac:dyDescent="0.2">
      <c r="A36" s="32"/>
      <c r="B36" s="30" t="s">
        <v>24</v>
      </c>
      <c r="C36" s="6" t="s">
        <v>0</v>
      </c>
      <c r="D36" s="1">
        <f>'Cut Threshold'!C10</f>
        <v>0.27956999999999999</v>
      </c>
      <c r="E36" s="1">
        <f>'Cut Threshold'!D10</f>
        <v>0.27956999999999999</v>
      </c>
      <c r="F36" s="1">
        <f>'Cut Threshold'!E10</f>
        <v>0.27956999999999999</v>
      </c>
      <c r="G36" s="1">
        <f>'Cut Threshold'!F10</f>
        <v>0.27956999999999999</v>
      </c>
      <c r="H36" s="1">
        <f>'Cut Threshold'!G10</f>
        <v>0.27956999999999999</v>
      </c>
      <c r="I36" s="1">
        <f>'Cut Threshold'!H10</f>
        <v>0.28571400000000002</v>
      </c>
      <c r="J36" s="1">
        <f>'Cut Threshold'!I10</f>
        <v>0.28571400000000002</v>
      </c>
      <c r="K36" s="1">
        <f>'Cut Threshold'!J10</f>
        <v>0.375</v>
      </c>
      <c r="L36" s="1">
        <f>'Cut Threshold'!K10</f>
        <v>0.375</v>
      </c>
      <c r="M36" s="1">
        <f>'Cut Threshold'!L10</f>
        <v>0.375</v>
      </c>
    </row>
    <row r="37" spans="1:13" x14ac:dyDescent="0.2">
      <c r="A37" s="32"/>
      <c r="B37" s="30"/>
      <c r="C37" s="6" t="s">
        <v>1</v>
      </c>
      <c r="D37" s="1">
        <f>'Cut Threshold'!C11</f>
        <v>0.313253</v>
      </c>
      <c r="E37" s="1">
        <f>'Cut Threshold'!D11</f>
        <v>0.313253</v>
      </c>
      <c r="F37" s="1">
        <f>'Cut Threshold'!E11</f>
        <v>0.313253</v>
      </c>
      <c r="G37" s="1">
        <f>'Cut Threshold'!F11</f>
        <v>0.313253</v>
      </c>
      <c r="H37" s="1">
        <f>'Cut Threshold'!G11</f>
        <v>0.313253</v>
      </c>
      <c r="I37" s="1">
        <f>'Cut Threshold'!H11</f>
        <v>0.313253</v>
      </c>
      <c r="J37" s="1">
        <f>'Cut Threshold'!I11</f>
        <v>0.313253</v>
      </c>
      <c r="K37" s="1">
        <f>'Cut Threshold'!J11</f>
        <v>0.289157</v>
      </c>
      <c r="L37" s="1">
        <f>'Cut Threshold'!K11</f>
        <v>0.289157</v>
      </c>
      <c r="M37" s="1">
        <f>'Cut Threshold'!L11</f>
        <v>0.289157</v>
      </c>
    </row>
    <row r="38" spans="1:13" x14ac:dyDescent="0.2">
      <c r="A38" s="32"/>
      <c r="B38" s="30"/>
      <c r="C38" s="6" t="s">
        <v>2</v>
      </c>
      <c r="D38" s="17">
        <f>'Cut Threshold'!C12</f>
        <v>0.29545500000000002</v>
      </c>
      <c r="E38" s="17">
        <f>'Cut Threshold'!D12</f>
        <v>0.29545500000000002</v>
      </c>
      <c r="F38" s="17">
        <f>'Cut Threshold'!E12</f>
        <v>0.29545500000000002</v>
      </c>
      <c r="G38" s="17">
        <f>'Cut Threshold'!F12</f>
        <v>0.29545500000000002</v>
      </c>
      <c r="H38" s="17">
        <f>'Cut Threshold'!G12</f>
        <v>0.29545500000000002</v>
      </c>
      <c r="I38" s="17">
        <f>'Cut Threshold'!H12</f>
        <v>0.29885099999999998</v>
      </c>
      <c r="J38" s="17">
        <f>'Cut Threshold'!I12</f>
        <v>0.29885099999999998</v>
      </c>
      <c r="K38" s="17">
        <f>'Cut Threshold'!J12</f>
        <v>0.32653100000000002</v>
      </c>
      <c r="L38" s="17">
        <f>'Cut Threshold'!K12</f>
        <v>0.32653100000000002</v>
      </c>
      <c r="M38" s="17">
        <f>'Cut Threshold'!L12</f>
        <v>0.32653100000000002</v>
      </c>
    </row>
    <row r="40" spans="1:13" x14ac:dyDescent="0.2">
      <c r="A40" s="32" t="s">
        <v>17</v>
      </c>
      <c r="B40" s="30" t="s">
        <v>23</v>
      </c>
      <c r="C40" s="6" t="s">
        <v>0</v>
      </c>
      <c r="D40" s="1">
        <f>'Average Aggregation'!C6</f>
        <v>0.46875</v>
      </c>
      <c r="E40" s="1">
        <f>'Average Aggregation'!D6</f>
        <v>0.466667</v>
      </c>
      <c r="F40" s="1">
        <f>'Average Aggregation'!E6</f>
        <v>0.5</v>
      </c>
      <c r="G40" s="1">
        <f>'Average Aggregation'!F6</f>
        <v>0.48148099999999999</v>
      </c>
      <c r="H40" s="1">
        <f>'Average Aggregation'!G6</f>
        <v>0.5</v>
      </c>
      <c r="I40" s="1">
        <f>'Average Aggregation'!H6</f>
        <v>0.5</v>
      </c>
      <c r="J40" s="1">
        <f>'Average Aggregation'!I6</f>
        <v>0.55000000000000004</v>
      </c>
      <c r="K40" s="1">
        <f>'Average Aggregation'!J6</f>
        <v>0.58823499999999995</v>
      </c>
      <c r="L40" s="1">
        <f>'Average Aggregation'!K6</f>
        <v>0.69230800000000003</v>
      </c>
      <c r="M40" s="1">
        <f>'Average Aggregation'!L6</f>
        <v>0.57142899999999996</v>
      </c>
    </row>
    <row r="41" spans="1:13" x14ac:dyDescent="0.2">
      <c r="A41" s="32"/>
      <c r="B41" s="30"/>
      <c r="C41" s="6" t="s">
        <v>1</v>
      </c>
      <c r="D41" s="1">
        <f>'Average Aggregation'!C7</f>
        <v>0.46875</v>
      </c>
      <c r="E41" s="1">
        <f>'Average Aggregation'!D7</f>
        <v>0.4375</v>
      </c>
      <c r="F41" s="1">
        <f>'Average Aggregation'!E7</f>
        <v>0.4375</v>
      </c>
      <c r="G41" s="1">
        <f>'Average Aggregation'!F7</f>
        <v>0.40625</v>
      </c>
      <c r="H41" s="1">
        <f>'Average Aggregation'!G7</f>
        <v>0.375</v>
      </c>
      <c r="I41" s="1">
        <f>'Average Aggregation'!H7</f>
        <v>0.34375</v>
      </c>
      <c r="J41" s="1">
        <f>'Average Aggregation'!I7</f>
        <v>0.34375</v>
      </c>
      <c r="K41" s="1">
        <f>'Average Aggregation'!J7</f>
        <v>0.3125</v>
      </c>
      <c r="L41" s="1">
        <f>'Average Aggregation'!K7</f>
        <v>0.28125</v>
      </c>
      <c r="M41" s="1">
        <f>'Average Aggregation'!L7</f>
        <v>0.125</v>
      </c>
    </row>
    <row r="42" spans="1:13" x14ac:dyDescent="0.2">
      <c r="A42" s="32"/>
      <c r="B42" s="30"/>
      <c r="C42" s="6" t="s">
        <v>2</v>
      </c>
      <c r="D42" s="1">
        <f>'Average Aggregation'!C8</f>
        <v>0.46875</v>
      </c>
      <c r="E42" s="1">
        <f>'Average Aggregation'!D8</f>
        <v>0.45161299999999999</v>
      </c>
      <c r="F42" s="1">
        <f>'Average Aggregation'!E8</f>
        <v>0.466667</v>
      </c>
      <c r="G42" s="1">
        <f>'Average Aggregation'!F8</f>
        <v>0.44067800000000001</v>
      </c>
      <c r="H42" s="1">
        <f>'Average Aggregation'!G8</f>
        <v>0.42857099999999998</v>
      </c>
      <c r="I42" s="1">
        <f>'Average Aggregation'!H8</f>
        <v>0.40740700000000002</v>
      </c>
      <c r="J42" s="1">
        <f>'Average Aggregation'!I8</f>
        <v>0.42307699999999998</v>
      </c>
      <c r="K42" s="1">
        <f>'Average Aggregation'!J8</f>
        <v>0.408163</v>
      </c>
      <c r="L42" s="1">
        <f>'Average Aggregation'!K8</f>
        <v>0.4</v>
      </c>
      <c r="M42" s="1">
        <f>'Average Aggregation'!L8</f>
        <v>0.205128</v>
      </c>
    </row>
    <row r="43" spans="1:13" x14ac:dyDescent="0.2">
      <c r="A43" s="32"/>
      <c r="D43" s="12"/>
      <c r="E43" s="1"/>
      <c r="F43" s="12"/>
      <c r="G43" s="12"/>
      <c r="H43" s="12"/>
      <c r="I43" s="12"/>
    </row>
    <row r="44" spans="1:13" x14ac:dyDescent="0.2">
      <c r="A44" s="32"/>
      <c r="B44" s="30" t="s">
        <v>24</v>
      </c>
      <c r="C44" s="6" t="s">
        <v>0</v>
      </c>
      <c r="D44" s="1">
        <f>'Average Aggregation'!C10</f>
        <v>0.27956999999999999</v>
      </c>
      <c r="E44" s="1">
        <f>'Average Aggregation'!D10</f>
        <v>0.27956999999999999</v>
      </c>
      <c r="F44" s="1">
        <f>'Average Aggregation'!E10</f>
        <v>0.27956999999999999</v>
      </c>
      <c r="G44" s="1">
        <f>'Average Aggregation'!F10</f>
        <v>0.27956999999999999</v>
      </c>
      <c r="H44" s="1">
        <f>'Average Aggregation'!G10</f>
        <v>0.27956999999999999</v>
      </c>
      <c r="I44" s="1">
        <f>'Average Aggregation'!H10</f>
        <v>0.28571400000000002</v>
      </c>
      <c r="J44" s="1">
        <f>'Average Aggregation'!I10</f>
        <v>0.28571400000000002</v>
      </c>
      <c r="K44" s="1">
        <f>'Average Aggregation'!J10</f>
        <v>0.375</v>
      </c>
      <c r="L44" s="1">
        <f>'Average Aggregation'!K10</f>
        <v>0.35483900000000002</v>
      </c>
      <c r="M44" s="1">
        <f>'Average Aggregation'!L10</f>
        <v>0.35483900000000002</v>
      </c>
    </row>
    <row r="45" spans="1:13" x14ac:dyDescent="0.2">
      <c r="A45" s="32"/>
      <c r="B45" s="30"/>
      <c r="C45" s="6" t="s">
        <v>1</v>
      </c>
      <c r="D45" s="1">
        <f>'Average Aggregation'!C11</f>
        <v>0.313253</v>
      </c>
      <c r="E45" s="1">
        <f>'Average Aggregation'!D11</f>
        <v>0.313253</v>
      </c>
      <c r="F45" s="1">
        <f>'Average Aggregation'!E11</f>
        <v>0.313253</v>
      </c>
      <c r="G45" s="1">
        <f>'Average Aggregation'!F11</f>
        <v>0.313253</v>
      </c>
      <c r="H45" s="1">
        <f>'Average Aggregation'!G11</f>
        <v>0.313253</v>
      </c>
      <c r="I45" s="1">
        <f>'Average Aggregation'!H11</f>
        <v>0.313253</v>
      </c>
      <c r="J45" s="1">
        <f>'Average Aggregation'!I11</f>
        <v>0.313253</v>
      </c>
      <c r="K45" s="1">
        <f>'Average Aggregation'!J11</f>
        <v>0.289157</v>
      </c>
      <c r="L45" s="1">
        <f>'Average Aggregation'!K11</f>
        <v>0.26506000000000002</v>
      </c>
      <c r="M45" s="1">
        <f>'Average Aggregation'!L11</f>
        <v>0.26506000000000002</v>
      </c>
    </row>
    <row r="46" spans="1:13" x14ac:dyDescent="0.2">
      <c r="A46" s="32"/>
      <c r="B46" s="30"/>
      <c r="C46" s="6" t="s">
        <v>2</v>
      </c>
      <c r="D46" s="17">
        <f>'Average Aggregation'!C12</f>
        <v>0.29545500000000002</v>
      </c>
      <c r="E46" s="17">
        <f>'Average Aggregation'!D12</f>
        <v>0.29545500000000002</v>
      </c>
      <c r="F46" s="17">
        <f>'Average Aggregation'!E12</f>
        <v>0.29545500000000002</v>
      </c>
      <c r="G46" s="17">
        <f>'Average Aggregation'!F12</f>
        <v>0.29545500000000002</v>
      </c>
      <c r="H46" s="17">
        <f>'Average Aggregation'!G12</f>
        <v>0.29545500000000002</v>
      </c>
      <c r="I46" s="17">
        <f>'Average Aggregation'!H12</f>
        <v>0.29885099999999998</v>
      </c>
      <c r="J46" s="17">
        <f>'Average Aggregation'!I12</f>
        <v>0.29885099999999998</v>
      </c>
      <c r="K46" s="17">
        <f>'Average Aggregation'!J12</f>
        <v>0.32653100000000002</v>
      </c>
      <c r="L46" s="17">
        <f>'Average Aggregation'!K12</f>
        <v>0.303448</v>
      </c>
      <c r="M46" s="17">
        <f>'Average Aggregation'!L12</f>
        <v>0.303448</v>
      </c>
    </row>
    <row r="48" spans="1:13" x14ac:dyDescent="0.2">
      <c r="A48" s="32" t="s">
        <v>18</v>
      </c>
      <c r="B48" s="30" t="s">
        <v>23</v>
      </c>
      <c r="C48" s="6" t="s">
        <v>0</v>
      </c>
      <c r="D48" s="1">
        <f>'Majority Vote'!C6</f>
        <v>1</v>
      </c>
      <c r="E48" s="1">
        <f>'Majority Vote'!D6</f>
        <v>1</v>
      </c>
      <c r="F48" s="1">
        <f>'Majority Vote'!E6</f>
        <v>1</v>
      </c>
      <c r="G48" s="1">
        <f>'Majority Vote'!F6</f>
        <v>1</v>
      </c>
      <c r="H48" s="1">
        <f>'Majority Vote'!G6</f>
        <v>1</v>
      </c>
      <c r="I48" s="1">
        <f>'Majority Vote'!H6</f>
        <v>1</v>
      </c>
      <c r="J48" s="1">
        <f>'Majority Vote'!I6</f>
        <v>1</v>
      </c>
      <c r="K48" s="1">
        <f>'Majority Vote'!J6</f>
        <v>1</v>
      </c>
      <c r="L48" s="1">
        <f>'Majority Vote'!K6</f>
        <v>1</v>
      </c>
      <c r="M48" s="1">
        <f>'Majority Vote'!L6</f>
        <v>1</v>
      </c>
    </row>
    <row r="49" spans="1:13" x14ac:dyDescent="0.2">
      <c r="A49" s="32"/>
      <c r="B49" s="30"/>
      <c r="C49" s="6" t="s">
        <v>1</v>
      </c>
      <c r="D49" s="1">
        <f>'Majority Vote'!C7</f>
        <v>0.15625</v>
      </c>
      <c r="E49" s="1">
        <f>'Majority Vote'!D7</f>
        <v>0.15625</v>
      </c>
      <c r="F49" s="1">
        <f>'Majority Vote'!E7</f>
        <v>0.15625</v>
      </c>
      <c r="G49" s="1">
        <f>'Majority Vote'!F7</f>
        <v>0.15625</v>
      </c>
      <c r="H49" s="1">
        <f>'Majority Vote'!G7</f>
        <v>0.15625</v>
      </c>
      <c r="I49" s="1">
        <f>'Majority Vote'!H7</f>
        <v>0.15625</v>
      </c>
      <c r="J49" s="1">
        <f>'Majority Vote'!I7</f>
        <v>0.15625</v>
      </c>
      <c r="K49" s="1">
        <f>'Majority Vote'!J7</f>
        <v>0.15625</v>
      </c>
      <c r="L49" s="1">
        <f>'Majority Vote'!K7</f>
        <v>0.15625</v>
      </c>
      <c r="M49" s="1">
        <f>'Majority Vote'!L7</f>
        <v>0.15625</v>
      </c>
    </row>
    <row r="50" spans="1:13" x14ac:dyDescent="0.2">
      <c r="A50" s="32"/>
      <c r="B50" s="30"/>
      <c r="C50" s="6" t="s">
        <v>2</v>
      </c>
      <c r="D50" s="1">
        <f>'Majority Vote'!C8</f>
        <v>0.27027000000000001</v>
      </c>
      <c r="E50" s="1">
        <f>'Majority Vote'!D8</f>
        <v>0.27027000000000001</v>
      </c>
      <c r="F50" s="1">
        <f>'Majority Vote'!E8</f>
        <v>0.27027000000000001</v>
      </c>
      <c r="G50" s="1">
        <f>'Majority Vote'!F8</f>
        <v>0.27027000000000001</v>
      </c>
      <c r="H50" s="1">
        <f>'Majority Vote'!G8</f>
        <v>0.27027000000000001</v>
      </c>
      <c r="I50" s="1">
        <f>'Majority Vote'!H8</f>
        <v>0.27027000000000001</v>
      </c>
      <c r="J50" s="1">
        <f>'Majority Vote'!I8</f>
        <v>0.27027000000000001</v>
      </c>
      <c r="K50" s="1">
        <f>'Majority Vote'!J8</f>
        <v>0.27027000000000001</v>
      </c>
      <c r="L50" s="1">
        <f>'Majority Vote'!K8</f>
        <v>0.27027000000000001</v>
      </c>
      <c r="M50" s="1">
        <f>'Majority Vote'!L8</f>
        <v>0.27027000000000001</v>
      </c>
    </row>
    <row r="51" spans="1:13" x14ac:dyDescent="0.2">
      <c r="A51" s="32"/>
      <c r="E51" s="3"/>
    </row>
    <row r="52" spans="1:13" x14ac:dyDescent="0.2">
      <c r="A52" s="32"/>
      <c r="D52" s="12"/>
      <c r="E52" s="1"/>
      <c r="F52" s="12"/>
      <c r="G52" s="12"/>
      <c r="H52" s="12"/>
      <c r="I52" s="12"/>
    </row>
    <row r="53" spans="1:13" x14ac:dyDescent="0.2">
      <c r="A53" s="32"/>
      <c r="B53" s="30" t="s">
        <v>24</v>
      </c>
      <c r="C53" s="6" t="s">
        <v>0</v>
      </c>
      <c r="D53" s="1">
        <f>'Majority Vote'!C11</f>
        <v>1</v>
      </c>
      <c r="E53" s="1">
        <f>'Majority Vote'!D11</f>
        <v>1</v>
      </c>
      <c r="F53" s="1">
        <f>'Majority Vote'!E11</f>
        <v>1</v>
      </c>
      <c r="G53" s="1">
        <f>'Majority Vote'!F11</f>
        <v>1</v>
      </c>
      <c r="H53" s="1">
        <f>'Majority Vote'!G11</f>
        <v>1</v>
      </c>
      <c r="I53" s="1">
        <f>'Majority Vote'!H11</f>
        <v>1</v>
      </c>
      <c r="J53" s="1">
        <f>'Majority Vote'!I11</f>
        <v>1</v>
      </c>
      <c r="K53" s="1">
        <f>'Majority Vote'!J11</f>
        <v>1</v>
      </c>
      <c r="L53" s="1">
        <f>'Majority Vote'!K11</f>
        <v>1</v>
      </c>
      <c r="M53" s="1">
        <f>'Majority Vote'!L11</f>
        <v>1</v>
      </c>
    </row>
    <row r="54" spans="1:13" x14ac:dyDescent="0.2">
      <c r="A54" s="32"/>
      <c r="B54" s="30"/>
      <c r="C54" s="6" t="s">
        <v>1</v>
      </c>
      <c r="D54" s="1">
        <f>'Majority Vote'!C12</f>
        <v>4.8193E-2</v>
      </c>
      <c r="E54" s="1">
        <f>'Majority Vote'!D12</f>
        <v>4.8193E-2</v>
      </c>
      <c r="F54" s="1">
        <f>'Majority Vote'!E12</f>
        <v>4.8193E-2</v>
      </c>
      <c r="G54" s="1">
        <f>'Majority Vote'!F12</f>
        <v>4.8193E-2</v>
      </c>
      <c r="H54" s="1">
        <f>'Majority Vote'!G12</f>
        <v>4.8193E-2</v>
      </c>
      <c r="I54" s="1">
        <f>'Majority Vote'!H12</f>
        <v>4.8193E-2</v>
      </c>
      <c r="J54" s="1">
        <f>'Majority Vote'!I12</f>
        <v>4.8193E-2</v>
      </c>
      <c r="K54" s="1">
        <f>'Majority Vote'!J12</f>
        <v>4.8193E-2</v>
      </c>
      <c r="L54" s="1">
        <f>'Majority Vote'!K12</f>
        <v>4.8193E-2</v>
      </c>
      <c r="M54" s="1">
        <f>'Majority Vote'!L12</f>
        <v>4.8193E-2</v>
      </c>
    </row>
    <row r="55" spans="1:13" x14ac:dyDescent="0.2">
      <c r="A55" s="32"/>
      <c r="B55" s="30"/>
      <c r="C55" s="6" t="s">
        <v>2</v>
      </c>
      <c r="D55" s="1">
        <f>'Majority Vote'!C13</f>
        <v>9.1953999999999994E-2</v>
      </c>
      <c r="E55" s="1">
        <f>'Majority Vote'!D13</f>
        <v>9.1953999999999994E-2</v>
      </c>
      <c r="F55" s="1">
        <f>'Majority Vote'!E13</f>
        <v>9.1953999999999994E-2</v>
      </c>
      <c r="G55" s="1">
        <f>'Majority Vote'!F13</f>
        <v>9.1953999999999994E-2</v>
      </c>
      <c r="H55" s="1">
        <f>'Majority Vote'!G13</f>
        <v>9.1953999999999994E-2</v>
      </c>
      <c r="I55" s="1">
        <f>'Majority Vote'!H13</f>
        <v>9.1953999999999994E-2</v>
      </c>
      <c r="J55" s="1">
        <f>'Majority Vote'!I13</f>
        <v>9.1953999999999994E-2</v>
      </c>
      <c r="K55" s="1">
        <f>'Majority Vote'!J13</f>
        <v>9.1953999999999994E-2</v>
      </c>
      <c r="L55" s="1">
        <f>'Majority Vote'!K13</f>
        <v>9.1953999999999994E-2</v>
      </c>
      <c r="M55" s="1">
        <f>'Majority Vote'!L13</f>
        <v>9.1953999999999994E-2</v>
      </c>
    </row>
  </sheetData>
  <mergeCells count="19">
    <mergeCell ref="B17:B19"/>
    <mergeCell ref="A12:A19"/>
    <mergeCell ref="A2:A4"/>
    <mergeCell ref="B2:B4"/>
    <mergeCell ref="A7:A9"/>
    <mergeCell ref="B7:B9"/>
    <mergeCell ref="B12:B14"/>
    <mergeCell ref="B22:B24"/>
    <mergeCell ref="B27:B29"/>
    <mergeCell ref="A21:A29"/>
    <mergeCell ref="B48:B50"/>
    <mergeCell ref="B53:B55"/>
    <mergeCell ref="A48:A55"/>
    <mergeCell ref="B32:B34"/>
    <mergeCell ref="B36:B38"/>
    <mergeCell ref="A32:A38"/>
    <mergeCell ref="B40:B42"/>
    <mergeCell ref="B44:B46"/>
    <mergeCell ref="A40:A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E958-3C38-A842-8F88-46D631314D2E}">
  <dimension ref="A1:AC117"/>
  <sheetViews>
    <sheetView tabSelected="1" topLeftCell="J91" zoomScale="78" zoomScaleNormal="78" workbookViewId="0">
      <selection activeCell="L145" sqref="L145"/>
    </sheetView>
  </sheetViews>
  <sheetFormatPr baseColWidth="10" defaultRowHeight="16" x14ac:dyDescent="0.2"/>
  <cols>
    <col min="1" max="1" width="58" bestFit="1" customWidth="1"/>
    <col min="2" max="2" width="8.33203125" bestFit="1" customWidth="1"/>
    <col min="3" max="3" width="8.33203125" style="28" customWidth="1"/>
    <col min="4" max="4" width="59" bestFit="1" customWidth="1"/>
    <col min="5" max="5" width="21.33203125" bestFit="1" customWidth="1"/>
    <col min="6" max="6" width="38.33203125" bestFit="1" customWidth="1"/>
    <col min="7" max="8" width="8.33203125" customWidth="1"/>
    <col min="9" max="9" width="10.83203125" style="28"/>
    <col min="10" max="10" width="59" bestFit="1" customWidth="1"/>
    <col min="11" max="11" width="19.83203125" bestFit="1" customWidth="1"/>
    <col min="12" max="12" width="40.1640625" bestFit="1" customWidth="1"/>
    <col min="13" max="14" width="13.33203125" customWidth="1"/>
    <col min="15" max="15" width="5.5" customWidth="1"/>
    <col min="16" max="16" width="10.83203125" style="28"/>
    <col min="17" max="17" width="59" bestFit="1" customWidth="1"/>
    <col min="18" max="18" width="19.83203125" bestFit="1" customWidth="1"/>
    <col min="19" max="19" width="37" bestFit="1" customWidth="1"/>
    <col min="20" max="20" width="5.6640625" customWidth="1"/>
    <col min="21" max="21" width="10.83203125" style="28"/>
    <col min="22" max="22" width="45.33203125" bestFit="1" customWidth="1"/>
    <col min="23" max="23" width="18.83203125" bestFit="1" customWidth="1"/>
    <col min="24" max="24" width="37" bestFit="1" customWidth="1"/>
    <col min="25" max="25" width="4.6640625" customWidth="1"/>
    <col min="27" max="27" width="39.83203125" customWidth="1"/>
    <col min="28" max="28" width="6.1640625" bestFit="1" customWidth="1"/>
  </cols>
  <sheetData>
    <row r="1" spans="1:29" x14ac:dyDescent="0.2">
      <c r="A1" s="31" t="s">
        <v>34</v>
      </c>
      <c r="B1" s="31"/>
      <c r="D1" s="31" t="s">
        <v>35</v>
      </c>
      <c r="E1" s="31"/>
      <c r="F1" s="31"/>
      <c r="G1" s="28"/>
      <c r="H1" s="28"/>
      <c r="J1" s="31" t="s">
        <v>36</v>
      </c>
      <c r="K1" s="31"/>
      <c r="L1" s="31"/>
      <c r="M1" s="28"/>
      <c r="N1" s="28"/>
      <c r="O1" s="28"/>
      <c r="Q1" s="31" t="s">
        <v>37</v>
      </c>
      <c r="R1" s="31"/>
      <c r="S1" s="31"/>
      <c r="T1" s="28"/>
      <c r="V1" s="31" t="s">
        <v>38</v>
      </c>
      <c r="W1" s="31"/>
      <c r="X1" s="31"/>
      <c r="Y1" s="28"/>
      <c r="AA1" s="31" t="s">
        <v>39</v>
      </c>
      <c r="AB1" s="31"/>
    </row>
    <row r="2" spans="1:29" x14ac:dyDescent="0.2">
      <c r="A2" t="s">
        <v>40</v>
      </c>
      <c r="B2" t="s">
        <v>9</v>
      </c>
      <c r="C2" s="28" t="s">
        <v>41</v>
      </c>
      <c r="D2" t="s">
        <v>42</v>
      </c>
      <c r="E2" t="s">
        <v>43</v>
      </c>
      <c r="F2" t="s">
        <v>44</v>
      </c>
      <c r="J2" t="s">
        <v>45</v>
      </c>
      <c r="K2" t="s">
        <v>46</v>
      </c>
      <c r="L2" t="s">
        <v>47</v>
      </c>
      <c r="Q2" t="s">
        <v>45</v>
      </c>
      <c r="R2" t="s">
        <v>9</v>
      </c>
      <c r="S2" t="s">
        <v>48</v>
      </c>
      <c r="V2" t="s">
        <v>45</v>
      </c>
      <c r="W2" t="s">
        <v>9</v>
      </c>
      <c r="X2" t="s">
        <v>48</v>
      </c>
      <c r="Z2" s="28" t="s">
        <v>41</v>
      </c>
      <c r="AA2" t="s">
        <v>49</v>
      </c>
      <c r="AB2" t="s">
        <v>9</v>
      </c>
      <c r="AC2" t="s">
        <v>50</v>
      </c>
    </row>
    <row r="3" spans="1:29" x14ac:dyDescent="0.2">
      <c r="A3" t="s">
        <v>51</v>
      </c>
      <c r="B3" t="s">
        <v>9</v>
      </c>
      <c r="D3" t="s">
        <v>52</v>
      </c>
      <c r="E3" t="s">
        <v>53</v>
      </c>
      <c r="F3" t="s">
        <v>54</v>
      </c>
      <c r="I3" s="28" t="s">
        <v>41</v>
      </c>
      <c r="J3" t="s">
        <v>55</v>
      </c>
      <c r="K3" t="s">
        <v>56</v>
      </c>
      <c r="L3" t="s">
        <v>57</v>
      </c>
      <c r="M3" s="28"/>
      <c r="N3" s="28"/>
      <c r="P3" s="28" t="s">
        <v>41</v>
      </c>
      <c r="Q3" t="s">
        <v>58</v>
      </c>
      <c r="R3" t="s">
        <v>9</v>
      </c>
      <c r="S3" t="s">
        <v>59</v>
      </c>
      <c r="U3" s="28" t="s">
        <v>41</v>
      </c>
      <c r="V3" t="s">
        <v>58</v>
      </c>
      <c r="W3" t="s">
        <v>9</v>
      </c>
      <c r="X3" t="s">
        <v>59</v>
      </c>
      <c r="Z3" s="28" t="s">
        <v>41</v>
      </c>
      <c r="AA3" t="s">
        <v>60</v>
      </c>
      <c r="AB3" t="s">
        <v>9</v>
      </c>
      <c r="AC3" t="s">
        <v>61</v>
      </c>
    </row>
    <row r="4" spans="1:29" x14ac:dyDescent="0.2">
      <c r="A4" t="s">
        <v>62</v>
      </c>
      <c r="B4" t="s">
        <v>9</v>
      </c>
      <c r="D4" t="s">
        <v>63</v>
      </c>
      <c r="E4" t="s">
        <v>64</v>
      </c>
      <c r="F4" t="s">
        <v>65</v>
      </c>
      <c r="I4" s="28" t="s">
        <v>41</v>
      </c>
      <c r="J4" t="s">
        <v>58</v>
      </c>
      <c r="K4" t="s">
        <v>46</v>
      </c>
      <c r="L4" t="s">
        <v>66</v>
      </c>
      <c r="M4" s="28"/>
      <c r="N4" s="28"/>
      <c r="Q4" t="s">
        <v>67</v>
      </c>
      <c r="R4" t="s">
        <v>9</v>
      </c>
      <c r="S4" t="s">
        <v>68</v>
      </c>
      <c r="V4" t="s">
        <v>67</v>
      </c>
      <c r="W4" t="s">
        <v>9</v>
      </c>
      <c r="X4" t="s">
        <v>68</v>
      </c>
      <c r="Z4" s="28" t="s">
        <v>41</v>
      </c>
      <c r="AA4" t="s">
        <v>69</v>
      </c>
      <c r="AB4" t="s">
        <v>9</v>
      </c>
      <c r="AC4" t="s">
        <v>70</v>
      </c>
    </row>
    <row r="5" spans="1:29" x14ac:dyDescent="0.2">
      <c r="A5" t="s">
        <v>71</v>
      </c>
      <c r="B5" t="s">
        <v>9</v>
      </c>
      <c r="D5" t="s">
        <v>67</v>
      </c>
      <c r="E5" t="s">
        <v>46</v>
      </c>
      <c r="F5" t="s">
        <v>72</v>
      </c>
      <c r="J5" t="s">
        <v>67</v>
      </c>
      <c r="K5" t="s">
        <v>46</v>
      </c>
      <c r="L5" t="s">
        <v>72</v>
      </c>
      <c r="Q5" t="s">
        <v>73</v>
      </c>
      <c r="R5" t="s">
        <v>9</v>
      </c>
      <c r="S5" t="s">
        <v>74</v>
      </c>
      <c r="V5" t="s">
        <v>73</v>
      </c>
      <c r="W5" t="s">
        <v>9</v>
      </c>
      <c r="X5" t="s">
        <v>74</v>
      </c>
      <c r="Z5" s="28" t="s">
        <v>41</v>
      </c>
      <c r="AA5" t="s">
        <v>75</v>
      </c>
      <c r="AB5" t="s">
        <v>9</v>
      </c>
      <c r="AC5" t="s">
        <v>76</v>
      </c>
    </row>
    <row r="6" spans="1:29" x14ac:dyDescent="0.2">
      <c r="A6" t="s">
        <v>77</v>
      </c>
      <c r="B6" t="s">
        <v>9</v>
      </c>
      <c r="C6" s="28" t="s">
        <v>41</v>
      </c>
      <c r="D6" t="s">
        <v>55</v>
      </c>
      <c r="E6" t="s">
        <v>56</v>
      </c>
      <c r="F6" t="s">
        <v>57</v>
      </c>
      <c r="J6" t="s">
        <v>73</v>
      </c>
      <c r="K6" t="s">
        <v>46</v>
      </c>
      <c r="L6" t="s">
        <v>78</v>
      </c>
      <c r="Q6" t="s">
        <v>79</v>
      </c>
      <c r="R6" t="s">
        <v>9</v>
      </c>
      <c r="S6" t="s">
        <v>80</v>
      </c>
      <c r="V6" t="s">
        <v>79</v>
      </c>
      <c r="W6" t="s">
        <v>9</v>
      </c>
      <c r="X6" t="s">
        <v>80</v>
      </c>
      <c r="Z6" s="28" t="s">
        <v>41</v>
      </c>
      <c r="AA6" t="s">
        <v>81</v>
      </c>
      <c r="AB6" t="s">
        <v>9</v>
      </c>
      <c r="AC6" t="s">
        <v>82</v>
      </c>
    </row>
    <row r="7" spans="1:29" x14ac:dyDescent="0.2">
      <c r="A7" t="s">
        <v>83</v>
      </c>
      <c r="B7" t="s">
        <v>9</v>
      </c>
      <c r="C7" s="28" t="s">
        <v>41</v>
      </c>
      <c r="D7" t="s">
        <v>84</v>
      </c>
      <c r="E7" t="s">
        <v>85</v>
      </c>
      <c r="F7" t="s">
        <v>86</v>
      </c>
      <c r="J7" t="s">
        <v>79</v>
      </c>
      <c r="K7" t="s">
        <v>46</v>
      </c>
      <c r="L7" t="s">
        <v>87</v>
      </c>
      <c r="Q7" t="s">
        <v>88</v>
      </c>
      <c r="R7" t="s">
        <v>9</v>
      </c>
      <c r="S7" t="s">
        <v>89</v>
      </c>
      <c r="V7" t="s">
        <v>88</v>
      </c>
      <c r="W7" t="s">
        <v>9</v>
      </c>
      <c r="X7" t="s">
        <v>89</v>
      </c>
      <c r="Z7" s="28" t="s">
        <v>41</v>
      </c>
      <c r="AA7" t="s">
        <v>90</v>
      </c>
      <c r="AB7" t="s">
        <v>9</v>
      </c>
      <c r="AC7" t="s">
        <v>91</v>
      </c>
    </row>
    <row r="8" spans="1:29" x14ac:dyDescent="0.2">
      <c r="A8" t="s">
        <v>92</v>
      </c>
      <c r="B8" t="s">
        <v>9</v>
      </c>
      <c r="C8" s="28" t="s">
        <v>41</v>
      </c>
      <c r="D8" t="s">
        <v>93</v>
      </c>
      <c r="E8" t="s">
        <v>43</v>
      </c>
      <c r="F8" t="s">
        <v>94</v>
      </c>
      <c r="J8" t="s">
        <v>88</v>
      </c>
      <c r="K8" t="s">
        <v>46</v>
      </c>
      <c r="L8" t="s">
        <v>95</v>
      </c>
      <c r="P8" s="28" t="s">
        <v>41</v>
      </c>
      <c r="Q8" t="s">
        <v>96</v>
      </c>
      <c r="R8" t="s">
        <v>9</v>
      </c>
      <c r="S8" t="s">
        <v>97</v>
      </c>
      <c r="U8" s="28" t="s">
        <v>41</v>
      </c>
      <c r="V8" t="s">
        <v>96</v>
      </c>
      <c r="W8" t="s">
        <v>9</v>
      </c>
      <c r="X8" t="s">
        <v>97</v>
      </c>
      <c r="Z8" s="28" t="s">
        <v>41</v>
      </c>
      <c r="AA8" t="s">
        <v>71</v>
      </c>
      <c r="AB8" t="s">
        <v>9</v>
      </c>
      <c r="AC8" t="s">
        <v>98</v>
      </c>
    </row>
    <row r="9" spans="1:29" x14ac:dyDescent="0.2">
      <c r="A9" t="s">
        <v>99</v>
      </c>
      <c r="B9" t="s">
        <v>9</v>
      </c>
      <c r="C9" s="28" t="s">
        <v>41</v>
      </c>
      <c r="D9" t="s">
        <v>100</v>
      </c>
      <c r="E9" t="s">
        <v>43</v>
      </c>
      <c r="F9" t="s">
        <v>101</v>
      </c>
      <c r="I9" s="28" t="s">
        <v>41</v>
      </c>
      <c r="J9" t="s">
        <v>96</v>
      </c>
      <c r="K9" t="s">
        <v>46</v>
      </c>
      <c r="L9" t="s">
        <v>102</v>
      </c>
      <c r="Q9" t="s">
        <v>103</v>
      </c>
      <c r="R9" t="s">
        <v>9</v>
      </c>
      <c r="S9" t="s">
        <v>104</v>
      </c>
      <c r="V9" t="s">
        <v>103</v>
      </c>
      <c r="W9" t="s">
        <v>9</v>
      </c>
      <c r="X9" t="s">
        <v>104</v>
      </c>
      <c r="Z9" s="28" t="s">
        <v>41</v>
      </c>
      <c r="AA9" t="s">
        <v>105</v>
      </c>
      <c r="AB9" t="s">
        <v>9</v>
      </c>
      <c r="AC9" t="s">
        <v>106</v>
      </c>
    </row>
    <row r="10" spans="1:29" x14ac:dyDescent="0.2">
      <c r="A10" t="s">
        <v>107</v>
      </c>
      <c r="B10" t="s">
        <v>9</v>
      </c>
      <c r="C10" s="28" t="s">
        <v>41</v>
      </c>
      <c r="D10" t="s">
        <v>108</v>
      </c>
      <c r="E10" t="s">
        <v>43</v>
      </c>
      <c r="F10" t="s">
        <v>109</v>
      </c>
      <c r="J10" t="s">
        <v>103</v>
      </c>
      <c r="K10" t="s">
        <v>46</v>
      </c>
      <c r="L10" t="s">
        <v>110</v>
      </c>
      <c r="Q10" t="s">
        <v>111</v>
      </c>
      <c r="R10" t="s">
        <v>9</v>
      </c>
      <c r="S10" t="s">
        <v>112</v>
      </c>
      <c r="V10" t="s">
        <v>111</v>
      </c>
      <c r="W10" t="s">
        <v>9</v>
      </c>
      <c r="X10" t="s">
        <v>112</v>
      </c>
      <c r="Z10" s="28" t="s">
        <v>41</v>
      </c>
      <c r="AA10" t="s">
        <v>113</v>
      </c>
      <c r="AB10" t="s">
        <v>9</v>
      </c>
      <c r="AC10" t="s">
        <v>114</v>
      </c>
    </row>
    <row r="11" spans="1:29" x14ac:dyDescent="0.2">
      <c r="A11" t="s">
        <v>115</v>
      </c>
      <c r="B11" t="s">
        <v>9</v>
      </c>
      <c r="D11" t="s">
        <v>111</v>
      </c>
      <c r="E11" t="s">
        <v>46</v>
      </c>
      <c r="F11" t="s">
        <v>116</v>
      </c>
      <c r="J11" t="s">
        <v>111</v>
      </c>
      <c r="K11" t="s">
        <v>46</v>
      </c>
      <c r="L11" t="s">
        <v>116</v>
      </c>
      <c r="Q11" t="s">
        <v>117</v>
      </c>
      <c r="R11" t="s">
        <v>9</v>
      </c>
      <c r="S11" t="s">
        <v>118</v>
      </c>
      <c r="V11" t="s">
        <v>117</v>
      </c>
      <c r="W11" t="s">
        <v>9</v>
      </c>
      <c r="X11" t="s">
        <v>118</v>
      </c>
      <c r="Z11" s="28"/>
    </row>
    <row r="12" spans="1:29" x14ac:dyDescent="0.2">
      <c r="A12" t="s">
        <v>119</v>
      </c>
      <c r="B12" t="s">
        <v>9</v>
      </c>
      <c r="C12" s="28" t="s">
        <v>41</v>
      </c>
      <c r="D12" t="s">
        <v>120</v>
      </c>
      <c r="E12" t="s">
        <v>121</v>
      </c>
      <c r="F12" t="s">
        <v>122</v>
      </c>
      <c r="J12" t="s">
        <v>123</v>
      </c>
      <c r="K12" t="s">
        <v>56</v>
      </c>
      <c r="L12" t="s">
        <v>124</v>
      </c>
      <c r="Q12" t="s">
        <v>125</v>
      </c>
      <c r="R12" t="s">
        <v>9</v>
      </c>
      <c r="S12" t="s">
        <v>126</v>
      </c>
      <c r="V12" t="s">
        <v>125</v>
      </c>
      <c r="W12" t="s">
        <v>9</v>
      </c>
      <c r="X12" t="s">
        <v>126</v>
      </c>
      <c r="Z12" s="28"/>
    </row>
    <row r="13" spans="1:29" x14ac:dyDescent="0.2">
      <c r="A13" t="s">
        <v>127</v>
      </c>
      <c r="B13" t="s">
        <v>9</v>
      </c>
      <c r="D13" t="s">
        <v>128</v>
      </c>
      <c r="E13" t="s">
        <v>46</v>
      </c>
      <c r="F13" t="s">
        <v>129</v>
      </c>
      <c r="J13" t="s">
        <v>117</v>
      </c>
      <c r="K13" t="s">
        <v>46</v>
      </c>
      <c r="L13" t="s">
        <v>130</v>
      </c>
      <c r="Q13" t="s">
        <v>131</v>
      </c>
      <c r="R13" t="s">
        <v>9</v>
      </c>
      <c r="S13" t="s">
        <v>132</v>
      </c>
      <c r="V13" t="s">
        <v>131</v>
      </c>
      <c r="W13" t="s">
        <v>9</v>
      </c>
      <c r="X13" t="s">
        <v>132</v>
      </c>
    </row>
    <row r="14" spans="1:29" x14ac:dyDescent="0.2">
      <c r="A14" t="s">
        <v>133</v>
      </c>
      <c r="B14" t="s">
        <v>9</v>
      </c>
      <c r="D14" t="s">
        <v>134</v>
      </c>
      <c r="E14" t="s">
        <v>135</v>
      </c>
      <c r="F14" t="s">
        <v>136</v>
      </c>
      <c r="J14" t="s">
        <v>125</v>
      </c>
      <c r="K14" t="s">
        <v>46</v>
      </c>
      <c r="L14" t="s">
        <v>137</v>
      </c>
      <c r="Q14" t="s">
        <v>138</v>
      </c>
      <c r="R14" t="s">
        <v>9</v>
      </c>
      <c r="S14" t="s">
        <v>139</v>
      </c>
      <c r="V14" t="s">
        <v>138</v>
      </c>
      <c r="W14" t="s">
        <v>9</v>
      </c>
      <c r="X14" t="s">
        <v>139</v>
      </c>
      <c r="AA14" s="33" t="s">
        <v>140</v>
      </c>
      <c r="AB14" s="33">
        <v>115</v>
      </c>
    </row>
    <row r="15" spans="1:29" x14ac:dyDescent="0.2">
      <c r="A15" t="s">
        <v>141</v>
      </c>
      <c r="B15" t="s">
        <v>9</v>
      </c>
      <c r="C15" s="28" t="s">
        <v>41</v>
      </c>
      <c r="D15" t="s">
        <v>142</v>
      </c>
      <c r="E15" t="s">
        <v>143</v>
      </c>
      <c r="F15" t="s">
        <v>144</v>
      </c>
      <c r="J15" t="s">
        <v>145</v>
      </c>
      <c r="K15" t="s">
        <v>56</v>
      </c>
      <c r="L15" t="s">
        <v>146</v>
      </c>
      <c r="Q15" t="s">
        <v>128</v>
      </c>
      <c r="R15" t="s">
        <v>9</v>
      </c>
      <c r="S15" t="s">
        <v>147</v>
      </c>
      <c r="V15" t="s">
        <v>128</v>
      </c>
      <c r="W15" t="s">
        <v>9</v>
      </c>
      <c r="X15" t="s">
        <v>147</v>
      </c>
      <c r="AA15" s="33" t="s">
        <v>148</v>
      </c>
      <c r="AB15" s="33">
        <v>9</v>
      </c>
    </row>
    <row r="16" spans="1:29" x14ac:dyDescent="0.2">
      <c r="A16" t="s">
        <v>149</v>
      </c>
      <c r="B16" t="s">
        <v>9</v>
      </c>
      <c r="D16" t="s">
        <v>150</v>
      </c>
      <c r="E16" t="s">
        <v>151</v>
      </c>
      <c r="F16" t="s">
        <v>152</v>
      </c>
      <c r="J16" t="s">
        <v>131</v>
      </c>
      <c r="K16" t="s">
        <v>46</v>
      </c>
      <c r="L16" t="s">
        <v>153</v>
      </c>
      <c r="Q16" t="s">
        <v>154</v>
      </c>
      <c r="R16" t="s">
        <v>9</v>
      </c>
      <c r="S16" t="s">
        <v>155</v>
      </c>
      <c r="V16" t="s">
        <v>154</v>
      </c>
      <c r="W16" t="s">
        <v>9</v>
      </c>
      <c r="X16" t="s">
        <v>155</v>
      </c>
      <c r="AA16" s="33" t="s">
        <v>156</v>
      </c>
      <c r="AB16" s="33">
        <f>COUNTIF(Z2:Z10,"x")</f>
        <v>9</v>
      </c>
    </row>
    <row r="17" spans="1:28" x14ac:dyDescent="0.2">
      <c r="A17" t="s">
        <v>157</v>
      </c>
      <c r="B17" t="s">
        <v>9</v>
      </c>
      <c r="C17" s="28" t="s">
        <v>41</v>
      </c>
      <c r="D17" t="s">
        <v>158</v>
      </c>
      <c r="E17" t="s">
        <v>43</v>
      </c>
      <c r="F17" t="s">
        <v>159</v>
      </c>
      <c r="J17" t="s">
        <v>138</v>
      </c>
      <c r="K17" t="s">
        <v>46</v>
      </c>
      <c r="L17" t="s">
        <v>160</v>
      </c>
      <c r="Q17" t="s">
        <v>161</v>
      </c>
      <c r="R17" t="s">
        <v>9</v>
      </c>
      <c r="S17" t="s">
        <v>162</v>
      </c>
      <c r="V17" t="s">
        <v>161</v>
      </c>
      <c r="W17" t="s">
        <v>9</v>
      </c>
      <c r="X17" t="s">
        <v>162</v>
      </c>
      <c r="AA17" s="33" t="s">
        <v>163</v>
      </c>
      <c r="AB17" s="33">
        <f>AB15-AB16</f>
        <v>0</v>
      </c>
    </row>
    <row r="18" spans="1:28" x14ac:dyDescent="0.2">
      <c r="A18" t="s">
        <v>164</v>
      </c>
      <c r="B18" t="s">
        <v>9</v>
      </c>
      <c r="C18" s="28" t="s">
        <v>41</v>
      </c>
      <c r="D18" t="s">
        <v>165</v>
      </c>
      <c r="E18" t="s">
        <v>43</v>
      </c>
      <c r="F18" t="s">
        <v>166</v>
      </c>
      <c r="J18" t="s">
        <v>128</v>
      </c>
      <c r="K18" t="s">
        <v>46</v>
      </c>
      <c r="L18" t="s">
        <v>129</v>
      </c>
      <c r="Q18" t="s">
        <v>167</v>
      </c>
      <c r="R18" t="s">
        <v>9</v>
      </c>
      <c r="S18" t="s">
        <v>168</v>
      </c>
      <c r="V18" t="s">
        <v>167</v>
      </c>
      <c r="W18" t="s">
        <v>9</v>
      </c>
      <c r="X18" t="s">
        <v>168</v>
      </c>
      <c r="AA18" s="34" t="s">
        <v>0</v>
      </c>
      <c r="AB18" s="35">
        <f>AB16/AB15</f>
        <v>1</v>
      </c>
    </row>
    <row r="19" spans="1:28" x14ac:dyDescent="0.2">
      <c r="A19" t="s">
        <v>169</v>
      </c>
      <c r="B19" t="s">
        <v>9</v>
      </c>
      <c r="C19" s="28" t="s">
        <v>41</v>
      </c>
      <c r="D19" t="s">
        <v>170</v>
      </c>
      <c r="E19" t="s">
        <v>85</v>
      </c>
      <c r="F19" t="s">
        <v>171</v>
      </c>
      <c r="J19" t="s">
        <v>154</v>
      </c>
      <c r="K19" t="s">
        <v>46</v>
      </c>
      <c r="L19" t="s">
        <v>172</v>
      </c>
      <c r="Q19" t="s">
        <v>173</v>
      </c>
      <c r="R19" t="s">
        <v>9</v>
      </c>
      <c r="S19" t="s">
        <v>174</v>
      </c>
      <c r="V19" t="s">
        <v>173</v>
      </c>
      <c r="W19" t="s">
        <v>9</v>
      </c>
      <c r="X19" t="s">
        <v>174</v>
      </c>
      <c r="AA19" s="34" t="s">
        <v>1</v>
      </c>
      <c r="AB19" s="35">
        <f>AB16/AB14</f>
        <v>7.8260869565217397E-2</v>
      </c>
    </row>
    <row r="20" spans="1:28" x14ac:dyDescent="0.2">
      <c r="A20" t="s">
        <v>175</v>
      </c>
      <c r="B20" t="s">
        <v>9</v>
      </c>
      <c r="C20" s="28" t="s">
        <v>41</v>
      </c>
      <c r="D20" t="s">
        <v>176</v>
      </c>
      <c r="E20" t="s">
        <v>43</v>
      </c>
      <c r="F20" t="s">
        <v>177</v>
      </c>
      <c r="J20" t="s">
        <v>161</v>
      </c>
      <c r="K20" t="s">
        <v>46</v>
      </c>
      <c r="L20" t="s">
        <v>178</v>
      </c>
      <c r="Q20" t="s">
        <v>179</v>
      </c>
      <c r="R20" t="s">
        <v>9</v>
      </c>
      <c r="S20" t="s">
        <v>180</v>
      </c>
      <c r="V20" t="s">
        <v>179</v>
      </c>
      <c r="W20" t="s">
        <v>9</v>
      </c>
      <c r="X20" t="s">
        <v>180</v>
      </c>
      <c r="AA20" s="34" t="s">
        <v>181</v>
      </c>
      <c r="AB20" s="35">
        <f>(2*(AB18*AB19))/(AB18+AB19)</f>
        <v>0.14516129032258066</v>
      </c>
    </row>
    <row r="21" spans="1:28" x14ac:dyDescent="0.2">
      <c r="A21" t="s">
        <v>182</v>
      </c>
      <c r="B21" t="s">
        <v>9</v>
      </c>
      <c r="C21" s="28" t="s">
        <v>41</v>
      </c>
      <c r="D21" t="s">
        <v>105</v>
      </c>
      <c r="E21" t="s">
        <v>183</v>
      </c>
      <c r="F21" t="s">
        <v>184</v>
      </c>
      <c r="J21" t="s">
        <v>167</v>
      </c>
      <c r="K21" t="s">
        <v>46</v>
      </c>
      <c r="L21" t="s">
        <v>185</v>
      </c>
      <c r="Q21" t="s">
        <v>186</v>
      </c>
      <c r="R21" t="s">
        <v>9</v>
      </c>
      <c r="S21" t="s">
        <v>187</v>
      </c>
      <c r="V21" t="s">
        <v>186</v>
      </c>
      <c r="W21" t="s">
        <v>9</v>
      </c>
      <c r="X21" t="s">
        <v>187</v>
      </c>
    </row>
    <row r="22" spans="1:28" x14ac:dyDescent="0.2">
      <c r="A22" t="s">
        <v>188</v>
      </c>
      <c r="B22" t="s">
        <v>9</v>
      </c>
      <c r="D22" t="s">
        <v>73</v>
      </c>
      <c r="E22" t="s">
        <v>46</v>
      </c>
      <c r="F22" t="s">
        <v>78</v>
      </c>
      <c r="J22" t="s">
        <v>173</v>
      </c>
      <c r="K22" t="s">
        <v>46</v>
      </c>
      <c r="L22" t="s">
        <v>189</v>
      </c>
      <c r="Q22" t="s">
        <v>190</v>
      </c>
      <c r="R22" t="s">
        <v>9</v>
      </c>
      <c r="S22" t="s">
        <v>191</v>
      </c>
      <c r="V22" t="s">
        <v>190</v>
      </c>
      <c r="W22" t="s">
        <v>9</v>
      </c>
      <c r="X22" t="s">
        <v>191</v>
      </c>
    </row>
    <row r="23" spans="1:28" x14ac:dyDescent="0.2">
      <c r="A23" t="s">
        <v>192</v>
      </c>
      <c r="B23" t="s">
        <v>9</v>
      </c>
      <c r="C23" s="28" t="s">
        <v>41</v>
      </c>
      <c r="D23" t="s">
        <v>71</v>
      </c>
      <c r="E23" t="s">
        <v>183</v>
      </c>
      <c r="F23" t="s">
        <v>193</v>
      </c>
      <c r="J23" t="s">
        <v>179</v>
      </c>
      <c r="K23" t="s">
        <v>46</v>
      </c>
      <c r="L23" t="s">
        <v>194</v>
      </c>
      <c r="Q23" t="s">
        <v>195</v>
      </c>
      <c r="R23" t="s">
        <v>9</v>
      </c>
      <c r="S23" t="s">
        <v>196</v>
      </c>
      <c r="V23" t="s">
        <v>195</v>
      </c>
      <c r="W23" t="s">
        <v>9</v>
      </c>
      <c r="X23" t="s">
        <v>196</v>
      </c>
      <c r="AA23" s="36" t="s">
        <v>197</v>
      </c>
      <c r="AB23" s="37">
        <f>COUNTIF(AC2:AC10,"CompoundMatcher*")</f>
        <v>0</v>
      </c>
    </row>
    <row r="24" spans="1:28" x14ac:dyDescent="0.2">
      <c r="A24" t="s">
        <v>198</v>
      </c>
      <c r="B24" t="s">
        <v>9</v>
      </c>
      <c r="C24" s="28" t="s">
        <v>41</v>
      </c>
      <c r="D24" t="s">
        <v>77</v>
      </c>
      <c r="E24" t="s">
        <v>43</v>
      </c>
      <c r="F24" t="s">
        <v>199</v>
      </c>
      <c r="J24" t="s">
        <v>186</v>
      </c>
      <c r="K24" t="s">
        <v>46</v>
      </c>
      <c r="L24" t="s">
        <v>200</v>
      </c>
      <c r="P24" s="28" t="s">
        <v>41</v>
      </c>
      <c r="Q24" t="s">
        <v>201</v>
      </c>
      <c r="R24" t="s">
        <v>9</v>
      </c>
      <c r="S24" t="s">
        <v>202</v>
      </c>
      <c r="U24" s="28" t="s">
        <v>41</v>
      </c>
      <c r="V24" t="s">
        <v>201</v>
      </c>
      <c r="W24" t="s">
        <v>9</v>
      </c>
      <c r="X24" t="s">
        <v>202</v>
      </c>
      <c r="AA24" s="36" t="s">
        <v>203</v>
      </c>
      <c r="AB24" s="37">
        <f>COUNTIF(AC2:AC10,"*ContextSubsumptionMatcher*")</f>
        <v>2</v>
      </c>
    </row>
    <row r="25" spans="1:28" x14ac:dyDescent="0.2">
      <c r="A25" t="s">
        <v>69</v>
      </c>
      <c r="B25" t="s">
        <v>9</v>
      </c>
      <c r="D25" t="s">
        <v>154</v>
      </c>
      <c r="E25" t="s">
        <v>46</v>
      </c>
      <c r="F25" t="s">
        <v>172</v>
      </c>
      <c r="J25" t="s">
        <v>190</v>
      </c>
      <c r="K25" t="s">
        <v>46</v>
      </c>
      <c r="L25" t="s">
        <v>204</v>
      </c>
      <c r="P25" s="28" t="s">
        <v>41</v>
      </c>
      <c r="Q25" t="s">
        <v>205</v>
      </c>
      <c r="R25" t="s">
        <v>9</v>
      </c>
      <c r="S25" t="s">
        <v>206</v>
      </c>
      <c r="U25" s="28" t="s">
        <v>41</v>
      </c>
      <c r="V25" t="s">
        <v>205</v>
      </c>
      <c r="W25" t="s">
        <v>9</v>
      </c>
      <c r="X25" t="s">
        <v>206</v>
      </c>
      <c r="AA25" s="38" t="s">
        <v>207</v>
      </c>
      <c r="AB25" s="39">
        <f>COUNTIF(AC2:AC10,"*PropertyMatcher*")</f>
        <v>0</v>
      </c>
    </row>
    <row r="26" spans="1:28" x14ac:dyDescent="0.2">
      <c r="A26" t="s">
        <v>208</v>
      </c>
      <c r="B26" t="s">
        <v>9</v>
      </c>
      <c r="C26" s="28" t="s">
        <v>41</v>
      </c>
      <c r="D26" t="s">
        <v>58</v>
      </c>
      <c r="E26" t="s">
        <v>46</v>
      </c>
      <c r="F26" t="s">
        <v>66</v>
      </c>
      <c r="J26" t="s">
        <v>195</v>
      </c>
      <c r="K26" t="s">
        <v>46</v>
      </c>
      <c r="L26" t="s">
        <v>209</v>
      </c>
      <c r="P26" s="28" t="s">
        <v>41</v>
      </c>
      <c r="Q26" t="s">
        <v>42</v>
      </c>
      <c r="R26" t="s">
        <v>9</v>
      </c>
      <c r="S26" t="s">
        <v>210</v>
      </c>
      <c r="U26" s="28" t="s">
        <v>41</v>
      </c>
      <c r="V26" t="s">
        <v>42</v>
      </c>
      <c r="W26" t="s">
        <v>9</v>
      </c>
      <c r="X26" t="s">
        <v>210</v>
      </c>
      <c r="AA26" s="38" t="s">
        <v>211</v>
      </c>
      <c r="AB26" s="39">
        <f>COUNTIF(AC2:AC10,"*LexicalEquivalenceMatcher*")</f>
        <v>1</v>
      </c>
    </row>
    <row r="27" spans="1:28" x14ac:dyDescent="0.2">
      <c r="A27" t="s">
        <v>212</v>
      </c>
      <c r="B27" t="s">
        <v>9</v>
      </c>
      <c r="D27" t="s">
        <v>186</v>
      </c>
      <c r="E27" t="s">
        <v>46</v>
      </c>
      <c r="F27" t="s">
        <v>200</v>
      </c>
      <c r="I27" s="28" t="s">
        <v>41</v>
      </c>
      <c r="J27" t="s">
        <v>201</v>
      </c>
      <c r="K27" t="s">
        <v>43</v>
      </c>
      <c r="L27" t="s">
        <v>213</v>
      </c>
      <c r="M27" s="28"/>
      <c r="N27" s="28"/>
      <c r="P27" s="28" t="s">
        <v>41</v>
      </c>
      <c r="Q27" t="s">
        <v>214</v>
      </c>
      <c r="R27" t="s">
        <v>9</v>
      </c>
      <c r="S27" t="s">
        <v>215</v>
      </c>
      <c r="U27" s="28" t="s">
        <v>41</v>
      </c>
      <c r="V27" t="s">
        <v>214</v>
      </c>
      <c r="W27" t="s">
        <v>9</v>
      </c>
      <c r="X27" t="s">
        <v>215</v>
      </c>
      <c r="AA27" s="38" t="s">
        <v>216</v>
      </c>
      <c r="AB27" s="39">
        <f>COUNTIF(AC2:AC10,"*DefinitionEquivalenceMatcher*")</f>
        <v>0</v>
      </c>
    </row>
    <row r="28" spans="1:28" x14ac:dyDescent="0.2">
      <c r="A28" t="s">
        <v>49</v>
      </c>
      <c r="B28" t="s">
        <v>9</v>
      </c>
      <c r="D28" t="s">
        <v>217</v>
      </c>
      <c r="E28" t="s">
        <v>218</v>
      </c>
      <c r="F28" t="s">
        <v>219</v>
      </c>
      <c r="I28" s="28" t="s">
        <v>41</v>
      </c>
      <c r="J28" t="s">
        <v>205</v>
      </c>
      <c r="K28" t="s">
        <v>43</v>
      </c>
      <c r="L28" t="s">
        <v>220</v>
      </c>
      <c r="M28" s="28"/>
      <c r="N28" s="28"/>
      <c r="P28" s="28" t="s">
        <v>41</v>
      </c>
      <c r="Q28" t="s">
        <v>165</v>
      </c>
      <c r="R28" t="s">
        <v>9</v>
      </c>
      <c r="S28" t="s">
        <v>221</v>
      </c>
      <c r="U28" s="28" t="s">
        <v>41</v>
      </c>
      <c r="V28" t="s">
        <v>165</v>
      </c>
      <c r="W28" t="s">
        <v>9</v>
      </c>
      <c r="X28" t="s">
        <v>221</v>
      </c>
      <c r="AA28" s="38" t="s">
        <v>222</v>
      </c>
      <c r="AB28" s="39">
        <f>COUNTIF(AC2:AC10,"*WordEmbeddingMatcher*")</f>
        <v>4</v>
      </c>
    </row>
    <row r="29" spans="1:28" x14ac:dyDescent="0.2">
      <c r="A29" t="s">
        <v>60</v>
      </c>
      <c r="B29" t="s">
        <v>9</v>
      </c>
      <c r="D29" t="s">
        <v>161</v>
      </c>
      <c r="E29" t="s">
        <v>46</v>
      </c>
      <c r="F29" t="s">
        <v>178</v>
      </c>
      <c r="I29" s="28" t="s">
        <v>41</v>
      </c>
      <c r="J29" t="s">
        <v>42</v>
      </c>
      <c r="K29" t="s">
        <v>43</v>
      </c>
      <c r="L29" t="s">
        <v>44</v>
      </c>
      <c r="M29" s="28"/>
      <c r="N29" s="28"/>
      <c r="P29" s="28" t="s">
        <v>41</v>
      </c>
      <c r="Q29" t="s">
        <v>158</v>
      </c>
      <c r="R29" t="s">
        <v>9</v>
      </c>
      <c r="S29" t="s">
        <v>223</v>
      </c>
      <c r="U29" s="28" t="s">
        <v>41</v>
      </c>
      <c r="V29" t="s">
        <v>158</v>
      </c>
      <c r="W29" t="s">
        <v>9</v>
      </c>
      <c r="X29" t="s">
        <v>223</v>
      </c>
      <c r="AA29" s="36" t="s">
        <v>224</v>
      </c>
      <c r="AB29" s="37">
        <f>COUNTIF(AC2:AC10,"*LexicalSubsumptionMatcher*")</f>
        <v>0</v>
      </c>
    </row>
    <row r="30" spans="1:28" x14ac:dyDescent="0.2">
      <c r="A30" t="s">
        <v>55</v>
      </c>
      <c r="B30" t="s">
        <v>9</v>
      </c>
      <c r="C30" s="28" t="s">
        <v>41</v>
      </c>
      <c r="D30" t="s">
        <v>225</v>
      </c>
      <c r="E30" t="s">
        <v>226</v>
      </c>
      <c r="F30" t="s">
        <v>227</v>
      </c>
      <c r="I30" s="28" t="s">
        <v>41</v>
      </c>
      <c r="J30" t="s">
        <v>214</v>
      </c>
      <c r="K30" t="s">
        <v>43</v>
      </c>
      <c r="L30" t="s">
        <v>228</v>
      </c>
      <c r="M30" s="28"/>
      <c r="N30" s="28"/>
      <c r="P30" s="28" t="s">
        <v>41</v>
      </c>
      <c r="Q30" t="s">
        <v>229</v>
      </c>
      <c r="R30" t="s">
        <v>9</v>
      </c>
      <c r="S30" t="s">
        <v>230</v>
      </c>
      <c r="U30" s="28" t="s">
        <v>41</v>
      </c>
      <c r="V30" t="s">
        <v>229</v>
      </c>
      <c r="W30" t="s">
        <v>9</v>
      </c>
      <c r="X30" t="s">
        <v>230</v>
      </c>
      <c r="AA30" s="38" t="s">
        <v>231</v>
      </c>
      <c r="AB30" s="39">
        <f>COUNTIF(AC2:AC10,"*GraphEquivalenceMatcher*")</f>
        <v>0</v>
      </c>
    </row>
    <row r="31" spans="1:28" x14ac:dyDescent="0.2">
      <c r="A31" t="s">
        <v>232</v>
      </c>
      <c r="B31" t="s">
        <v>9</v>
      </c>
      <c r="D31" t="s">
        <v>233</v>
      </c>
      <c r="E31" t="s">
        <v>234</v>
      </c>
      <c r="F31" t="s">
        <v>235</v>
      </c>
      <c r="I31" s="28" t="s">
        <v>41</v>
      </c>
      <c r="J31" t="s">
        <v>165</v>
      </c>
      <c r="K31" t="s">
        <v>43</v>
      </c>
      <c r="L31" t="s">
        <v>166</v>
      </c>
      <c r="M31" s="28"/>
      <c r="N31" s="28"/>
      <c r="P31" s="28" t="s">
        <v>41</v>
      </c>
      <c r="Q31" t="s">
        <v>81</v>
      </c>
      <c r="R31" t="s">
        <v>236</v>
      </c>
      <c r="S31" t="s">
        <v>82</v>
      </c>
      <c r="U31" s="28" t="s">
        <v>41</v>
      </c>
      <c r="V31" t="s">
        <v>81</v>
      </c>
      <c r="W31" t="s">
        <v>9</v>
      </c>
      <c r="X31" t="s">
        <v>82</v>
      </c>
      <c r="AA31" s="36" t="s">
        <v>237</v>
      </c>
      <c r="AB31" s="37">
        <f>COUNTIF(AC2:AC10,"*DefinitionSubsumptionMatcher*")</f>
        <v>2</v>
      </c>
    </row>
    <row r="32" spans="1:28" x14ac:dyDescent="0.2">
      <c r="A32" t="s">
        <v>238</v>
      </c>
      <c r="B32" t="s">
        <v>9</v>
      </c>
      <c r="D32" t="s">
        <v>88</v>
      </c>
      <c r="E32" t="s">
        <v>46</v>
      </c>
      <c r="F32" t="s">
        <v>95</v>
      </c>
      <c r="I32" s="28" t="s">
        <v>41</v>
      </c>
      <c r="J32" t="s">
        <v>158</v>
      </c>
      <c r="K32" t="s">
        <v>43</v>
      </c>
      <c r="L32" t="s">
        <v>159</v>
      </c>
      <c r="M32" s="28"/>
      <c r="N32" s="28"/>
      <c r="P32" s="28" t="s">
        <v>41</v>
      </c>
      <c r="Q32" t="s">
        <v>69</v>
      </c>
      <c r="R32" t="s">
        <v>9</v>
      </c>
      <c r="S32" t="s">
        <v>239</v>
      </c>
      <c r="U32" s="28" t="s">
        <v>41</v>
      </c>
      <c r="V32" t="s">
        <v>69</v>
      </c>
      <c r="W32" t="s">
        <v>9</v>
      </c>
      <c r="X32" t="s">
        <v>239</v>
      </c>
    </row>
    <row r="33" spans="1:28" x14ac:dyDescent="0.2">
      <c r="A33" t="s">
        <v>205</v>
      </c>
      <c r="B33" t="s">
        <v>9</v>
      </c>
      <c r="D33" t="s">
        <v>240</v>
      </c>
      <c r="E33" t="s">
        <v>241</v>
      </c>
      <c r="F33" t="s">
        <v>242</v>
      </c>
      <c r="I33" s="28" t="s">
        <v>41</v>
      </c>
      <c r="J33" t="s">
        <v>229</v>
      </c>
      <c r="K33" t="s">
        <v>43</v>
      </c>
      <c r="L33" t="s">
        <v>243</v>
      </c>
      <c r="M33" s="28"/>
      <c r="N33" s="28"/>
      <c r="P33" s="28" t="s">
        <v>41</v>
      </c>
      <c r="Q33" t="s">
        <v>49</v>
      </c>
      <c r="R33" t="s">
        <v>9</v>
      </c>
      <c r="S33" t="s">
        <v>244</v>
      </c>
      <c r="U33" s="28" t="s">
        <v>41</v>
      </c>
      <c r="V33" t="s">
        <v>49</v>
      </c>
      <c r="W33" t="s">
        <v>9</v>
      </c>
      <c r="X33" t="s">
        <v>244</v>
      </c>
      <c r="AA33" s="40" t="s">
        <v>245</v>
      </c>
      <c r="AB33">
        <f>SUM(AB23:AB32)</f>
        <v>9</v>
      </c>
    </row>
    <row r="34" spans="1:28" x14ac:dyDescent="0.2">
      <c r="A34" t="s">
        <v>246</v>
      </c>
      <c r="B34" t="s">
        <v>5</v>
      </c>
      <c r="D34" t="s">
        <v>173</v>
      </c>
      <c r="E34" t="s">
        <v>46</v>
      </c>
      <c r="F34" t="s">
        <v>189</v>
      </c>
      <c r="I34" s="28" t="s">
        <v>41</v>
      </c>
      <c r="J34" t="s">
        <v>81</v>
      </c>
      <c r="K34" t="s">
        <v>43</v>
      </c>
      <c r="L34" t="s">
        <v>247</v>
      </c>
      <c r="M34" s="28"/>
      <c r="N34" s="28"/>
      <c r="P34" s="28" t="s">
        <v>41</v>
      </c>
      <c r="Q34" t="s">
        <v>60</v>
      </c>
      <c r="R34" t="s">
        <v>236</v>
      </c>
      <c r="S34" t="s">
        <v>61</v>
      </c>
      <c r="U34" s="28" t="s">
        <v>41</v>
      </c>
      <c r="V34" t="s">
        <v>60</v>
      </c>
      <c r="W34" t="s">
        <v>9</v>
      </c>
      <c r="X34" t="s">
        <v>61</v>
      </c>
    </row>
    <row r="35" spans="1:28" x14ac:dyDescent="0.2">
      <c r="A35" t="s">
        <v>201</v>
      </c>
      <c r="B35" t="s">
        <v>9</v>
      </c>
      <c r="C35" s="28" t="s">
        <v>41</v>
      </c>
      <c r="D35" t="s">
        <v>81</v>
      </c>
      <c r="E35" t="s">
        <v>43</v>
      </c>
      <c r="F35" t="s">
        <v>247</v>
      </c>
      <c r="I35" s="28" t="s">
        <v>41</v>
      </c>
      <c r="J35" t="s">
        <v>69</v>
      </c>
      <c r="K35" t="s">
        <v>43</v>
      </c>
      <c r="L35" t="s">
        <v>248</v>
      </c>
      <c r="M35" s="28"/>
      <c r="N35" s="28"/>
      <c r="P35" s="28" t="s">
        <v>41</v>
      </c>
      <c r="Q35" t="s">
        <v>176</v>
      </c>
      <c r="R35" t="s">
        <v>9</v>
      </c>
      <c r="S35" t="s">
        <v>249</v>
      </c>
      <c r="U35" s="28" t="s">
        <v>41</v>
      </c>
      <c r="V35" t="s">
        <v>176</v>
      </c>
      <c r="W35" t="s">
        <v>9</v>
      </c>
      <c r="X35" t="s">
        <v>249</v>
      </c>
    </row>
    <row r="36" spans="1:28" x14ac:dyDescent="0.2">
      <c r="A36" t="s">
        <v>250</v>
      </c>
      <c r="B36" t="s">
        <v>9</v>
      </c>
      <c r="C36" s="28" t="s">
        <v>41</v>
      </c>
      <c r="D36" t="s">
        <v>229</v>
      </c>
      <c r="E36" t="s">
        <v>43</v>
      </c>
      <c r="F36" t="s">
        <v>243</v>
      </c>
      <c r="I36" s="28" t="s">
        <v>41</v>
      </c>
      <c r="J36" t="s">
        <v>49</v>
      </c>
      <c r="K36" t="s">
        <v>43</v>
      </c>
      <c r="L36" t="s">
        <v>251</v>
      </c>
      <c r="M36" s="28"/>
      <c r="N36" s="28"/>
      <c r="P36" s="28" t="s">
        <v>41</v>
      </c>
      <c r="Q36" t="s">
        <v>252</v>
      </c>
      <c r="R36" t="s">
        <v>9</v>
      </c>
      <c r="S36" t="s">
        <v>253</v>
      </c>
      <c r="U36" s="28" t="s">
        <v>41</v>
      </c>
      <c r="V36" t="s">
        <v>252</v>
      </c>
      <c r="W36" t="s">
        <v>9</v>
      </c>
      <c r="X36" t="s">
        <v>253</v>
      </c>
    </row>
    <row r="37" spans="1:28" x14ac:dyDescent="0.2">
      <c r="A37" t="s">
        <v>254</v>
      </c>
      <c r="B37" t="s">
        <v>9</v>
      </c>
      <c r="C37" s="28" t="s">
        <v>41</v>
      </c>
      <c r="D37" t="s">
        <v>90</v>
      </c>
      <c r="E37" t="s">
        <v>183</v>
      </c>
      <c r="F37" t="s">
        <v>255</v>
      </c>
      <c r="I37" s="28" t="s">
        <v>41</v>
      </c>
      <c r="J37" t="s">
        <v>60</v>
      </c>
      <c r="K37" t="s">
        <v>43</v>
      </c>
      <c r="L37" t="s">
        <v>256</v>
      </c>
      <c r="M37" s="28"/>
      <c r="N37" s="28"/>
      <c r="P37" s="28" t="s">
        <v>41</v>
      </c>
      <c r="Q37" t="s">
        <v>257</v>
      </c>
      <c r="R37" t="s">
        <v>9</v>
      </c>
      <c r="S37" t="s">
        <v>258</v>
      </c>
      <c r="U37" s="28" t="s">
        <v>41</v>
      </c>
      <c r="V37" t="s">
        <v>257</v>
      </c>
      <c r="W37" t="s">
        <v>9</v>
      </c>
      <c r="X37" t="s">
        <v>258</v>
      </c>
    </row>
    <row r="38" spans="1:28" x14ac:dyDescent="0.2">
      <c r="A38" t="s">
        <v>170</v>
      </c>
      <c r="B38" t="s">
        <v>9</v>
      </c>
      <c r="D38" t="s">
        <v>145</v>
      </c>
      <c r="E38" t="s">
        <v>56</v>
      </c>
      <c r="F38" t="s">
        <v>146</v>
      </c>
      <c r="I38" s="28" t="s">
        <v>41</v>
      </c>
      <c r="J38" t="s">
        <v>176</v>
      </c>
      <c r="K38" t="s">
        <v>43</v>
      </c>
      <c r="L38" t="s">
        <v>177</v>
      </c>
      <c r="M38" s="28"/>
      <c r="N38" s="28"/>
      <c r="P38" s="28" t="s">
        <v>41</v>
      </c>
      <c r="Q38" t="s">
        <v>108</v>
      </c>
      <c r="R38" t="s">
        <v>9</v>
      </c>
      <c r="S38" t="s">
        <v>259</v>
      </c>
      <c r="U38" s="28" t="s">
        <v>41</v>
      </c>
      <c r="V38" t="s">
        <v>108</v>
      </c>
      <c r="W38" t="s">
        <v>9</v>
      </c>
      <c r="X38" t="s">
        <v>259</v>
      </c>
    </row>
    <row r="39" spans="1:28" x14ac:dyDescent="0.2">
      <c r="A39" t="s">
        <v>165</v>
      </c>
      <c r="B39" t="s">
        <v>9</v>
      </c>
      <c r="D39" t="s">
        <v>125</v>
      </c>
      <c r="E39" t="s">
        <v>46</v>
      </c>
      <c r="F39" t="s">
        <v>137</v>
      </c>
      <c r="I39" s="28" t="s">
        <v>41</v>
      </c>
      <c r="J39" t="s">
        <v>252</v>
      </c>
      <c r="K39" t="s">
        <v>43</v>
      </c>
      <c r="L39" t="s">
        <v>260</v>
      </c>
      <c r="M39" s="28"/>
      <c r="N39" s="28"/>
      <c r="P39" s="28" t="s">
        <v>41</v>
      </c>
      <c r="Q39" t="s">
        <v>93</v>
      </c>
      <c r="R39" t="s">
        <v>9</v>
      </c>
      <c r="S39" t="s">
        <v>261</v>
      </c>
      <c r="U39" s="28" t="s">
        <v>41</v>
      </c>
      <c r="V39" t="s">
        <v>93</v>
      </c>
      <c r="W39" t="s">
        <v>9</v>
      </c>
      <c r="X39" t="s">
        <v>261</v>
      </c>
    </row>
    <row r="40" spans="1:28" x14ac:dyDescent="0.2">
      <c r="A40" t="s">
        <v>158</v>
      </c>
      <c r="B40" t="s">
        <v>9</v>
      </c>
      <c r="D40" t="s">
        <v>117</v>
      </c>
      <c r="E40" t="s">
        <v>46</v>
      </c>
      <c r="F40" t="s">
        <v>130</v>
      </c>
      <c r="I40" s="28" t="s">
        <v>41</v>
      </c>
      <c r="J40" t="s">
        <v>257</v>
      </c>
      <c r="K40" t="s">
        <v>43</v>
      </c>
      <c r="L40" t="s">
        <v>262</v>
      </c>
      <c r="M40" s="28"/>
      <c r="N40" s="28"/>
      <c r="P40" s="28" t="s">
        <v>41</v>
      </c>
      <c r="Q40" t="s">
        <v>100</v>
      </c>
      <c r="R40" t="s">
        <v>9</v>
      </c>
      <c r="S40" t="s">
        <v>263</v>
      </c>
      <c r="U40" s="28" t="s">
        <v>41</v>
      </c>
      <c r="V40" t="s">
        <v>100</v>
      </c>
      <c r="W40" t="s">
        <v>9</v>
      </c>
      <c r="X40" t="s">
        <v>263</v>
      </c>
    </row>
    <row r="41" spans="1:28" x14ac:dyDescent="0.2">
      <c r="A41" t="s">
        <v>42</v>
      </c>
      <c r="B41" t="s">
        <v>9</v>
      </c>
      <c r="D41" t="s">
        <v>264</v>
      </c>
      <c r="E41" t="s">
        <v>265</v>
      </c>
      <c r="F41" t="s">
        <v>266</v>
      </c>
      <c r="I41" s="28" t="s">
        <v>41</v>
      </c>
      <c r="J41" t="s">
        <v>108</v>
      </c>
      <c r="K41" t="s">
        <v>43</v>
      </c>
      <c r="L41" t="s">
        <v>109</v>
      </c>
      <c r="M41" s="28"/>
      <c r="N41" s="28"/>
      <c r="P41" s="28" t="s">
        <v>41</v>
      </c>
      <c r="Q41" t="s">
        <v>77</v>
      </c>
      <c r="R41" t="s">
        <v>9</v>
      </c>
      <c r="S41" t="s">
        <v>267</v>
      </c>
      <c r="U41" s="28" t="s">
        <v>41</v>
      </c>
      <c r="V41" t="s">
        <v>77</v>
      </c>
      <c r="W41" t="s">
        <v>9</v>
      </c>
      <c r="X41" t="s">
        <v>267</v>
      </c>
    </row>
    <row r="42" spans="1:28" x14ac:dyDescent="0.2">
      <c r="A42" t="s">
        <v>268</v>
      </c>
      <c r="B42" t="s">
        <v>9</v>
      </c>
      <c r="D42" t="s">
        <v>190</v>
      </c>
      <c r="E42" t="s">
        <v>46</v>
      </c>
      <c r="F42" t="s">
        <v>204</v>
      </c>
      <c r="I42" s="28" t="s">
        <v>41</v>
      </c>
      <c r="J42" t="s">
        <v>93</v>
      </c>
      <c r="K42" t="s">
        <v>43</v>
      </c>
      <c r="L42" t="s">
        <v>94</v>
      </c>
      <c r="M42" s="28"/>
      <c r="N42" s="28"/>
      <c r="P42" s="28" t="s">
        <v>41</v>
      </c>
      <c r="Q42" t="s">
        <v>269</v>
      </c>
      <c r="R42" t="s">
        <v>9</v>
      </c>
      <c r="S42" t="s">
        <v>270</v>
      </c>
      <c r="U42" s="28" t="s">
        <v>41</v>
      </c>
      <c r="V42" t="s">
        <v>269</v>
      </c>
      <c r="W42" t="s">
        <v>9</v>
      </c>
      <c r="X42" t="s">
        <v>270</v>
      </c>
    </row>
    <row r="43" spans="1:28" x14ac:dyDescent="0.2">
      <c r="A43" t="s">
        <v>142</v>
      </c>
      <c r="B43" t="s">
        <v>9</v>
      </c>
      <c r="D43" t="s">
        <v>195</v>
      </c>
      <c r="E43" t="s">
        <v>46</v>
      </c>
      <c r="F43" t="s">
        <v>209</v>
      </c>
      <c r="I43" s="28" t="s">
        <v>41</v>
      </c>
      <c r="J43" t="s">
        <v>100</v>
      </c>
      <c r="K43" t="s">
        <v>43</v>
      </c>
      <c r="L43" t="s">
        <v>101</v>
      </c>
      <c r="M43" s="28"/>
      <c r="N43" s="28"/>
      <c r="P43" s="28" t="s">
        <v>41</v>
      </c>
      <c r="Q43" t="s">
        <v>271</v>
      </c>
      <c r="R43" t="s">
        <v>9</v>
      </c>
      <c r="S43" t="s">
        <v>272</v>
      </c>
      <c r="U43" s="28" t="s">
        <v>41</v>
      </c>
      <c r="V43" t="s">
        <v>271</v>
      </c>
      <c r="W43" t="s">
        <v>9</v>
      </c>
      <c r="X43" t="s">
        <v>272</v>
      </c>
    </row>
    <row r="44" spans="1:28" x14ac:dyDescent="0.2">
      <c r="A44" t="s">
        <v>273</v>
      </c>
      <c r="B44" t="s">
        <v>9</v>
      </c>
      <c r="C44" s="28" t="s">
        <v>41</v>
      </c>
      <c r="D44" t="s">
        <v>271</v>
      </c>
      <c r="E44" t="s">
        <v>43</v>
      </c>
      <c r="F44" t="s">
        <v>274</v>
      </c>
      <c r="I44" s="28" t="s">
        <v>41</v>
      </c>
      <c r="J44" t="s">
        <v>77</v>
      </c>
      <c r="K44" t="s">
        <v>43</v>
      </c>
      <c r="L44" t="s">
        <v>199</v>
      </c>
      <c r="M44" s="28"/>
      <c r="N44" s="28"/>
      <c r="P44" s="28" t="s">
        <v>41</v>
      </c>
      <c r="Q44" t="s">
        <v>182</v>
      </c>
      <c r="R44" t="s">
        <v>9</v>
      </c>
      <c r="S44" t="s">
        <v>275</v>
      </c>
      <c r="U44" s="28" t="s">
        <v>41</v>
      </c>
      <c r="V44" t="s">
        <v>182</v>
      </c>
      <c r="W44" t="s">
        <v>9</v>
      </c>
      <c r="X44" t="s">
        <v>275</v>
      </c>
    </row>
    <row r="45" spans="1:28" x14ac:dyDescent="0.2">
      <c r="A45" t="s">
        <v>276</v>
      </c>
      <c r="B45" t="s">
        <v>9</v>
      </c>
      <c r="C45" s="28" t="s">
        <v>41</v>
      </c>
      <c r="D45" t="s">
        <v>269</v>
      </c>
      <c r="E45" t="s">
        <v>43</v>
      </c>
      <c r="F45" t="s">
        <v>277</v>
      </c>
      <c r="I45" s="28" t="s">
        <v>41</v>
      </c>
      <c r="J45" t="s">
        <v>269</v>
      </c>
      <c r="K45" t="s">
        <v>43</v>
      </c>
      <c r="L45" t="s">
        <v>277</v>
      </c>
      <c r="P45" s="28" t="s">
        <v>41</v>
      </c>
      <c r="Q45" t="s">
        <v>75</v>
      </c>
      <c r="R45" t="s">
        <v>278</v>
      </c>
      <c r="S45" t="s">
        <v>279</v>
      </c>
      <c r="V45" t="s">
        <v>280</v>
      </c>
      <c r="W45" t="s">
        <v>9</v>
      </c>
      <c r="X45" t="s">
        <v>281</v>
      </c>
    </row>
    <row r="46" spans="1:28" x14ac:dyDescent="0.2">
      <c r="A46" t="s">
        <v>282</v>
      </c>
      <c r="B46" t="s">
        <v>9</v>
      </c>
      <c r="C46" s="28" t="s">
        <v>41</v>
      </c>
      <c r="D46" t="s">
        <v>188</v>
      </c>
      <c r="E46" t="s">
        <v>283</v>
      </c>
      <c r="F46" t="s">
        <v>284</v>
      </c>
      <c r="I46" s="28" t="s">
        <v>41</v>
      </c>
      <c r="J46" t="s">
        <v>271</v>
      </c>
      <c r="K46" t="s">
        <v>43</v>
      </c>
      <c r="L46" t="s">
        <v>274</v>
      </c>
      <c r="P46" s="28" t="s">
        <v>41</v>
      </c>
      <c r="Q46" t="s">
        <v>90</v>
      </c>
      <c r="R46" t="s">
        <v>285</v>
      </c>
      <c r="S46" t="s">
        <v>286</v>
      </c>
      <c r="V46" t="s">
        <v>287</v>
      </c>
      <c r="W46" t="s">
        <v>9</v>
      </c>
      <c r="X46" t="s">
        <v>288</v>
      </c>
    </row>
    <row r="47" spans="1:28" x14ac:dyDescent="0.2">
      <c r="A47" t="s">
        <v>96</v>
      </c>
      <c r="B47" t="s">
        <v>9</v>
      </c>
      <c r="D47" t="s">
        <v>289</v>
      </c>
      <c r="E47" t="s">
        <v>290</v>
      </c>
      <c r="F47" t="s">
        <v>291</v>
      </c>
      <c r="I47" s="28" t="s">
        <v>41</v>
      </c>
      <c r="J47" t="s">
        <v>182</v>
      </c>
      <c r="K47" t="s">
        <v>43</v>
      </c>
      <c r="L47" t="s">
        <v>292</v>
      </c>
      <c r="P47" s="28" t="s">
        <v>41</v>
      </c>
      <c r="Q47" t="s">
        <v>113</v>
      </c>
      <c r="R47" t="s">
        <v>293</v>
      </c>
      <c r="S47" t="s">
        <v>294</v>
      </c>
      <c r="V47" t="s">
        <v>295</v>
      </c>
      <c r="W47" t="s">
        <v>9</v>
      </c>
      <c r="X47" t="s">
        <v>296</v>
      </c>
    </row>
    <row r="48" spans="1:28" x14ac:dyDescent="0.2">
      <c r="A48" t="s">
        <v>297</v>
      </c>
      <c r="B48" t="s">
        <v>9</v>
      </c>
      <c r="C48" s="28" t="s">
        <v>41</v>
      </c>
      <c r="D48" t="s">
        <v>205</v>
      </c>
      <c r="E48" t="s">
        <v>43</v>
      </c>
      <c r="F48" t="s">
        <v>220</v>
      </c>
      <c r="J48" t="s">
        <v>298</v>
      </c>
      <c r="K48" t="s">
        <v>299</v>
      </c>
      <c r="L48" t="s">
        <v>300</v>
      </c>
      <c r="P48" s="28" t="s">
        <v>41</v>
      </c>
      <c r="Q48" t="s">
        <v>71</v>
      </c>
      <c r="R48" t="s">
        <v>301</v>
      </c>
      <c r="S48" t="s">
        <v>302</v>
      </c>
      <c r="V48" t="s">
        <v>303</v>
      </c>
      <c r="W48" t="s">
        <v>9</v>
      </c>
      <c r="X48" t="s">
        <v>304</v>
      </c>
    </row>
    <row r="49" spans="1:24" x14ac:dyDescent="0.2">
      <c r="A49" t="s">
        <v>90</v>
      </c>
      <c r="B49" t="s">
        <v>9</v>
      </c>
      <c r="C49" s="28" t="s">
        <v>41</v>
      </c>
      <c r="D49" t="s">
        <v>113</v>
      </c>
      <c r="E49" t="s">
        <v>305</v>
      </c>
      <c r="F49" t="s">
        <v>306</v>
      </c>
      <c r="J49" t="s">
        <v>307</v>
      </c>
      <c r="K49" t="s">
        <v>299</v>
      </c>
      <c r="L49" t="s">
        <v>308</v>
      </c>
      <c r="Q49" t="s">
        <v>280</v>
      </c>
      <c r="R49" t="s">
        <v>9</v>
      </c>
      <c r="S49" t="s">
        <v>281</v>
      </c>
      <c r="V49" t="s">
        <v>309</v>
      </c>
      <c r="W49" t="s">
        <v>9</v>
      </c>
      <c r="X49" t="s">
        <v>310</v>
      </c>
    </row>
    <row r="50" spans="1:24" x14ac:dyDescent="0.2">
      <c r="A50" t="s">
        <v>229</v>
      </c>
      <c r="B50" t="s">
        <v>9</v>
      </c>
      <c r="C50" s="28" t="s">
        <v>41</v>
      </c>
      <c r="D50" t="s">
        <v>257</v>
      </c>
      <c r="E50" t="s">
        <v>43</v>
      </c>
      <c r="F50" t="s">
        <v>262</v>
      </c>
      <c r="J50" t="s">
        <v>280</v>
      </c>
      <c r="K50" t="s">
        <v>311</v>
      </c>
      <c r="L50" t="s">
        <v>312</v>
      </c>
      <c r="Q50" t="s">
        <v>287</v>
      </c>
      <c r="R50" t="s">
        <v>9</v>
      </c>
      <c r="S50" t="s">
        <v>288</v>
      </c>
      <c r="V50" t="s">
        <v>313</v>
      </c>
      <c r="W50" t="s">
        <v>9</v>
      </c>
      <c r="X50" t="s">
        <v>314</v>
      </c>
    </row>
    <row r="51" spans="1:24" x14ac:dyDescent="0.2">
      <c r="A51" t="s">
        <v>81</v>
      </c>
      <c r="B51" t="s">
        <v>9</v>
      </c>
      <c r="C51" s="28" t="s">
        <v>41</v>
      </c>
      <c r="D51" t="s">
        <v>315</v>
      </c>
      <c r="E51" t="s">
        <v>316</v>
      </c>
      <c r="F51" t="s">
        <v>317</v>
      </c>
      <c r="J51" t="s">
        <v>287</v>
      </c>
      <c r="K51" t="s">
        <v>311</v>
      </c>
      <c r="L51" t="s">
        <v>318</v>
      </c>
      <c r="Q51" t="s">
        <v>295</v>
      </c>
      <c r="R51" t="s">
        <v>9</v>
      </c>
      <c r="S51" t="s">
        <v>296</v>
      </c>
      <c r="V51" t="s">
        <v>319</v>
      </c>
      <c r="W51" t="s">
        <v>9</v>
      </c>
      <c r="X51" t="s">
        <v>320</v>
      </c>
    </row>
    <row r="52" spans="1:24" x14ac:dyDescent="0.2">
      <c r="A52" t="s">
        <v>321</v>
      </c>
      <c r="B52" t="s">
        <v>9</v>
      </c>
      <c r="D52" t="s">
        <v>79</v>
      </c>
      <c r="E52" t="s">
        <v>46</v>
      </c>
      <c r="F52" t="s">
        <v>87</v>
      </c>
      <c r="J52" t="s">
        <v>295</v>
      </c>
      <c r="K52" t="s">
        <v>311</v>
      </c>
      <c r="L52" t="s">
        <v>322</v>
      </c>
      <c r="Q52" t="s">
        <v>303</v>
      </c>
      <c r="R52" t="s">
        <v>9</v>
      </c>
      <c r="S52" t="s">
        <v>304</v>
      </c>
      <c r="V52" t="s">
        <v>323</v>
      </c>
      <c r="W52" t="s">
        <v>9</v>
      </c>
      <c r="X52" t="s">
        <v>324</v>
      </c>
    </row>
    <row r="53" spans="1:24" x14ac:dyDescent="0.2">
      <c r="A53" t="s">
        <v>325</v>
      </c>
      <c r="B53" t="s">
        <v>9</v>
      </c>
      <c r="D53" t="s">
        <v>179</v>
      </c>
      <c r="E53" t="s">
        <v>46</v>
      </c>
      <c r="F53" t="s">
        <v>194</v>
      </c>
      <c r="J53" t="s">
        <v>303</v>
      </c>
      <c r="K53" t="s">
        <v>311</v>
      </c>
      <c r="L53" t="s">
        <v>326</v>
      </c>
      <c r="Q53" t="s">
        <v>309</v>
      </c>
      <c r="R53" t="s">
        <v>9</v>
      </c>
      <c r="S53" t="s">
        <v>310</v>
      </c>
      <c r="V53" t="s">
        <v>327</v>
      </c>
      <c r="W53" t="s">
        <v>9</v>
      </c>
      <c r="X53" t="s">
        <v>328</v>
      </c>
    </row>
    <row r="54" spans="1:24" x14ac:dyDescent="0.2">
      <c r="A54" t="s">
        <v>329</v>
      </c>
      <c r="B54" t="s">
        <v>9</v>
      </c>
      <c r="C54" s="28" t="s">
        <v>41</v>
      </c>
      <c r="D54" t="s">
        <v>75</v>
      </c>
      <c r="E54" t="s">
        <v>183</v>
      </c>
      <c r="F54" t="s">
        <v>330</v>
      </c>
      <c r="J54" t="s">
        <v>331</v>
      </c>
      <c r="K54" t="s">
        <v>299</v>
      </c>
      <c r="L54" t="s">
        <v>332</v>
      </c>
      <c r="Q54" t="s">
        <v>313</v>
      </c>
      <c r="R54" t="s">
        <v>9</v>
      </c>
      <c r="S54" t="s">
        <v>314</v>
      </c>
      <c r="V54" t="s">
        <v>333</v>
      </c>
      <c r="W54" t="s">
        <v>9</v>
      </c>
      <c r="X54" t="s">
        <v>334</v>
      </c>
    </row>
    <row r="55" spans="1:24" x14ac:dyDescent="0.2">
      <c r="A55" t="s">
        <v>75</v>
      </c>
      <c r="B55" t="s">
        <v>9</v>
      </c>
      <c r="C55" s="28" t="s">
        <v>41</v>
      </c>
      <c r="D55" t="s">
        <v>214</v>
      </c>
      <c r="E55" t="s">
        <v>43</v>
      </c>
      <c r="F55" t="s">
        <v>228</v>
      </c>
      <c r="J55" t="s">
        <v>335</v>
      </c>
      <c r="K55" t="s">
        <v>299</v>
      </c>
      <c r="L55" t="s">
        <v>336</v>
      </c>
      <c r="Q55" t="s">
        <v>319</v>
      </c>
      <c r="R55" t="s">
        <v>9</v>
      </c>
      <c r="S55" t="s">
        <v>320</v>
      </c>
      <c r="U55" s="28" t="s">
        <v>41</v>
      </c>
      <c r="V55" t="s">
        <v>208</v>
      </c>
      <c r="W55" t="s">
        <v>9</v>
      </c>
      <c r="X55" t="s">
        <v>337</v>
      </c>
    </row>
    <row r="56" spans="1:24" x14ac:dyDescent="0.2">
      <c r="A56" t="s">
        <v>214</v>
      </c>
      <c r="B56" t="s">
        <v>9</v>
      </c>
      <c r="D56" t="s">
        <v>123</v>
      </c>
      <c r="E56" t="s">
        <v>56</v>
      </c>
      <c r="F56" t="s">
        <v>124</v>
      </c>
      <c r="J56" t="s">
        <v>309</v>
      </c>
      <c r="K56" t="s">
        <v>311</v>
      </c>
      <c r="L56" t="s">
        <v>338</v>
      </c>
      <c r="Q56" t="s">
        <v>323</v>
      </c>
      <c r="R56" t="s">
        <v>9</v>
      </c>
      <c r="S56" t="s">
        <v>324</v>
      </c>
      <c r="V56" t="s">
        <v>339</v>
      </c>
      <c r="W56" t="s">
        <v>9</v>
      </c>
      <c r="X56" t="s">
        <v>340</v>
      </c>
    </row>
    <row r="57" spans="1:24" x14ac:dyDescent="0.2">
      <c r="A57" t="s">
        <v>341</v>
      </c>
      <c r="B57" t="s">
        <v>9</v>
      </c>
      <c r="C57" s="28" t="s">
        <v>41</v>
      </c>
      <c r="D57" t="s">
        <v>182</v>
      </c>
      <c r="E57" t="s">
        <v>43</v>
      </c>
      <c r="F57" t="s">
        <v>292</v>
      </c>
      <c r="J57" t="s">
        <v>313</v>
      </c>
      <c r="K57" t="s">
        <v>311</v>
      </c>
      <c r="L57" t="s">
        <v>342</v>
      </c>
      <c r="Q57" t="s">
        <v>327</v>
      </c>
      <c r="R57" t="s">
        <v>9</v>
      </c>
      <c r="S57" t="s">
        <v>328</v>
      </c>
      <c r="V57" t="s">
        <v>343</v>
      </c>
      <c r="W57" t="s">
        <v>9</v>
      </c>
      <c r="X57" t="s">
        <v>344</v>
      </c>
    </row>
    <row r="58" spans="1:24" x14ac:dyDescent="0.2">
      <c r="A58" t="s">
        <v>345</v>
      </c>
      <c r="B58" t="s">
        <v>9</v>
      </c>
      <c r="C58" s="28" t="s">
        <v>41</v>
      </c>
      <c r="D58" t="s">
        <v>175</v>
      </c>
      <c r="E58" t="s">
        <v>85</v>
      </c>
      <c r="F58" t="s">
        <v>346</v>
      </c>
      <c r="J58" t="s">
        <v>319</v>
      </c>
      <c r="K58" t="s">
        <v>311</v>
      </c>
      <c r="L58" t="s">
        <v>347</v>
      </c>
      <c r="Q58" t="s">
        <v>333</v>
      </c>
      <c r="R58" t="s">
        <v>9</v>
      </c>
      <c r="S58" t="s">
        <v>334</v>
      </c>
      <c r="V58" t="s">
        <v>348</v>
      </c>
      <c r="W58" t="s">
        <v>9</v>
      </c>
      <c r="X58" t="s">
        <v>349</v>
      </c>
    </row>
    <row r="59" spans="1:24" x14ac:dyDescent="0.2">
      <c r="A59" t="s">
        <v>350</v>
      </c>
      <c r="B59" t="s">
        <v>9</v>
      </c>
      <c r="D59" t="s">
        <v>131</v>
      </c>
      <c r="E59" t="s">
        <v>46</v>
      </c>
      <c r="F59" t="s">
        <v>153</v>
      </c>
      <c r="J59" t="s">
        <v>323</v>
      </c>
      <c r="K59" t="s">
        <v>311</v>
      </c>
      <c r="L59" t="s">
        <v>351</v>
      </c>
      <c r="P59" s="28" t="s">
        <v>41</v>
      </c>
      <c r="Q59" t="s">
        <v>208</v>
      </c>
      <c r="R59" t="s">
        <v>9</v>
      </c>
      <c r="S59" t="s">
        <v>337</v>
      </c>
      <c r="V59" t="s">
        <v>352</v>
      </c>
      <c r="W59" t="s">
        <v>9</v>
      </c>
      <c r="X59" t="s">
        <v>353</v>
      </c>
    </row>
    <row r="60" spans="1:24" x14ac:dyDescent="0.2">
      <c r="A60" t="s">
        <v>354</v>
      </c>
      <c r="B60" t="s">
        <v>9</v>
      </c>
      <c r="D60" t="s">
        <v>355</v>
      </c>
      <c r="E60" t="s">
        <v>356</v>
      </c>
      <c r="F60" t="s">
        <v>357</v>
      </c>
      <c r="J60" t="s">
        <v>327</v>
      </c>
      <c r="K60" t="s">
        <v>311</v>
      </c>
      <c r="L60" t="s">
        <v>358</v>
      </c>
      <c r="M60" s="28"/>
      <c r="N60" s="28"/>
      <c r="Q60" t="s">
        <v>339</v>
      </c>
      <c r="R60" t="s">
        <v>9</v>
      </c>
      <c r="S60" t="s">
        <v>340</v>
      </c>
      <c r="V60" t="s">
        <v>359</v>
      </c>
      <c r="W60" t="s">
        <v>9</v>
      </c>
      <c r="X60" t="s">
        <v>360</v>
      </c>
    </row>
    <row r="61" spans="1:24" x14ac:dyDescent="0.2">
      <c r="A61" t="s">
        <v>252</v>
      </c>
      <c r="B61" t="s">
        <v>9</v>
      </c>
      <c r="C61" s="28" t="s">
        <v>41</v>
      </c>
      <c r="D61" t="s">
        <v>252</v>
      </c>
      <c r="E61" t="s">
        <v>43</v>
      </c>
      <c r="F61" t="s">
        <v>260</v>
      </c>
      <c r="J61" t="s">
        <v>333</v>
      </c>
      <c r="K61" t="s">
        <v>311</v>
      </c>
      <c r="L61" t="s">
        <v>361</v>
      </c>
      <c r="M61" s="28"/>
      <c r="N61" s="28"/>
      <c r="Q61" t="s">
        <v>343</v>
      </c>
      <c r="R61" t="s">
        <v>9</v>
      </c>
      <c r="S61" t="s">
        <v>344</v>
      </c>
      <c r="V61" t="s">
        <v>362</v>
      </c>
      <c r="W61" t="s">
        <v>9</v>
      </c>
      <c r="X61" t="s">
        <v>363</v>
      </c>
    </row>
    <row r="62" spans="1:24" x14ac:dyDescent="0.2">
      <c r="A62" t="s">
        <v>364</v>
      </c>
      <c r="B62" t="s">
        <v>9</v>
      </c>
      <c r="C62" s="28" t="s">
        <v>41</v>
      </c>
      <c r="D62" t="s">
        <v>246</v>
      </c>
      <c r="E62" t="s">
        <v>85</v>
      </c>
      <c r="F62" t="s">
        <v>365</v>
      </c>
      <c r="I62" s="28" t="s">
        <v>41</v>
      </c>
      <c r="J62" t="s">
        <v>208</v>
      </c>
      <c r="K62" t="s">
        <v>311</v>
      </c>
      <c r="L62" t="s">
        <v>366</v>
      </c>
      <c r="M62" s="28"/>
      <c r="N62" s="28"/>
      <c r="Q62" t="s">
        <v>348</v>
      </c>
      <c r="R62" t="s">
        <v>9</v>
      </c>
      <c r="S62" t="s">
        <v>349</v>
      </c>
      <c r="V62" t="s">
        <v>367</v>
      </c>
      <c r="W62" t="s">
        <v>9</v>
      </c>
      <c r="X62" t="s">
        <v>368</v>
      </c>
    </row>
    <row r="63" spans="1:24" x14ac:dyDescent="0.2">
      <c r="A63" t="s">
        <v>369</v>
      </c>
      <c r="B63" t="s">
        <v>9</v>
      </c>
      <c r="C63" s="28" t="s">
        <v>41</v>
      </c>
      <c r="D63" t="s">
        <v>201</v>
      </c>
      <c r="E63" t="s">
        <v>43</v>
      </c>
      <c r="F63" t="s">
        <v>213</v>
      </c>
      <c r="J63" t="s">
        <v>339</v>
      </c>
      <c r="K63" t="s">
        <v>311</v>
      </c>
      <c r="L63" t="s">
        <v>370</v>
      </c>
      <c r="M63" s="28"/>
      <c r="N63" s="28"/>
      <c r="Q63" t="s">
        <v>352</v>
      </c>
      <c r="R63" t="s">
        <v>9</v>
      </c>
      <c r="S63" t="s">
        <v>353</v>
      </c>
      <c r="V63" t="s">
        <v>371</v>
      </c>
      <c r="W63" t="s">
        <v>9</v>
      </c>
      <c r="X63" t="s">
        <v>372</v>
      </c>
    </row>
    <row r="64" spans="1:24" x14ac:dyDescent="0.2">
      <c r="A64" t="s">
        <v>373</v>
      </c>
      <c r="B64" t="s">
        <v>9</v>
      </c>
      <c r="C64" s="28" t="s">
        <v>41</v>
      </c>
      <c r="D64" t="s">
        <v>96</v>
      </c>
      <c r="E64" t="s">
        <v>46</v>
      </c>
      <c r="F64" t="s">
        <v>102</v>
      </c>
      <c r="J64" t="s">
        <v>374</v>
      </c>
      <c r="K64" t="s">
        <v>299</v>
      </c>
      <c r="L64" t="s">
        <v>375</v>
      </c>
      <c r="Q64" t="s">
        <v>359</v>
      </c>
      <c r="R64" t="s">
        <v>9</v>
      </c>
      <c r="S64" t="s">
        <v>360</v>
      </c>
      <c r="V64" t="s">
        <v>376</v>
      </c>
      <c r="W64" t="s">
        <v>9</v>
      </c>
      <c r="X64" t="s">
        <v>377</v>
      </c>
    </row>
    <row r="65" spans="1:24" x14ac:dyDescent="0.2">
      <c r="A65" t="s">
        <v>378</v>
      </c>
      <c r="B65" t="s">
        <v>9</v>
      </c>
      <c r="D65" t="s">
        <v>379</v>
      </c>
      <c r="E65" t="s">
        <v>380</v>
      </c>
      <c r="F65" t="s">
        <v>381</v>
      </c>
      <c r="J65" t="s">
        <v>343</v>
      </c>
      <c r="K65" t="s">
        <v>311</v>
      </c>
      <c r="L65" t="s">
        <v>382</v>
      </c>
      <c r="Q65" t="s">
        <v>362</v>
      </c>
      <c r="R65" t="s">
        <v>9</v>
      </c>
      <c r="S65" t="s">
        <v>363</v>
      </c>
      <c r="U65" s="28" t="s">
        <v>41</v>
      </c>
      <c r="V65" t="s">
        <v>246</v>
      </c>
      <c r="W65" t="s">
        <v>9</v>
      </c>
      <c r="X65" t="s">
        <v>383</v>
      </c>
    </row>
    <row r="66" spans="1:24" x14ac:dyDescent="0.2">
      <c r="A66" t="s">
        <v>384</v>
      </c>
      <c r="B66" t="s">
        <v>9</v>
      </c>
      <c r="D66" t="s">
        <v>385</v>
      </c>
      <c r="E66" t="s">
        <v>386</v>
      </c>
      <c r="F66" t="s">
        <v>387</v>
      </c>
      <c r="J66" t="s">
        <v>348</v>
      </c>
      <c r="K66" t="s">
        <v>311</v>
      </c>
      <c r="L66" t="s">
        <v>388</v>
      </c>
      <c r="Q66" t="s">
        <v>367</v>
      </c>
      <c r="R66" t="s">
        <v>9</v>
      </c>
      <c r="S66" t="s">
        <v>368</v>
      </c>
      <c r="V66" t="s">
        <v>389</v>
      </c>
      <c r="W66" t="s">
        <v>9</v>
      </c>
      <c r="X66" t="s">
        <v>390</v>
      </c>
    </row>
    <row r="67" spans="1:24" x14ac:dyDescent="0.2">
      <c r="A67" t="s">
        <v>391</v>
      </c>
      <c r="B67" t="s">
        <v>9</v>
      </c>
      <c r="D67" t="s">
        <v>392</v>
      </c>
      <c r="E67" t="s">
        <v>393</v>
      </c>
      <c r="F67" t="s">
        <v>394</v>
      </c>
      <c r="J67" t="s">
        <v>395</v>
      </c>
      <c r="K67" t="s">
        <v>311</v>
      </c>
      <c r="L67" t="s">
        <v>396</v>
      </c>
      <c r="Q67" t="s">
        <v>371</v>
      </c>
      <c r="R67" t="s">
        <v>9</v>
      </c>
      <c r="S67" t="s">
        <v>372</v>
      </c>
      <c r="U67" s="28" t="s">
        <v>41</v>
      </c>
      <c r="V67" t="s">
        <v>170</v>
      </c>
      <c r="W67" t="s">
        <v>9</v>
      </c>
      <c r="X67" t="s">
        <v>397</v>
      </c>
    </row>
    <row r="68" spans="1:24" x14ac:dyDescent="0.2">
      <c r="A68" t="s">
        <v>398</v>
      </c>
      <c r="B68" t="s">
        <v>9</v>
      </c>
      <c r="C68" s="28" t="s">
        <v>41</v>
      </c>
      <c r="D68" t="s">
        <v>69</v>
      </c>
      <c r="E68" t="s">
        <v>43</v>
      </c>
      <c r="F68" t="s">
        <v>248</v>
      </c>
      <c r="J68" t="s">
        <v>352</v>
      </c>
      <c r="K68" t="s">
        <v>311</v>
      </c>
      <c r="L68" t="s">
        <v>399</v>
      </c>
      <c r="Q68" t="s">
        <v>376</v>
      </c>
      <c r="R68" t="s">
        <v>9</v>
      </c>
      <c r="S68" t="s">
        <v>377</v>
      </c>
      <c r="V68" t="s">
        <v>233</v>
      </c>
      <c r="W68" t="s">
        <v>400</v>
      </c>
      <c r="X68" t="s">
        <v>401</v>
      </c>
    </row>
    <row r="69" spans="1:24" x14ac:dyDescent="0.2">
      <c r="A69" t="s">
        <v>402</v>
      </c>
      <c r="B69" t="s">
        <v>9</v>
      </c>
      <c r="C69" s="28" t="s">
        <v>41</v>
      </c>
      <c r="D69" t="s">
        <v>49</v>
      </c>
      <c r="E69" t="s">
        <v>43</v>
      </c>
      <c r="F69" t="s">
        <v>251</v>
      </c>
      <c r="J69" t="s">
        <v>359</v>
      </c>
      <c r="K69" t="s">
        <v>311</v>
      </c>
      <c r="L69" t="s">
        <v>403</v>
      </c>
      <c r="P69" s="28" t="s">
        <v>41</v>
      </c>
      <c r="Q69" t="s">
        <v>246</v>
      </c>
      <c r="R69" t="s">
        <v>9</v>
      </c>
      <c r="S69" t="s">
        <v>383</v>
      </c>
      <c r="U69" s="28" t="s">
        <v>41</v>
      </c>
      <c r="V69" t="s">
        <v>84</v>
      </c>
      <c r="W69" t="s">
        <v>9</v>
      </c>
      <c r="X69" t="s">
        <v>404</v>
      </c>
    </row>
    <row r="70" spans="1:24" x14ac:dyDescent="0.2">
      <c r="A70" t="s">
        <v>405</v>
      </c>
      <c r="B70" t="s">
        <v>9</v>
      </c>
      <c r="C70" s="28" t="s">
        <v>41</v>
      </c>
      <c r="D70" t="s">
        <v>60</v>
      </c>
      <c r="E70" t="s">
        <v>43</v>
      </c>
      <c r="F70" t="s">
        <v>256</v>
      </c>
      <c r="J70" t="s">
        <v>362</v>
      </c>
      <c r="K70" t="s">
        <v>311</v>
      </c>
      <c r="L70" t="s">
        <v>406</v>
      </c>
      <c r="Q70" t="s">
        <v>392</v>
      </c>
      <c r="R70" t="s">
        <v>407</v>
      </c>
      <c r="S70" t="s">
        <v>408</v>
      </c>
      <c r="U70" s="28" t="s">
        <v>41</v>
      </c>
      <c r="V70" t="s">
        <v>315</v>
      </c>
      <c r="W70" t="s">
        <v>409</v>
      </c>
      <c r="X70" t="s">
        <v>410</v>
      </c>
    </row>
    <row r="71" spans="1:24" x14ac:dyDescent="0.2">
      <c r="A71" t="s">
        <v>315</v>
      </c>
      <c r="B71" t="s">
        <v>9</v>
      </c>
      <c r="D71" t="s">
        <v>167</v>
      </c>
      <c r="E71" t="s">
        <v>46</v>
      </c>
      <c r="F71" t="s">
        <v>185</v>
      </c>
      <c r="J71" t="s">
        <v>367</v>
      </c>
      <c r="K71" t="s">
        <v>311</v>
      </c>
      <c r="L71" t="s">
        <v>411</v>
      </c>
      <c r="Q71" t="s">
        <v>289</v>
      </c>
      <c r="R71" t="s">
        <v>412</v>
      </c>
      <c r="S71" t="s">
        <v>413</v>
      </c>
      <c r="U71" s="28" t="s">
        <v>41</v>
      </c>
      <c r="V71" t="s">
        <v>175</v>
      </c>
      <c r="W71" t="s">
        <v>9</v>
      </c>
      <c r="X71" t="s">
        <v>414</v>
      </c>
    </row>
    <row r="72" spans="1:24" x14ac:dyDescent="0.2">
      <c r="A72" t="s">
        <v>415</v>
      </c>
      <c r="B72" t="s">
        <v>9</v>
      </c>
      <c r="D72" t="s">
        <v>45</v>
      </c>
      <c r="E72" t="s">
        <v>46</v>
      </c>
      <c r="F72" t="s">
        <v>47</v>
      </c>
      <c r="J72" t="s">
        <v>371</v>
      </c>
      <c r="K72" t="s">
        <v>311</v>
      </c>
      <c r="L72" t="s">
        <v>416</v>
      </c>
      <c r="Q72" t="s">
        <v>389</v>
      </c>
      <c r="R72" t="s">
        <v>9</v>
      </c>
      <c r="S72" t="s">
        <v>390</v>
      </c>
      <c r="V72" t="s">
        <v>355</v>
      </c>
      <c r="W72" t="s">
        <v>9</v>
      </c>
      <c r="X72" t="s">
        <v>417</v>
      </c>
    </row>
    <row r="73" spans="1:24" x14ac:dyDescent="0.2">
      <c r="A73" t="s">
        <v>418</v>
      </c>
      <c r="B73" t="s">
        <v>9</v>
      </c>
      <c r="D73" t="s">
        <v>419</v>
      </c>
      <c r="E73" t="s">
        <v>420</v>
      </c>
      <c r="F73" t="s">
        <v>421</v>
      </c>
      <c r="J73" t="s">
        <v>376</v>
      </c>
      <c r="K73" t="s">
        <v>311</v>
      </c>
      <c r="L73" t="s">
        <v>422</v>
      </c>
      <c r="P73" s="28" t="s">
        <v>41</v>
      </c>
      <c r="Q73" t="s">
        <v>170</v>
      </c>
      <c r="R73" t="s">
        <v>9</v>
      </c>
      <c r="S73" t="s">
        <v>397</v>
      </c>
      <c r="V73" t="s">
        <v>423</v>
      </c>
      <c r="W73" t="s">
        <v>9</v>
      </c>
      <c r="X73" t="s">
        <v>424</v>
      </c>
    </row>
    <row r="74" spans="1:24" x14ac:dyDescent="0.2">
      <c r="A74" t="s">
        <v>425</v>
      </c>
      <c r="B74" t="s">
        <v>9</v>
      </c>
      <c r="D74" t="s">
        <v>103</v>
      </c>
      <c r="E74" t="s">
        <v>46</v>
      </c>
      <c r="F74" t="s">
        <v>110</v>
      </c>
      <c r="I74" s="28" t="s">
        <v>41</v>
      </c>
      <c r="J74" t="s">
        <v>246</v>
      </c>
      <c r="K74" t="s">
        <v>85</v>
      </c>
      <c r="L74" t="s">
        <v>365</v>
      </c>
      <c r="Q74" t="s">
        <v>233</v>
      </c>
      <c r="R74" t="s">
        <v>400</v>
      </c>
      <c r="S74" t="s">
        <v>401</v>
      </c>
      <c r="V74" t="s">
        <v>240</v>
      </c>
      <c r="W74" t="s">
        <v>9</v>
      </c>
      <c r="X74" t="s">
        <v>426</v>
      </c>
    </row>
    <row r="75" spans="1:24" x14ac:dyDescent="0.2">
      <c r="A75" t="s">
        <v>427</v>
      </c>
      <c r="B75" t="s">
        <v>9</v>
      </c>
      <c r="C75" s="28" t="s">
        <v>41</v>
      </c>
      <c r="D75" t="s">
        <v>141</v>
      </c>
      <c r="E75" t="s">
        <v>428</v>
      </c>
      <c r="F75" t="s">
        <v>429</v>
      </c>
      <c r="J75" t="s">
        <v>392</v>
      </c>
      <c r="K75" t="s">
        <v>393</v>
      </c>
      <c r="L75" t="s">
        <v>394</v>
      </c>
      <c r="P75" s="28" t="s">
        <v>41</v>
      </c>
      <c r="Q75" t="s">
        <v>84</v>
      </c>
      <c r="R75" t="s">
        <v>9</v>
      </c>
      <c r="S75" t="s">
        <v>404</v>
      </c>
      <c r="U75" s="28" t="s">
        <v>41</v>
      </c>
      <c r="V75" t="s">
        <v>75</v>
      </c>
      <c r="W75" t="s">
        <v>9</v>
      </c>
      <c r="X75" t="s">
        <v>76</v>
      </c>
    </row>
    <row r="76" spans="1:24" x14ac:dyDescent="0.2">
      <c r="A76" t="s">
        <v>430</v>
      </c>
      <c r="B76" t="s">
        <v>9</v>
      </c>
      <c r="D76" t="s">
        <v>138</v>
      </c>
      <c r="E76" t="s">
        <v>46</v>
      </c>
      <c r="F76" t="s">
        <v>160</v>
      </c>
      <c r="J76" t="s">
        <v>289</v>
      </c>
      <c r="K76" t="s">
        <v>290</v>
      </c>
      <c r="L76" t="s">
        <v>291</v>
      </c>
      <c r="P76" s="28" t="s">
        <v>41</v>
      </c>
      <c r="Q76" t="s">
        <v>315</v>
      </c>
      <c r="R76" t="s">
        <v>409</v>
      </c>
      <c r="S76" t="s">
        <v>410</v>
      </c>
      <c r="U76" s="28" t="s">
        <v>41</v>
      </c>
      <c r="V76" t="s">
        <v>90</v>
      </c>
      <c r="W76" t="s">
        <v>9</v>
      </c>
      <c r="X76" t="s">
        <v>91</v>
      </c>
    </row>
    <row r="77" spans="1:24" x14ac:dyDescent="0.2">
      <c r="A77" t="s">
        <v>431</v>
      </c>
      <c r="B77" t="s">
        <v>9</v>
      </c>
      <c r="J77" t="s">
        <v>63</v>
      </c>
      <c r="K77" t="s">
        <v>64</v>
      </c>
      <c r="L77" t="s">
        <v>65</v>
      </c>
      <c r="P77" s="28" t="s">
        <v>41</v>
      </c>
      <c r="Q77" t="s">
        <v>175</v>
      </c>
      <c r="R77" t="s">
        <v>9</v>
      </c>
      <c r="S77" t="s">
        <v>414</v>
      </c>
      <c r="U77" s="28" t="s">
        <v>41</v>
      </c>
      <c r="V77" t="s">
        <v>105</v>
      </c>
      <c r="W77" t="s">
        <v>9</v>
      </c>
      <c r="X77" t="s">
        <v>106</v>
      </c>
    </row>
    <row r="78" spans="1:24" x14ac:dyDescent="0.2">
      <c r="A78" t="s">
        <v>432</v>
      </c>
      <c r="B78" t="s">
        <v>9</v>
      </c>
      <c r="J78" t="s">
        <v>419</v>
      </c>
      <c r="K78" t="s">
        <v>420</v>
      </c>
      <c r="L78" t="s">
        <v>421</v>
      </c>
      <c r="Q78" t="s">
        <v>385</v>
      </c>
      <c r="R78" t="s">
        <v>433</v>
      </c>
      <c r="S78" t="s">
        <v>434</v>
      </c>
      <c r="U78" s="28" t="s">
        <v>41</v>
      </c>
      <c r="V78" t="s">
        <v>71</v>
      </c>
      <c r="W78" t="s">
        <v>9</v>
      </c>
      <c r="X78" t="s">
        <v>98</v>
      </c>
    </row>
    <row r="79" spans="1:24" x14ac:dyDescent="0.2">
      <c r="A79" t="s">
        <v>435</v>
      </c>
      <c r="B79" t="s">
        <v>9</v>
      </c>
      <c r="I79" s="28" t="s">
        <v>41</v>
      </c>
      <c r="J79" t="s">
        <v>170</v>
      </c>
      <c r="K79" t="s">
        <v>85</v>
      </c>
      <c r="L79" t="s">
        <v>171</v>
      </c>
      <c r="Q79" t="s">
        <v>355</v>
      </c>
      <c r="R79" t="s">
        <v>9</v>
      </c>
      <c r="S79" t="s">
        <v>417</v>
      </c>
    </row>
    <row r="80" spans="1:24" x14ac:dyDescent="0.2">
      <c r="A80" t="s">
        <v>436</v>
      </c>
      <c r="B80" t="s">
        <v>9</v>
      </c>
      <c r="J80" t="s">
        <v>233</v>
      </c>
      <c r="K80" t="s">
        <v>234</v>
      </c>
      <c r="L80" t="s">
        <v>235</v>
      </c>
      <c r="P80" s="28" t="s">
        <v>41</v>
      </c>
      <c r="Q80" t="s">
        <v>141</v>
      </c>
      <c r="R80" t="s">
        <v>7</v>
      </c>
      <c r="S80" t="s">
        <v>437</v>
      </c>
    </row>
    <row r="81" spans="1:23" x14ac:dyDescent="0.2">
      <c r="A81" t="s">
        <v>438</v>
      </c>
      <c r="B81" t="s">
        <v>9</v>
      </c>
      <c r="D81" s="36" t="s">
        <v>197</v>
      </c>
      <c r="E81" s="37">
        <f>COUNTIF(F2:F76,"CompoundMatcher*")</f>
        <v>25</v>
      </c>
      <c r="I81" s="28" t="s">
        <v>41</v>
      </c>
      <c r="J81" t="s">
        <v>84</v>
      </c>
      <c r="K81" t="s">
        <v>85</v>
      </c>
      <c r="L81" t="s">
        <v>86</v>
      </c>
      <c r="Q81" t="s">
        <v>423</v>
      </c>
      <c r="R81" t="s">
        <v>9</v>
      </c>
      <c r="S81" t="s">
        <v>424</v>
      </c>
    </row>
    <row r="82" spans="1:23" x14ac:dyDescent="0.2">
      <c r="A82" t="s">
        <v>439</v>
      </c>
      <c r="B82" t="s">
        <v>9</v>
      </c>
      <c r="D82" s="36" t="s">
        <v>203</v>
      </c>
      <c r="E82" s="37">
        <f>COUNTIF(F2:F76,"*ContextSubsumptionMatcher*")</f>
        <v>21</v>
      </c>
      <c r="I82" s="28" t="s">
        <v>41</v>
      </c>
      <c r="J82" t="s">
        <v>188</v>
      </c>
      <c r="K82" t="s">
        <v>283</v>
      </c>
      <c r="L82" t="s">
        <v>284</v>
      </c>
      <c r="Q82" t="s">
        <v>240</v>
      </c>
      <c r="R82" t="s">
        <v>9</v>
      </c>
      <c r="S82" t="s">
        <v>426</v>
      </c>
    </row>
    <row r="83" spans="1:23" x14ac:dyDescent="0.2">
      <c r="A83" t="s">
        <v>440</v>
      </c>
      <c r="B83" t="s">
        <v>9</v>
      </c>
      <c r="D83" s="38" t="s">
        <v>211</v>
      </c>
      <c r="E83" s="39">
        <f>COUNTIF(F2:F76,"*LexicalEquivalenceMatcher*")</f>
        <v>13</v>
      </c>
      <c r="J83" t="s">
        <v>217</v>
      </c>
      <c r="K83" t="s">
        <v>218</v>
      </c>
      <c r="L83" t="s">
        <v>219</v>
      </c>
    </row>
    <row r="84" spans="1:23" x14ac:dyDescent="0.2">
      <c r="A84" t="s">
        <v>441</v>
      </c>
      <c r="B84" t="s">
        <v>9</v>
      </c>
      <c r="D84" s="38" t="s">
        <v>207</v>
      </c>
      <c r="E84" s="39">
        <f>COUNTIF(F2:F76,"*PropertyMatcher*")</f>
        <v>9</v>
      </c>
      <c r="I84" s="28" t="s">
        <v>41</v>
      </c>
      <c r="J84" t="s">
        <v>315</v>
      </c>
      <c r="K84" t="s">
        <v>316</v>
      </c>
      <c r="L84" t="s">
        <v>317</v>
      </c>
    </row>
    <row r="85" spans="1:23" x14ac:dyDescent="0.2">
      <c r="A85" t="s">
        <v>442</v>
      </c>
      <c r="B85" t="s">
        <v>9</v>
      </c>
      <c r="D85" s="38" t="s">
        <v>222</v>
      </c>
      <c r="E85" s="39">
        <f>COUNTIF(F2:F76,"*WordEmbeddingMatcher*")</f>
        <v>6</v>
      </c>
      <c r="I85" s="28" t="s">
        <v>41</v>
      </c>
      <c r="J85" t="s">
        <v>175</v>
      </c>
      <c r="K85" t="s">
        <v>85</v>
      </c>
      <c r="L85" t="s">
        <v>346</v>
      </c>
    </row>
    <row r="86" spans="1:23" x14ac:dyDescent="0.2">
      <c r="A86" t="s">
        <v>443</v>
      </c>
      <c r="B86" t="s">
        <v>9</v>
      </c>
      <c r="D86" s="36" t="s">
        <v>224</v>
      </c>
      <c r="E86" s="37">
        <f>COUNTIF(F2:F76,"*LexicalSubsumptionMatcher*")</f>
        <v>1</v>
      </c>
      <c r="J86" t="s">
        <v>385</v>
      </c>
      <c r="K86" t="s">
        <v>386</v>
      </c>
      <c r="L86" t="s">
        <v>387</v>
      </c>
      <c r="M86" s="28"/>
      <c r="N86" s="28"/>
    </row>
    <row r="87" spans="1:23" x14ac:dyDescent="0.2">
      <c r="A87" t="s">
        <v>444</v>
      </c>
      <c r="B87" t="s">
        <v>9</v>
      </c>
      <c r="D87" s="38" t="s">
        <v>216</v>
      </c>
      <c r="E87" s="39">
        <f>COUNTIF(F2:F76,"*DefinitionEquivalenceMatcher*")</f>
        <v>0</v>
      </c>
      <c r="J87" t="s">
        <v>355</v>
      </c>
      <c r="K87" t="s">
        <v>356</v>
      </c>
      <c r="L87" t="s">
        <v>357</v>
      </c>
      <c r="Q87" s="36" t="s">
        <v>197</v>
      </c>
      <c r="R87" s="37">
        <f>COUNTIF(S2:S82,"CompoundMatcher*")</f>
        <v>22</v>
      </c>
    </row>
    <row r="88" spans="1:23" x14ac:dyDescent="0.2">
      <c r="A88" t="s">
        <v>225</v>
      </c>
      <c r="B88" t="s">
        <v>9</v>
      </c>
      <c r="D88" s="38" t="s">
        <v>231</v>
      </c>
      <c r="E88" s="39">
        <f>COUNTIF(F2:F76,"*GraphEquivalenceMatcher*")</f>
        <v>0</v>
      </c>
      <c r="I88" s="28" t="s">
        <v>41</v>
      </c>
      <c r="J88" t="s">
        <v>225</v>
      </c>
      <c r="K88" t="s">
        <v>226</v>
      </c>
      <c r="L88" t="s">
        <v>227</v>
      </c>
      <c r="Q88" s="36" t="s">
        <v>203</v>
      </c>
      <c r="R88" s="37">
        <f>COUNTIF(S2:S82,"*ContextSubsumptionMatcher*")</f>
        <v>21</v>
      </c>
      <c r="V88" s="36" t="s">
        <v>197</v>
      </c>
      <c r="W88" s="37">
        <f>COUNTIF(X2:X78,"CompoundMatcher*")</f>
        <v>22</v>
      </c>
    </row>
    <row r="89" spans="1:23" x14ac:dyDescent="0.2">
      <c r="A89" t="s">
        <v>58</v>
      </c>
      <c r="B89" t="s">
        <v>9</v>
      </c>
      <c r="D89" s="36" t="s">
        <v>237</v>
      </c>
      <c r="E89" s="37">
        <f>COUNTIF(F2:F76,"*DefinitionSubsumptionMatcher*")</f>
        <v>0</v>
      </c>
      <c r="J89" t="s">
        <v>264</v>
      </c>
      <c r="K89" t="s">
        <v>265</v>
      </c>
      <c r="L89" t="s">
        <v>266</v>
      </c>
      <c r="Q89" s="38" t="s">
        <v>207</v>
      </c>
      <c r="R89" s="39">
        <f>COUNTIF(S2:S82,"*PropertyMatcher*")</f>
        <v>3</v>
      </c>
      <c r="V89" s="36" t="s">
        <v>203</v>
      </c>
      <c r="W89" s="37">
        <f>COUNTIF(X2:X78,"*ContextSubsumptionMatcher*")</f>
        <v>21</v>
      </c>
    </row>
    <row r="90" spans="1:23" x14ac:dyDescent="0.2">
      <c r="A90" t="s">
        <v>445</v>
      </c>
      <c r="B90" t="s">
        <v>9</v>
      </c>
      <c r="J90" t="s">
        <v>150</v>
      </c>
      <c r="K90" t="s">
        <v>151</v>
      </c>
      <c r="L90" t="s">
        <v>152</v>
      </c>
      <c r="Q90" s="38" t="s">
        <v>211</v>
      </c>
      <c r="R90" s="39">
        <f>COUNTIF(S2:S82,"*LexicalEquivalenceMatcher*")</f>
        <v>10</v>
      </c>
      <c r="V90" s="38" t="s">
        <v>211</v>
      </c>
      <c r="W90" s="39">
        <f>COUNTIF(X2:X78,"*LexicalEquivalenceMatcher*")</f>
        <v>7</v>
      </c>
    </row>
    <row r="91" spans="1:23" x14ac:dyDescent="0.2">
      <c r="A91" t="s">
        <v>446</v>
      </c>
      <c r="B91" t="s">
        <v>9</v>
      </c>
      <c r="D91" s="40" t="s">
        <v>245</v>
      </c>
      <c r="E91">
        <f>SUM(E81:E90)</f>
        <v>75</v>
      </c>
      <c r="I91" s="28" t="s">
        <v>41</v>
      </c>
      <c r="J91" t="s">
        <v>141</v>
      </c>
      <c r="K91" t="s">
        <v>428</v>
      </c>
      <c r="L91" t="s">
        <v>429</v>
      </c>
      <c r="M91" s="28"/>
      <c r="N91" s="28"/>
      <c r="Q91" s="38" t="s">
        <v>216</v>
      </c>
      <c r="R91" s="39">
        <f>COUNTIF(S2:S82,"*DefinitionEquivalenceMatcher*")</f>
        <v>4</v>
      </c>
      <c r="V91" s="38" t="s">
        <v>222</v>
      </c>
      <c r="W91" s="39">
        <f>COUNTIF(X2:X78,"*WordEmbeddingMatcher*")</f>
        <v>4</v>
      </c>
    </row>
    <row r="92" spans="1:23" x14ac:dyDescent="0.2">
      <c r="A92" t="s">
        <v>269</v>
      </c>
      <c r="B92" t="s">
        <v>9</v>
      </c>
      <c r="I92" s="28" t="s">
        <v>41</v>
      </c>
      <c r="J92" t="s">
        <v>142</v>
      </c>
      <c r="K92" t="s">
        <v>143</v>
      </c>
      <c r="L92" t="s">
        <v>144</v>
      </c>
      <c r="Q92" s="38" t="s">
        <v>222</v>
      </c>
      <c r="R92" s="39">
        <f>COUNTIF(S2:S82,"*WordEmbeddingMatcher*")</f>
        <v>0</v>
      </c>
      <c r="V92" s="38" t="s">
        <v>207</v>
      </c>
      <c r="W92" s="39">
        <f>COUNTIF(X2:X78,"*PropertyMatcher*")</f>
        <v>2</v>
      </c>
    </row>
    <row r="93" spans="1:23" x14ac:dyDescent="0.2">
      <c r="A93" t="s">
        <v>447</v>
      </c>
      <c r="B93" t="s">
        <v>9</v>
      </c>
      <c r="J93" t="s">
        <v>134</v>
      </c>
      <c r="K93" t="s">
        <v>135</v>
      </c>
      <c r="L93" t="s">
        <v>136</v>
      </c>
      <c r="M93" s="28"/>
      <c r="N93" s="28"/>
      <c r="Q93" s="36" t="s">
        <v>224</v>
      </c>
      <c r="R93" s="37">
        <f>COUNTIF(S2:S82,"*LexicalSubsumptionMatcher*")</f>
        <v>1</v>
      </c>
      <c r="V93" s="36" t="s">
        <v>224</v>
      </c>
      <c r="W93" s="37">
        <f>COUNTIF(X2:X78,"*LexicalSubsumptionMatcher*")</f>
        <v>1</v>
      </c>
    </row>
    <row r="94" spans="1:23" x14ac:dyDescent="0.2">
      <c r="A94" t="s">
        <v>271</v>
      </c>
      <c r="B94" t="s">
        <v>9</v>
      </c>
      <c r="J94" t="s">
        <v>240</v>
      </c>
      <c r="K94" t="s">
        <v>241</v>
      </c>
      <c r="L94" t="s">
        <v>242</v>
      </c>
      <c r="M94" s="28"/>
      <c r="N94" s="28"/>
      <c r="Q94" s="38" t="s">
        <v>231</v>
      </c>
      <c r="R94" s="39">
        <f>COUNTIF(S2:S82,"*GraphEquivalenceMatcher*")</f>
        <v>0</v>
      </c>
      <c r="V94" s="38" t="s">
        <v>216</v>
      </c>
      <c r="W94" s="39">
        <f>COUNTIF(X2:X78,"*DefinitionEquivalenceMatcher*")</f>
        <v>0</v>
      </c>
    </row>
    <row r="95" spans="1:23" x14ac:dyDescent="0.2">
      <c r="A95" t="s">
        <v>448</v>
      </c>
      <c r="B95" t="s">
        <v>9</v>
      </c>
      <c r="I95" s="28" t="s">
        <v>41</v>
      </c>
      <c r="J95" t="s">
        <v>120</v>
      </c>
      <c r="K95" t="s">
        <v>121</v>
      </c>
      <c r="L95" t="s">
        <v>122</v>
      </c>
      <c r="Q95" s="36" t="s">
        <v>237</v>
      </c>
      <c r="R95" s="37">
        <f>COUNTIF(S2:S82,"*DefinitionSubsumptionMatcher*")</f>
        <v>20</v>
      </c>
      <c r="V95" s="38" t="s">
        <v>231</v>
      </c>
      <c r="W95" s="39">
        <f>COUNTIF(X2:X78,"*GraphEquivalenceMatcher*")</f>
        <v>0</v>
      </c>
    </row>
    <row r="96" spans="1:23" x14ac:dyDescent="0.2">
      <c r="A96" t="s">
        <v>449</v>
      </c>
      <c r="B96" t="s">
        <v>9</v>
      </c>
      <c r="J96" t="s">
        <v>379</v>
      </c>
      <c r="K96" t="s">
        <v>380</v>
      </c>
      <c r="L96" t="s">
        <v>381</v>
      </c>
      <c r="M96" s="28"/>
      <c r="N96" s="28"/>
      <c r="V96" s="36" t="s">
        <v>237</v>
      </c>
      <c r="W96" s="37">
        <f>COUNTIF(X2:X78,"*DefinitionSubsumptionMatcher*")</f>
        <v>20</v>
      </c>
    </row>
    <row r="97" spans="1:23" x14ac:dyDescent="0.2">
      <c r="A97" t="s">
        <v>450</v>
      </c>
      <c r="B97" t="s">
        <v>9</v>
      </c>
      <c r="I97" s="28" t="s">
        <v>41</v>
      </c>
      <c r="J97" t="s">
        <v>75</v>
      </c>
      <c r="K97" t="s">
        <v>183</v>
      </c>
      <c r="L97" t="s">
        <v>330</v>
      </c>
      <c r="M97" s="28"/>
      <c r="N97" s="28"/>
      <c r="Q97" s="40" t="s">
        <v>245</v>
      </c>
      <c r="R97">
        <f>SUM(R87:R96)</f>
        <v>81</v>
      </c>
    </row>
    <row r="98" spans="1:23" x14ac:dyDescent="0.2">
      <c r="A98" t="s">
        <v>451</v>
      </c>
      <c r="B98" t="s">
        <v>9</v>
      </c>
      <c r="I98" s="28" t="s">
        <v>41</v>
      </c>
      <c r="J98" t="s">
        <v>90</v>
      </c>
      <c r="K98" t="s">
        <v>183</v>
      </c>
      <c r="L98" t="s">
        <v>255</v>
      </c>
      <c r="V98" s="40" t="s">
        <v>245</v>
      </c>
      <c r="W98">
        <f>SUM(W88:W97)</f>
        <v>77</v>
      </c>
    </row>
    <row r="99" spans="1:23" x14ac:dyDescent="0.2">
      <c r="A99" t="s">
        <v>452</v>
      </c>
      <c r="B99" t="s">
        <v>9</v>
      </c>
      <c r="I99" s="28" t="s">
        <v>41</v>
      </c>
      <c r="J99" t="s">
        <v>105</v>
      </c>
      <c r="K99" t="s">
        <v>183</v>
      </c>
      <c r="L99" t="s">
        <v>184</v>
      </c>
    </row>
    <row r="100" spans="1:23" x14ac:dyDescent="0.2">
      <c r="A100" t="s">
        <v>453</v>
      </c>
      <c r="B100" t="s">
        <v>9</v>
      </c>
      <c r="I100" s="28" t="s">
        <v>41</v>
      </c>
      <c r="J100" t="s">
        <v>113</v>
      </c>
      <c r="K100" t="s">
        <v>305</v>
      </c>
      <c r="L100" t="s">
        <v>306</v>
      </c>
      <c r="M100" s="28"/>
      <c r="N100" s="28"/>
    </row>
    <row r="101" spans="1:23" x14ac:dyDescent="0.2">
      <c r="A101" t="s">
        <v>454</v>
      </c>
      <c r="B101" t="s">
        <v>9</v>
      </c>
      <c r="I101" s="28" t="s">
        <v>41</v>
      </c>
      <c r="J101" t="s">
        <v>71</v>
      </c>
      <c r="K101" t="s">
        <v>183</v>
      </c>
      <c r="L101" t="s">
        <v>193</v>
      </c>
    </row>
    <row r="102" spans="1:23" x14ac:dyDescent="0.2">
      <c r="A102" t="s">
        <v>120</v>
      </c>
      <c r="B102" t="s">
        <v>9</v>
      </c>
    </row>
    <row r="103" spans="1:23" x14ac:dyDescent="0.2">
      <c r="A103" t="s">
        <v>455</v>
      </c>
      <c r="B103" t="s">
        <v>9</v>
      </c>
      <c r="M103" s="28"/>
      <c r="N103" s="28"/>
    </row>
    <row r="104" spans="1:23" x14ac:dyDescent="0.2">
      <c r="A104" t="s">
        <v>456</v>
      </c>
      <c r="B104" t="s">
        <v>9</v>
      </c>
      <c r="M104" s="28"/>
      <c r="N104" s="28"/>
    </row>
    <row r="105" spans="1:23" x14ac:dyDescent="0.2">
      <c r="A105" t="s">
        <v>113</v>
      </c>
      <c r="B105" t="s">
        <v>9</v>
      </c>
    </row>
    <row r="106" spans="1:23" x14ac:dyDescent="0.2">
      <c r="A106" t="s">
        <v>257</v>
      </c>
      <c r="B106" t="s">
        <v>9</v>
      </c>
    </row>
    <row r="107" spans="1:23" x14ac:dyDescent="0.2">
      <c r="A107" t="s">
        <v>105</v>
      </c>
      <c r="B107" t="s">
        <v>9</v>
      </c>
      <c r="J107" s="36" t="s">
        <v>197</v>
      </c>
      <c r="K107" s="37">
        <f>COUNTIF(L2:L101,"CompoundMatcher*")</f>
        <v>25</v>
      </c>
      <c r="M107" s="28"/>
      <c r="N107" s="28"/>
    </row>
    <row r="108" spans="1:23" x14ac:dyDescent="0.2">
      <c r="A108" t="s">
        <v>176</v>
      </c>
      <c r="B108" t="s">
        <v>9</v>
      </c>
      <c r="J108" s="36" t="s">
        <v>203</v>
      </c>
      <c r="K108" s="37">
        <f>COUNTIF(L2:L101,"*ContextSubsumptionMatcher*")</f>
        <v>21</v>
      </c>
    </row>
    <row r="109" spans="1:23" x14ac:dyDescent="0.2">
      <c r="A109" t="s">
        <v>457</v>
      </c>
      <c r="B109" t="s">
        <v>9</v>
      </c>
      <c r="J109" s="38" t="s">
        <v>211</v>
      </c>
      <c r="K109" s="39">
        <f>COUNTIF(L2:L101,"*LexicalEquivalenceMatcher*")</f>
        <v>13</v>
      </c>
      <c r="M109" s="28"/>
      <c r="N109" s="28"/>
    </row>
    <row r="110" spans="1:23" x14ac:dyDescent="0.2">
      <c r="A110" t="s">
        <v>458</v>
      </c>
      <c r="B110" t="s">
        <v>9</v>
      </c>
      <c r="J110" s="38" t="s">
        <v>207</v>
      </c>
      <c r="K110" s="39">
        <f>COUNTIF(L2:L101,"*PropertyMatcher*")</f>
        <v>9</v>
      </c>
      <c r="M110" s="28"/>
      <c r="N110" s="28"/>
    </row>
    <row r="111" spans="1:23" x14ac:dyDescent="0.2">
      <c r="A111" t="s">
        <v>459</v>
      </c>
      <c r="B111" t="s">
        <v>9</v>
      </c>
      <c r="J111" s="38" t="s">
        <v>222</v>
      </c>
      <c r="K111" s="39">
        <f>COUNTIF(L2:L101,"*WordEmbeddingMatcher*")</f>
        <v>5</v>
      </c>
      <c r="M111" s="28"/>
      <c r="N111" s="28"/>
    </row>
    <row r="112" spans="1:23" x14ac:dyDescent="0.2">
      <c r="A112" t="s">
        <v>460</v>
      </c>
      <c r="B112" t="s">
        <v>9</v>
      </c>
      <c r="J112" s="36" t="s">
        <v>224</v>
      </c>
      <c r="K112" s="37">
        <f>COUNTIF(L2:L101,"*LexicalSubsumptionMatcher*")</f>
        <v>1</v>
      </c>
      <c r="M112" s="28"/>
      <c r="N112" s="28"/>
    </row>
    <row r="113" spans="1:14" x14ac:dyDescent="0.2">
      <c r="A113" t="s">
        <v>93</v>
      </c>
      <c r="B113" t="s">
        <v>9</v>
      </c>
      <c r="J113" s="38" t="s">
        <v>216</v>
      </c>
      <c r="K113" s="39">
        <f>COUNTIF(L2:L101,"*DefinitionEquivalenceMatcher*")</f>
        <v>0</v>
      </c>
      <c r="M113" s="28"/>
      <c r="N113" s="28"/>
    </row>
    <row r="114" spans="1:14" x14ac:dyDescent="0.2">
      <c r="A114" t="s">
        <v>100</v>
      </c>
      <c r="B114" t="s">
        <v>9</v>
      </c>
      <c r="J114" s="38" t="s">
        <v>231</v>
      </c>
      <c r="K114" s="39">
        <f>COUNTIF(L2:L101,"*GraphEquivalenceMatcher*")</f>
        <v>0</v>
      </c>
    </row>
    <row r="115" spans="1:14" x14ac:dyDescent="0.2">
      <c r="A115" t="s">
        <v>108</v>
      </c>
      <c r="B115" t="s">
        <v>9</v>
      </c>
      <c r="J115" s="36" t="s">
        <v>237</v>
      </c>
      <c r="K115" s="37">
        <f>COUNTIF(L2:L101,"*DefinitionSubsumptionMatcher*")</f>
        <v>26</v>
      </c>
    </row>
    <row r="116" spans="1:14" x14ac:dyDescent="0.2">
      <c r="A116" t="s">
        <v>84</v>
      </c>
      <c r="B116" t="s">
        <v>9</v>
      </c>
    </row>
    <row r="117" spans="1:14" x14ac:dyDescent="0.2">
      <c r="J117" s="40" t="s">
        <v>245</v>
      </c>
      <c r="K117">
        <f>SUM(K107:K116)</f>
        <v>100</v>
      </c>
    </row>
  </sheetData>
  <mergeCells count="6">
    <mergeCell ref="A1:B1"/>
    <mergeCell ref="D1:F1"/>
    <mergeCell ref="J1:L1"/>
    <mergeCell ref="Q1:S1"/>
    <mergeCell ref="V1:X1"/>
    <mergeCell ref="AA1:AB1"/>
  </mergeCells>
  <conditionalFormatting sqref="A2:A116 J2:J101">
    <cfRule type="duplicateValues" dxfId="4" priority="5"/>
  </conditionalFormatting>
  <conditionalFormatting sqref="A2:A116 Q2:Q82">
    <cfRule type="duplicateValues" dxfId="3" priority="4"/>
  </conditionalFormatting>
  <conditionalFormatting sqref="A2:A116 V2:V78">
    <cfRule type="duplicateValues" dxfId="2" priority="3"/>
  </conditionalFormatting>
  <conditionalFormatting sqref="A2:A116 AA2:AA10">
    <cfRule type="duplicateValues" dxfId="1" priority="2"/>
  </conditionalFormatting>
  <conditionalFormatting sqref="A2:A116 D2:D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Profile Weight</vt:lpstr>
      <vt:lpstr>Cut Threshold</vt:lpstr>
      <vt:lpstr>Average Aggregation</vt:lpstr>
      <vt:lpstr>Majority Vote</vt:lpstr>
      <vt:lpstr>ATM Charts (Combination)</vt:lpstr>
      <vt:lpstr>ATM EQ and SUB Only</vt:lpstr>
      <vt:lpstr>ATM_ALIGNMENT_ANALYSIS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2019-04-28T09:56:39Z</dcterms:created>
  <dcterms:modified xsi:type="dcterms:W3CDTF">2019-07-08T05:32:16Z</dcterms:modified>
</cp:coreProperties>
</file>