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Cross-Domain/Evaluation Results/Evaluation Results Combined Alignments/"/>
    </mc:Choice>
  </mc:AlternateContent>
  <xr:revisionPtr revIDLastSave="0" documentId="13_ncr:1_{A3CF6F6C-73F6-6A45-80EF-8D658DFED664}" xr6:coauthVersionLast="43" xr6:coauthVersionMax="43" xr10:uidLastSave="{00000000-0000-0000-0000-000000000000}"/>
  <bookViews>
    <workbookView xWindow="6040" yWindow="460" windowWidth="32000" windowHeight="20540" activeTab="6" xr2:uid="{F42D4366-54EE-BC49-B7D4-F2AAB06C1F3C}"/>
  </bookViews>
  <sheets>
    <sheet name="Profile Weight" sheetId="1" r:id="rId1"/>
    <sheet name="Cut Threshold" sheetId="2" r:id="rId2"/>
    <sheet name="Average Aggregation" sheetId="3" r:id="rId3"/>
    <sheet name="Majority Vote" sheetId="4" r:id="rId4"/>
    <sheet name="Cross-D Charts (Combination)" sheetId="11" r:id="rId5"/>
    <sheet name="Cross-D EQ and SUB Only" sheetId="15" r:id="rId6"/>
    <sheet name="CD_ALIGNMENT_ANALYSIS" sheetId="1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4" i="16" l="1"/>
  <c r="L173" i="16"/>
  <c r="L172" i="16"/>
  <c r="L171" i="16"/>
  <c r="L170" i="16"/>
  <c r="L169" i="16"/>
  <c r="L168" i="16"/>
  <c r="L167" i="16"/>
  <c r="L166" i="16"/>
  <c r="L176" i="16" s="1"/>
  <c r="V158" i="16"/>
  <c r="Q158" i="16"/>
  <c r="V157" i="16"/>
  <c r="Q157" i="16"/>
  <c r="V156" i="16"/>
  <c r="Q156" i="16"/>
  <c r="V155" i="16"/>
  <c r="Q155" i="16"/>
  <c r="V154" i="16"/>
  <c r="Q154" i="16"/>
  <c r="V153" i="16"/>
  <c r="Q153" i="16"/>
  <c r="V152" i="16"/>
  <c r="Q152" i="16"/>
  <c r="F152" i="16"/>
  <c r="V151" i="16"/>
  <c r="Q151" i="16"/>
  <c r="F151" i="16"/>
  <c r="V150" i="16"/>
  <c r="V160" i="16" s="1"/>
  <c r="Q150" i="16"/>
  <c r="Q160" i="16" s="1"/>
  <c r="F150" i="16"/>
  <c r="F149" i="16"/>
  <c r="F148" i="16"/>
  <c r="F147" i="16"/>
  <c r="F146" i="16"/>
  <c r="F145" i="16"/>
  <c r="F144" i="16"/>
  <c r="F154" i="16" s="1"/>
  <c r="AA55" i="16"/>
  <c r="AA54" i="16"/>
  <c r="AA53" i="16"/>
  <c r="AA52" i="16"/>
  <c r="AA51" i="16"/>
  <c r="AA50" i="16"/>
  <c r="AA49" i="16"/>
  <c r="AA48" i="16"/>
  <c r="AA47" i="16"/>
  <c r="AA57" i="16" s="1"/>
  <c r="AA44" i="16"/>
  <c r="AA41" i="16"/>
  <c r="AA43" i="16" s="1"/>
  <c r="AA45" i="16" s="1"/>
  <c r="AA42" i="16" l="1"/>
  <c r="E19" i="15"/>
  <c r="F19" i="15" s="1"/>
  <c r="G19" i="15" s="1"/>
  <c r="H19" i="15" s="1"/>
  <c r="I19" i="15" s="1"/>
  <c r="J19" i="15" s="1"/>
  <c r="K19" i="15" s="1"/>
  <c r="L19" i="15" s="1"/>
  <c r="M19" i="15" s="1"/>
  <c r="F18" i="15"/>
  <c r="G18" i="15"/>
  <c r="H18" i="15" s="1"/>
  <c r="I18" i="15" s="1"/>
  <c r="J18" i="15" s="1"/>
  <c r="K18" i="15" s="1"/>
  <c r="L18" i="15" s="1"/>
  <c r="M18" i="15" s="1"/>
  <c r="E18" i="15"/>
  <c r="E17" i="15"/>
  <c r="F17" i="15" s="1"/>
  <c r="G17" i="15" s="1"/>
  <c r="H17" i="15" s="1"/>
  <c r="I17" i="15" s="1"/>
  <c r="J17" i="15" s="1"/>
  <c r="K17" i="15" s="1"/>
  <c r="L17" i="15" s="1"/>
  <c r="M17" i="15" s="1"/>
  <c r="F14" i="15"/>
  <c r="G14" i="15" s="1"/>
  <c r="H14" i="15" s="1"/>
  <c r="I14" i="15" s="1"/>
  <c r="J14" i="15" s="1"/>
  <c r="K14" i="15" s="1"/>
  <c r="L14" i="15" s="1"/>
  <c r="M14" i="15" s="1"/>
  <c r="E14" i="15"/>
  <c r="E13" i="15"/>
  <c r="F13" i="15" s="1"/>
  <c r="G13" i="15" s="1"/>
  <c r="H13" i="15" s="1"/>
  <c r="I13" i="15" s="1"/>
  <c r="J13" i="15" s="1"/>
  <c r="K13" i="15" s="1"/>
  <c r="L13" i="15" s="1"/>
  <c r="M13" i="15" s="1"/>
  <c r="E12" i="15"/>
  <c r="F12" i="15" s="1"/>
  <c r="G12" i="15" s="1"/>
  <c r="H12" i="15" s="1"/>
  <c r="I12" i="15" s="1"/>
  <c r="J12" i="15" s="1"/>
  <c r="K12" i="15" s="1"/>
  <c r="L12" i="15" s="1"/>
  <c r="M12" i="15" s="1"/>
  <c r="M47" i="15"/>
  <c r="E50" i="11"/>
  <c r="F50" i="11"/>
  <c r="G50" i="11"/>
  <c r="H50" i="11"/>
  <c r="I50" i="11" s="1"/>
  <c r="J50" i="11" s="1"/>
  <c r="K50" i="11" s="1"/>
  <c r="L50" i="11" s="1"/>
  <c r="D50" i="11"/>
  <c r="E37" i="11"/>
  <c r="F37" i="11" s="1"/>
  <c r="G37" i="11" s="1"/>
  <c r="H37" i="11" s="1"/>
  <c r="I37" i="11" s="1"/>
  <c r="J37" i="11" s="1"/>
  <c r="K37" i="11" s="1"/>
  <c r="L37" i="11" s="1"/>
  <c r="D37" i="11"/>
  <c r="E24" i="11"/>
  <c r="F24" i="11"/>
  <c r="G24" i="11" s="1"/>
  <c r="H24" i="11" s="1"/>
  <c r="I24" i="11" s="1"/>
  <c r="J24" i="11" s="1"/>
  <c r="K24" i="11" s="1"/>
  <c r="L24" i="11" s="1"/>
  <c r="D24" i="11"/>
  <c r="E56" i="15" l="1"/>
  <c r="F56" i="15"/>
  <c r="G56" i="15"/>
  <c r="H56" i="15"/>
  <c r="I56" i="15"/>
  <c r="J56" i="15"/>
  <c r="K56" i="15"/>
  <c r="L56" i="15"/>
  <c r="M56" i="15"/>
  <c r="E55" i="15"/>
  <c r="F55" i="15"/>
  <c r="G55" i="15"/>
  <c r="H55" i="15"/>
  <c r="I55" i="15"/>
  <c r="J55" i="15"/>
  <c r="K55" i="15"/>
  <c r="L55" i="15"/>
  <c r="M55" i="15"/>
  <c r="E54" i="15"/>
  <c r="F54" i="15"/>
  <c r="G54" i="15"/>
  <c r="H54" i="15"/>
  <c r="I54" i="15"/>
  <c r="J54" i="15"/>
  <c r="K54" i="15"/>
  <c r="L54" i="15"/>
  <c r="M54" i="15"/>
  <c r="D55" i="15"/>
  <c r="D56" i="15"/>
  <c r="D54" i="15"/>
  <c r="E51" i="15"/>
  <c r="F51" i="15"/>
  <c r="G51" i="15"/>
  <c r="H51" i="15"/>
  <c r="I51" i="15"/>
  <c r="J51" i="15"/>
  <c r="K51" i="15"/>
  <c r="L51" i="15"/>
  <c r="M51" i="15"/>
  <c r="E50" i="15"/>
  <c r="F50" i="15"/>
  <c r="G50" i="15"/>
  <c r="H50" i="15"/>
  <c r="I50" i="15"/>
  <c r="J50" i="15"/>
  <c r="K50" i="15"/>
  <c r="L50" i="15"/>
  <c r="M50" i="15"/>
  <c r="D50" i="15"/>
  <c r="D51" i="15"/>
  <c r="E49" i="15"/>
  <c r="F49" i="15"/>
  <c r="G49" i="15"/>
  <c r="H49" i="15"/>
  <c r="I49" i="15"/>
  <c r="J49" i="15"/>
  <c r="K49" i="15"/>
  <c r="L49" i="15"/>
  <c r="M49" i="15"/>
  <c r="D49" i="15"/>
  <c r="E47" i="15"/>
  <c r="F47" i="15"/>
  <c r="G47" i="15"/>
  <c r="H47" i="15"/>
  <c r="I47" i="15"/>
  <c r="J47" i="15"/>
  <c r="K47" i="15"/>
  <c r="L47" i="15"/>
  <c r="E46" i="15"/>
  <c r="F46" i="15"/>
  <c r="G46" i="15"/>
  <c r="H46" i="15"/>
  <c r="I46" i="15"/>
  <c r="J46" i="15"/>
  <c r="K46" i="15"/>
  <c r="L46" i="15"/>
  <c r="M46" i="15"/>
  <c r="E45" i="15"/>
  <c r="F45" i="15"/>
  <c r="G45" i="15"/>
  <c r="H45" i="15"/>
  <c r="I45" i="15"/>
  <c r="J45" i="15"/>
  <c r="K45" i="15"/>
  <c r="L45" i="15"/>
  <c r="M45" i="15"/>
  <c r="D46" i="15"/>
  <c r="D47" i="15"/>
  <c r="D45" i="15"/>
  <c r="E43" i="15"/>
  <c r="F43" i="15"/>
  <c r="G43" i="15"/>
  <c r="H43" i="15"/>
  <c r="I43" i="15"/>
  <c r="J43" i="15"/>
  <c r="K43" i="15"/>
  <c r="L43" i="15"/>
  <c r="M43" i="15"/>
  <c r="E42" i="15"/>
  <c r="F42" i="15"/>
  <c r="G42" i="15"/>
  <c r="H42" i="15"/>
  <c r="I42" i="15"/>
  <c r="J42" i="15"/>
  <c r="K42" i="15"/>
  <c r="L42" i="15"/>
  <c r="M42" i="15"/>
  <c r="E41" i="15"/>
  <c r="F41" i="15"/>
  <c r="G41" i="15"/>
  <c r="H41" i="15"/>
  <c r="I41" i="15"/>
  <c r="J41" i="15"/>
  <c r="K41" i="15"/>
  <c r="L41" i="15"/>
  <c r="M41" i="15"/>
  <c r="D42" i="15"/>
  <c r="D43" i="15"/>
  <c r="D41" i="15"/>
  <c r="E39" i="15"/>
  <c r="F39" i="15"/>
  <c r="G39" i="15"/>
  <c r="H39" i="15"/>
  <c r="I39" i="15"/>
  <c r="J39" i="15"/>
  <c r="K39" i="15"/>
  <c r="L39" i="15"/>
  <c r="M39" i="15"/>
  <c r="E38" i="15"/>
  <c r="F38" i="15"/>
  <c r="G38" i="15"/>
  <c r="H38" i="15"/>
  <c r="I38" i="15"/>
  <c r="J38" i="15"/>
  <c r="K38" i="15"/>
  <c r="L38" i="15"/>
  <c r="M38" i="15"/>
  <c r="E37" i="15"/>
  <c r="F37" i="15"/>
  <c r="G37" i="15"/>
  <c r="H37" i="15"/>
  <c r="I37" i="15"/>
  <c r="J37" i="15"/>
  <c r="K37" i="15"/>
  <c r="L37" i="15"/>
  <c r="M37" i="15"/>
  <c r="D38" i="15"/>
  <c r="D39" i="15"/>
  <c r="D37" i="15"/>
  <c r="E35" i="15"/>
  <c r="F35" i="15"/>
  <c r="G35" i="15"/>
  <c r="H35" i="15"/>
  <c r="I35" i="15"/>
  <c r="J35" i="15"/>
  <c r="K35" i="15"/>
  <c r="L35" i="15"/>
  <c r="M35" i="15"/>
  <c r="E34" i="15"/>
  <c r="F34" i="15"/>
  <c r="G34" i="15"/>
  <c r="H34" i="15"/>
  <c r="I34" i="15"/>
  <c r="J34" i="15"/>
  <c r="K34" i="15"/>
  <c r="L34" i="15"/>
  <c r="M34" i="15"/>
  <c r="E33" i="15"/>
  <c r="F33" i="15"/>
  <c r="G33" i="15"/>
  <c r="H33" i="15"/>
  <c r="I33" i="15"/>
  <c r="J33" i="15"/>
  <c r="K33" i="15"/>
  <c r="L33" i="15"/>
  <c r="M33" i="15"/>
  <c r="D34" i="15"/>
  <c r="D35" i="15"/>
  <c r="D33" i="15"/>
  <c r="D19" i="11" l="1"/>
  <c r="D53" i="11" s="1"/>
  <c r="E19" i="11"/>
  <c r="E53" i="11" s="1"/>
  <c r="F19" i="11"/>
  <c r="F53" i="11" s="1"/>
  <c r="G19" i="11"/>
  <c r="G53" i="11" s="1"/>
  <c r="H19" i="11"/>
  <c r="H53" i="11" s="1"/>
  <c r="I19" i="11"/>
  <c r="I53" i="11" s="1"/>
  <c r="J19" i="11"/>
  <c r="J53" i="11" s="1"/>
  <c r="K19" i="11"/>
  <c r="K53" i="11" s="1"/>
  <c r="L19" i="11"/>
  <c r="L53" i="11" s="1"/>
  <c r="D18" i="11"/>
  <c r="D40" i="11" s="1"/>
  <c r="E18" i="11"/>
  <c r="E40" i="11" s="1"/>
  <c r="F18" i="11"/>
  <c r="F40" i="11" s="1"/>
  <c r="G18" i="11"/>
  <c r="G40" i="11" s="1"/>
  <c r="H18" i="11"/>
  <c r="H40" i="11" s="1"/>
  <c r="I18" i="11"/>
  <c r="I40" i="11" s="1"/>
  <c r="J18" i="11"/>
  <c r="J40" i="11" s="1"/>
  <c r="K18" i="11"/>
  <c r="K40" i="11" s="1"/>
  <c r="L18" i="11"/>
  <c r="L40" i="11" s="1"/>
  <c r="D17" i="11"/>
  <c r="D27" i="11" s="1"/>
  <c r="E17" i="11"/>
  <c r="E27" i="11" s="1"/>
  <c r="F17" i="11"/>
  <c r="F27" i="11" s="1"/>
  <c r="G17" i="11"/>
  <c r="G27" i="11" s="1"/>
  <c r="H17" i="11"/>
  <c r="H27" i="11" s="1"/>
  <c r="I17" i="11"/>
  <c r="I27" i="11" s="1"/>
  <c r="J17" i="11"/>
  <c r="J27" i="11" s="1"/>
  <c r="K17" i="11"/>
  <c r="K27" i="11" s="1"/>
  <c r="L17" i="11"/>
  <c r="L27" i="11" s="1"/>
  <c r="C19" i="11"/>
  <c r="C53" i="11" s="1"/>
  <c r="C18" i="11"/>
  <c r="C40" i="11" s="1"/>
  <c r="C17" i="11"/>
  <c r="C27" i="11" s="1"/>
  <c r="D14" i="11"/>
  <c r="D52" i="11" s="1"/>
  <c r="E14" i="11"/>
  <c r="E52" i="11" s="1"/>
  <c r="F14" i="11"/>
  <c r="F52" i="11" s="1"/>
  <c r="G14" i="11"/>
  <c r="G52" i="11" s="1"/>
  <c r="H14" i="11"/>
  <c r="H52" i="11" s="1"/>
  <c r="I14" i="11"/>
  <c r="I52" i="11" s="1"/>
  <c r="J14" i="11"/>
  <c r="J52" i="11" s="1"/>
  <c r="K14" i="11"/>
  <c r="K52" i="11" s="1"/>
  <c r="L14" i="11"/>
  <c r="L52" i="11" s="1"/>
  <c r="D13" i="11"/>
  <c r="D39" i="11" s="1"/>
  <c r="E13" i="11"/>
  <c r="E39" i="11" s="1"/>
  <c r="F13" i="11"/>
  <c r="F39" i="11" s="1"/>
  <c r="G13" i="11"/>
  <c r="G39" i="11" s="1"/>
  <c r="H13" i="11"/>
  <c r="H39" i="11" s="1"/>
  <c r="I13" i="11"/>
  <c r="I39" i="11" s="1"/>
  <c r="J13" i="11"/>
  <c r="J39" i="11" s="1"/>
  <c r="K13" i="11"/>
  <c r="K39" i="11" s="1"/>
  <c r="L13" i="11"/>
  <c r="L39" i="11" s="1"/>
  <c r="D12" i="11"/>
  <c r="D26" i="11" s="1"/>
  <c r="E12" i="11"/>
  <c r="E26" i="11" s="1"/>
  <c r="F12" i="11"/>
  <c r="F26" i="11" s="1"/>
  <c r="G12" i="11"/>
  <c r="G26" i="11" s="1"/>
  <c r="H12" i="11"/>
  <c r="H26" i="11" s="1"/>
  <c r="I12" i="11"/>
  <c r="I26" i="11" s="1"/>
  <c r="J12" i="11"/>
  <c r="J26" i="11" s="1"/>
  <c r="K12" i="11"/>
  <c r="K26" i="11" s="1"/>
  <c r="L12" i="11"/>
  <c r="L26" i="11" s="1"/>
  <c r="C14" i="11"/>
  <c r="C52" i="11" s="1"/>
  <c r="C13" i="11"/>
  <c r="C39" i="11" s="1"/>
  <c r="C12" i="11"/>
  <c r="C26" i="11" s="1"/>
  <c r="D9" i="11"/>
  <c r="D51" i="11" s="1"/>
  <c r="E9" i="11"/>
  <c r="E51" i="11" s="1"/>
  <c r="F9" i="11"/>
  <c r="F51" i="11" s="1"/>
  <c r="G9" i="11"/>
  <c r="G51" i="11" s="1"/>
  <c r="H9" i="11"/>
  <c r="H51" i="11" s="1"/>
  <c r="I9" i="11"/>
  <c r="I51" i="11" s="1"/>
  <c r="J9" i="11"/>
  <c r="J51" i="11" s="1"/>
  <c r="K9" i="11"/>
  <c r="K51" i="11" s="1"/>
  <c r="L9" i="11"/>
  <c r="L51" i="11" s="1"/>
  <c r="D8" i="11"/>
  <c r="D38" i="11" s="1"/>
  <c r="E8" i="11"/>
  <c r="E38" i="11" s="1"/>
  <c r="F8" i="11"/>
  <c r="F38" i="11" s="1"/>
  <c r="G8" i="11"/>
  <c r="G38" i="11" s="1"/>
  <c r="H8" i="11"/>
  <c r="H38" i="11" s="1"/>
  <c r="I8" i="11"/>
  <c r="I38" i="11" s="1"/>
  <c r="J8" i="11"/>
  <c r="J38" i="11" s="1"/>
  <c r="K8" i="11"/>
  <c r="K38" i="11" s="1"/>
  <c r="L8" i="11"/>
  <c r="L38" i="11" s="1"/>
  <c r="D7" i="11"/>
  <c r="D25" i="11" s="1"/>
  <c r="E7" i="11"/>
  <c r="E25" i="11" s="1"/>
  <c r="F7" i="11"/>
  <c r="F25" i="11" s="1"/>
  <c r="G7" i="11"/>
  <c r="G25" i="11" s="1"/>
  <c r="H7" i="11"/>
  <c r="H25" i="11" s="1"/>
  <c r="I7" i="11"/>
  <c r="I25" i="11" s="1"/>
  <c r="J7" i="11"/>
  <c r="J25" i="11" s="1"/>
  <c r="K7" i="11"/>
  <c r="K25" i="11" s="1"/>
  <c r="L7" i="11"/>
  <c r="L25" i="11" s="1"/>
  <c r="C9" i="11"/>
  <c r="C51" i="11" s="1"/>
  <c r="C8" i="11"/>
  <c r="C38" i="11" s="1"/>
  <c r="C7" i="11"/>
  <c r="C25" i="11" s="1"/>
  <c r="C2" i="11"/>
  <c r="C4" i="11"/>
  <c r="C3" i="11"/>
  <c r="C49" i="11" l="1"/>
  <c r="D49" i="11" s="1"/>
  <c r="E49" i="11" s="1"/>
  <c r="F49" i="11" s="1"/>
  <c r="G49" i="11" s="1"/>
  <c r="H49" i="11" s="1"/>
  <c r="I49" i="11" s="1"/>
  <c r="J49" i="11" s="1"/>
  <c r="K49" i="11" s="1"/>
  <c r="L49" i="11" s="1"/>
  <c r="D4" i="11"/>
  <c r="E4" i="11" s="1"/>
  <c r="F4" i="11" s="1"/>
  <c r="G4" i="11" s="1"/>
  <c r="H4" i="11" s="1"/>
  <c r="I4" i="11" s="1"/>
  <c r="J4" i="11" s="1"/>
  <c r="K4" i="11" s="1"/>
  <c r="L4" i="11" s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D2" i="11"/>
  <c r="E2" i="11" s="1"/>
  <c r="F2" i="11" s="1"/>
  <c r="G2" i="11" s="1"/>
  <c r="H2" i="11" s="1"/>
  <c r="I2" i="11" s="1"/>
  <c r="J2" i="11" s="1"/>
  <c r="K2" i="11" s="1"/>
  <c r="L2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D3" i="11"/>
  <c r="E3" i="11" s="1"/>
  <c r="F3" i="11" s="1"/>
  <c r="G3" i="11" s="1"/>
  <c r="H3" i="11" s="1"/>
  <c r="I3" i="11" s="1"/>
  <c r="J3" i="11" s="1"/>
  <c r="K3" i="11" s="1"/>
  <c r="L3" i="11" s="1"/>
</calcChain>
</file>

<file path=xl/sharedStrings.xml><?xml version="1.0" encoding="utf-8"?>
<sst xmlns="http://schemas.openxmlformats.org/spreadsheetml/2006/main" count="2814" uniqueCount="606">
  <si>
    <t>Precision</t>
  </si>
  <si>
    <t>Recall</t>
  </si>
  <si>
    <t>F-measure</t>
  </si>
  <si>
    <t>0.5</t>
  </si>
  <si>
    <t>0.4</t>
  </si>
  <si>
    <t>0.6</t>
  </si>
  <si>
    <t>0.7</t>
  </si>
  <si>
    <t>0.8</t>
  </si>
  <si>
    <t>0.9</t>
  </si>
  <si>
    <t>1.0</t>
  </si>
  <si>
    <t>0.3</t>
  </si>
  <si>
    <t>0.2</t>
  </si>
  <si>
    <t>0.1</t>
  </si>
  <si>
    <t>0.0</t>
  </si>
  <si>
    <t>Profile Weight</t>
  </si>
  <si>
    <t>Cut Threshold</t>
  </si>
  <si>
    <t>Average Aggregation</t>
  </si>
  <si>
    <t>Majority Vote</t>
  </si>
  <si>
    <t>STROMA</t>
  </si>
  <si>
    <t>BLOOMS WIKI</t>
  </si>
  <si>
    <t>BLOOMS WN</t>
  </si>
  <si>
    <t>S-match</t>
  </si>
  <si>
    <t>Word Embedding Matcher (WEM)</t>
  </si>
  <si>
    <t>EQ</t>
  </si>
  <si>
    <t>Context Subsumption Matcher (CSM)</t>
  </si>
  <si>
    <t>SUB</t>
  </si>
  <si>
    <t>P</t>
  </si>
  <si>
    <t>R</t>
  </si>
  <si>
    <t>FM</t>
  </si>
  <si>
    <t>Profile Weight (no matcher selection)</t>
  </si>
  <si>
    <t>Profile Weight w/o matcher selection</t>
  </si>
  <si>
    <t>CROSS-DOMAIN</t>
  </si>
  <si>
    <t>EQ Only (CROSS-DOMAIN)</t>
  </si>
  <si>
    <t>SUB Only (CROSS-DOMAIN)</t>
  </si>
  <si>
    <t>REFERENCE ALIGNMENT</t>
  </si>
  <si>
    <t>PROFILE WEIGHT MATCHER SELECTION</t>
  </si>
  <si>
    <t>PROFILE WEIGHT</t>
  </si>
  <si>
    <t>CUT THRESHOLD 0.8</t>
  </si>
  <si>
    <t>AVERAGE AGGREGATION 0.8</t>
  </si>
  <si>
    <t>MAJORITY VOTE 0.8</t>
  </si>
  <si>
    <t>Agent - Organization - &gt;</t>
  </si>
  <si>
    <t>MatrixNumber - Number - &lt;</t>
  </si>
  <si>
    <t>0.7842423123957561</t>
  </si>
  <si>
    <t>CompoundMatcherSigmoid31559</t>
  </si>
  <si>
    <t>PublisherNumber - Number - &lt;</t>
  </si>
  <si>
    <t>CompoundMatcherSigmoid111632</t>
  </si>
  <si>
    <t>CompoundMatcher111632_1.0_</t>
  </si>
  <si>
    <t>x</t>
  </si>
  <si>
    <t>Role - PerformanceRole - &gt;</t>
  </si>
  <si>
    <t>ContextSubsumptionMatcher4192_1.0_</t>
  </si>
  <si>
    <t>Agent - Person - &gt;</t>
  </si>
  <si>
    <t>Collection - Class - &gt;</t>
  </si>
  <si>
    <t>0.7313040278212071</t>
  </si>
  <si>
    <t>LexicalSubsumptionMatcherSigmoid98228</t>
  </si>
  <si>
    <t>Gtin14Number - Number - &lt;</t>
  </si>
  <si>
    <t>CompoundMatcherSigmoid30257</t>
  </si>
  <si>
    <t>CompoundMatcher30257_1.0_</t>
  </si>
  <si>
    <t>Role - OrganizationRole - &gt;</t>
  </si>
  <si>
    <t>ContextSubsumptionMatcher4514_1.0_</t>
  </si>
  <si>
    <t>Audio - AudioObject - =</t>
  </si>
  <si>
    <t>Publication - Book - &gt;</t>
  </si>
  <si>
    <t>LexicalSubsumptionMatcherSigmoid92014</t>
  </si>
  <si>
    <t>CompoundMatcher31559_1.0_</t>
  </si>
  <si>
    <t>Organization - EducationalOrganization - &gt;</t>
  </si>
  <si>
    <t>ContextSubsumptionMatcher47789_1.0_</t>
  </si>
  <si>
    <t>Audio - MediaObject - &lt;</t>
  </si>
  <si>
    <t>Publication - Periodical - &gt;</t>
  </si>
  <si>
    <t>LexicalSubsumptionMatcherSigmoid92206</t>
  </si>
  <si>
    <t>StudyNumber - Number - &lt;</t>
  </si>
  <si>
    <t>CompoundMatcherSigmoid37418</t>
  </si>
  <si>
    <t>CompoundMatcher37418_1.0_</t>
  </si>
  <si>
    <t>Organization - SportsOrganization - &gt;</t>
  </si>
  <si>
    <t>ContextSubsumptionMatcher47868_1.0_</t>
  </si>
  <si>
    <t>Barcode - Barcode - =</t>
  </si>
  <si>
    <t>Item - OrderItem - &gt;</t>
  </si>
  <si>
    <t>CompoundMatcherSigmoid39384</t>
  </si>
  <si>
    <t>CompoundMatcher39384_1.0_</t>
  </si>
  <si>
    <t>Organization - NGO - &gt;</t>
  </si>
  <si>
    <t>ContextSubsumptionMatcher47927_1.0_</t>
  </si>
  <si>
    <t>Barcode - Image - &lt;</t>
  </si>
  <si>
    <t>StockNumber - Number - &lt;</t>
  </si>
  <si>
    <t>CompoundMatcherSigmoid98612</t>
  </si>
  <si>
    <t>Item - ListItem - &gt;</t>
  </si>
  <si>
    <t>CompoundMatcherSigmoid39621</t>
  </si>
  <si>
    <t>CompoundMatcher39621_1.0_</t>
  </si>
  <si>
    <t>Organization - GovernmentOrganization - &gt;</t>
  </si>
  <si>
    <t>ContextSubsumptionMatcher48144_1.0_</t>
  </si>
  <si>
    <t>Barcode - ImageObject - &lt;</t>
  </si>
  <si>
    <t>Place - Residence - &gt;</t>
  </si>
  <si>
    <t>0.8097292305155239</t>
  </si>
  <si>
    <t>ContextSubsumptionMatcherSigmoid42879</t>
  </si>
  <si>
    <t>Role - EmployeeRole - &gt;</t>
  </si>
  <si>
    <t>CompoundMatcherSigmoid4218</t>
  </si>
  <si>
    <t>CompoundMatcher4192_1.0_</t>
  </si>
  <si>
    <t>Event - DeliveryEvent - &gt;</t>
  </si>
  <si>
    <t>ContextSubsumptionMatcher50134_1.0_</t>
  </si>
  <si>
    <t>BookFormat - BookFormatType - =</t>
  </si>
  <si>
    <t>Place - CivicStructure - &gt;</t>
  </si>
  <si>
    <t>ContextSubsumptionMatcherSigmoid42348</t>
  </si>
  <si>
    <t>Work - CreativeWork - &gt;</t>
  </si>
  <si>
    <t>CompoundMatcherSigmoid43301</t>
  </si>
  <si>
    <t>CompoundMatcher4218_1.0_</t>
  </si>
  <si>
    <t>Event - ChildrensEvent - &gt;</t>
  </si>
  <si>
    <t>ContextSubsumptionMatcher50141_1.0_</t>
  </si>
  <si>
    <t>BookFormat - Enumeration - &lt;</t>
  </si>
  <si>
    <t>Place - LocalBusiness - &gt;</t>
  </si>
  <si>
    <t>ContextSubsumptionMatcherSigmoid42909</t>
  </si>
  <si>
    <t>Organization - MedicalOrganization - &gt;</t>
  </si>
  <si>
    <t>CompoundMatcherSigmoid47721</t>
  </si>
  <si>
    <t>CompoundMatcher43301_1.0_</t>
  </si>
  <si>
    <t>Event - VisualArtsEvent - &gt;</t>
  </si>
  <si>
    <t>ContextSubsumptionMatcher50172_1.0_</t>
  </si>
  <si>
    <t>Dataset - CreativeWork - &lt;</t>
  </si>
  <si>
    <t>Place - LandmarksOrHistoricalBuildings - &gt;</t>
  </si>
  <si>
    <t>ContextSubsumptionMatcherSigmoid42910</t>
  </si>
  <si>
    <t>Event - BroadcastEvent - &gt;</t>
  </si>
  <si>
    <t>CompoundMatcherSigmoid50715</t>
  </si>
  <si>
    <t>CompoundMatcher4514_1.0_</t>
  </si>
  <si>
    <t>Event - TheaterEvent - &gt;</t>
  </si>
  <si>
    <t>ContextSubsumptionMatcher50259_1.0_</t>
  </si>
  <si>
    <t>Dataset - DataFeed - &gt;</t>
  </si>
  <si>
    <t>Place - TouristAttraction - &gt;</t>
  </si>
  <si>
    <t>ContextSubsumptionMatcherSigmoid42890</t>
  </si>
  <si>
    <t>CopyrightNumber - Number - &lt;</t>
  </si>
  <si>
    <t>CompoundMatcherSigmoid62807</t>
  </si>
  <si>
    <t>CompoundMatcher47721_1.0_</t>
  </si>
  <si>
    <t>Event - MusicEvent - &gt;</t>
  </si>
  <si>
    <t>ContextSubsumptionMatcher50291_1.0_</t>
  </si>
  <si>
    <t>Dataset - Dataset - =</t>
  </si>
  <si>
    <t>Place - Place - =</t>
  </si>
  <si>
    <t>0.801673562540388</t>
  </si>
  <si>
    <t>WordEmbeddingMatcherSigmoid42948</t>
  </si>
  <si>
    <t>Status - OrderStatus - &gt;</t>
  </si>
  <si>
    <t>CompoundMatcherSigmoid65742</t>
  </si>
  <si>
    <t>CompoundMatcher47789_1.0_</t>
  </si>
  <si>
    <t>Event - SocialEvent - &gt;</t>
  </si>
  <si>
    <t>ContextSubsumptionMatcher50308_1.0_</t>
  </si>
  <si>
    <t>Enumeration - ActionStatusType - &gt;</t>
  </si>
  <si>
    <t>Place - Landform - &gt;</t>
  </si>
  <si>
    <t>ContextSubsumptionMatcherSigmoid42718</t>
  </si>
  <si>
    <t>Object - AudioObject - &gt;</t>
  </si>
  <si>
    <t>CompoundMatcherSigmoid66527</t>
  </si>
  <si>
    <t>CompoundMatcher47868_1.0_</t>
  </si>
  <si>
    <t>Event - ScreeningEvent - &gt;</t>
  </si>
  <si>
    <t>ContextSubsumptionMatcher50322_1.0_</t>
  </si>
  <si>
    <t>Enumeration - BoardingPolicyType - &gt;</t>
  </si>
  <si>
    <t>Place - AdministrativeArea - &gt;</t>
  </si>
  <si>
    <t>ContextSubsumptionMatcherSigmoid42699</t>
  </si>
  <si>
    <t>Object - MediaObject - &gt;</t>
  </si>
  <si>
    <t>CompoundMatcherSigmoid66695</t>
  </si>
  <si>
    <t>CompoundMatcher48144_1.0_</t>
  </si>
  <si>
    <t>Event - ExhibitionEvent - &gt;</t>
  </si>
  <si>
    <t>ContextSubsumptionMatcher50334_1.0_</t>
  </si>
  <si>
    <t>Enumeration - BookFormatType - &gt;</t>
  </si>
  <si>
    <t>Event - FoodEvent - &gt;</t>
  </si>
  <si>
    <t>ContextSubsumptionMatcherSigmoid50642</t>
  </si>
  <si>
    <t>Object - ImageObject - &gt;</t>
  </si>
  <si>
    <t>CompoundMatcherSigmoid66920</t>
  </si>
  <si>
    <t>CompoundMatcher50134_1.0_</t>
  </si>
  <si>
    <t>Event - PublicationEvent - &gt;</t>
  </si>
  <si>
    <t>ContextSubsumptionMatcher50376_1.0_</t>
  </si>
  <si>
    <t>Enumeration - BusinessEntityType - &gt;</t>
  </si>
  <si>
    <t>Event - Festival - &gt;</t>
  </si>
  <si>
    <t>ContextSubsumptionMatcherSigmoid50211</t>
  </si>
  <si>
    <t>Object - VideoObject - &gt;</t>
  </si>
  <si>
    <t>CompoundMatcherSigmoid67025</t>
  </si>
  <si>
    <t>CompoundMatcher50141_1.0_</t>
  </si>
  <si>
    <t>Event - EducationEvent - &gt;</t>
  </si>
  <si>
    <t>ContextSubsumptionMatcher50566_1.0_</t>
  </si>
  <si>
    <t>Enumeration - BusinessFunction - &gt;</t>
  </si>
  <si>
    <t>Event - UserInteraction - &gt;</t>
  </si>
  <si>
    <t>ContextSubsumptionMatcherSigmoid50712</t>
  </si>
  <si>
    <t>Object - AlignmentObject - &gt;</t>
  </si>
  <si>
    <t>CompoundMatcherSigmoid67051</t>
  </si>
  <si>
    <t>CompoundMatcher50259_1.0_</t>
  </si>
  <si>
    <t>0.875</t>
  </si>
  <si>
    <t>CompoundMatcher50172_1.0_</t>
  </si>
  <si>
    <t>Event - ComedyEvent - &gt;</t>
  </si>
  <si>
    <t>ContextSubsumptionMatcher50593_1.0_</t>
  </si>
  <si>
    <t>Enumeration - ContactPointOption - &gt;</t>
  </si>
  <si>
    <t>Event - Event - =</t>
  </si>
  <si>
    <t>WordEmbeddingMatcherSigmoid50565</t>
  </si>
  <si>
    <t>IntendedAudience - Audience - &lt;</t>
  </si>
  <si>
    <t>CompoundMatcherSigmoid69060</t>
  </si>
  <si>
    <t>CompoundMatcher50291_1.0_</t>
  </si>
  <si>
    <t>Event - BusinessEvent - &gt;</t>
  </si>
  <si>
    <t>ContextSubsumptionMatcher50613_1.0_</t>
  </si>
  <si>
    <t>Enumeration - DayOfWeek - &gt;</t>
  </si>
  <si>
    <t>ContextSubsumptionMatcherSigmoid50376</t>
  </si>
  <si>
    <t>Agent - RealEstateAgent - &gt;</t>
  </si>
  <si>
    <t>0.6319431629239148</t>
  </si>
  <si>
    <t>CompoundMatcherSigmoid86745</t>
  </si>
  <si>
    <t>CompoundMatcher50308_1.0_</t>
  </si>
  <si>
    <t>Event - SaleEvent - &gt;</t>
  </si>
  <si>
    <t>ContextSubsumptionMatcher50618_1.0_</t>
  </si>
  <si>
    <t>Enumeration - DeliveryMethod - &gt;</t>
  </si>
  <si>
    <t>ContextSubsumptionMatcherSigmoid50322</t>
  </si>
  <si>
    <t>ReportNumber - Number - &lt;</t>
  </si>
  <si>
    <t>CompoundMatcherSigmoid9425</t>
  </si>
  <si>
    <t>CompoundMatcher50322_1.0_</t>
  </si>
  <si>
    <t>Event - DanceEvent - &gt;</t>
  </si>
  <si>
    <t>ContextSubsumptionMatcher50620_1.0_</t>
  </si>
  <si>
    <t>Enumeration - Enumeration - =</t>
  </si>
  <si>
    <t>ContextSubsumptionMatcherSigmoid50618</t>
  </si>
  <si>
    <t>CompoundMatcher50334_1.0_</t>
  </si>
  <si>
    <t>ContextSubsumptionMatcher50642_1.0_</t>
  </si>
  <si>
    <t>Enumeration - EventStatusType - &gt;</t>
  </si>
  <si>
    <t>Event - LiteraryEvent - &gt;</t>
  </si>
  <si>
    <t>ContextSubsumptionMatcherSigmoid50736</t>
  </si>
  <si>
    <t>ContextSubsumptionMatcherSigmoid34838</t>
  </si>
  <si>
    <t>CompoundMatcher50376_1.0_</t>
  </si>
  <si>
    <t>Event - SportsEvent - &gt;</t>
  </si>
  <si>
    <t>ContextSubsumptionMatcher50710_1.0_</t>
  </si>
  <si>
    <t>Enumeration - GamePlayMode - &gt;</t>
  </si>
  <si>
    <t>ContextSubsumptionMatcherSigmoid50308</t>
  </si>
  <si>
    <t>ContextSubsumptionMatcherSigmoid34871</t>
  </si>
  <si>
    <t>CompoundMatcher50566_1.0_</t>
  </si>
  <si>
    <t>ContextSubsumptionMatcher50736_1.0_</t>
  </si>
  <si>
    <t>Enumeration - GameServerStatus - &gt;</t>
  </si>
  <si>
    <t>ContextSubsumptionMatcherSigmoid50613</t>
  </si>
  <si>
    <t>ContextSubsumptionMatcherSigmoid4192</t>
  </si>
  <si>
    <t>CompoundMatcher50593_1.0_</t>
  </si>
  <si>
    <t>Enumeration - MedicalEnumeration - &gt;</t>
  </si>
  <si>
    <t>ContextSubsumptionMatcher51727_1.0_</t>
  </si>
  <si>
    <t>Enumeration - Intangible - &lt;</t>
  </si>
  <si>
    <t>ContextSubsumptionMatcherSigmoid50710</t>
  </si>
  <si>
    <t>Role - Intangible - &lt;</t>
  </si>
  <si>
    <t>ContextSubsumptionMatcherSigmoid4211</t>
  </si>
  <si>
    <t>CompoundMatcher50613_1.0_</t>
  </si>
  <si>
    <t>Role - Role - =</t>
  </si>
  <si>
    <t>LexicalEquivalenceMatcher4027_1.0_</t>
  </si>
  <si>
    <t>Enumeration - ItemAvailability - &gt;</t>
  </si>
  <si>
    <t>ContextSubsumptionMatcherSigmoid50134</t>
  </si>
  <si>
    <t>CompoundMatcher50618_1.0_</t>
  </si>
  <si>
    <t>LexicalEquivalenceMatcher42948_1.0_</t>
  </si>
  <si>
    <t>Enumeration - ItemListOrderType - &gt;</t>
  </si>
  <si>
    <t>ContextSubsumptionMatcherSigmoid50172</t>
  </si>
  <si>
    <t>CompoundMatcher50620_1.0_</t>
  </si>
  <si>
    <t>Organization - Organization - =</t>
  </si>
  <si>
    <t>LexicalEquivalenceMatcher48138_1.0_</t>
  </si>
  <si>
    <t>Enumeration - MapCategoryType - &gt;</t>
  </si>
  <si>
    <t>ContextSubsumptionMatcherSigmoid50141</t>
  </si>
  <si>
    <t>CompoundMatcher50642_1.0_</t>
  </si>
  <si>
    <t>LexicalEquivalenceMatcher50565_1.0_</t>
  </si>
  <si>
    <t>ContextSubsumptionMatcherSigmoid50620</t>
  </si>
  <si>
    <t>CompoundMatcher50710_1.0_</t>
  </si>
  <si>
    <t>LexicalEquivalenceMatcher51602_1.0_</t>
  </si>
  <si>
    <t>Enumeration - MusicAlbumProductionType - &gt;</t>
  </si>
  <si>
    <t>ContextSubsumptionMatcherSigmoid50259</t>
  </si>
  <si>
    <t>CompoundMatcher50715_1.0_</t>
  </si>
  <si>
    <t>Text - Text - =</t>
  </si>
  <si>
    <t>LexicalEquivalenceMatcher55328_1.0_</t>
  </si>
  <si>
    <t>Enumeration - MusicAlbumReleaseType - &gt;</t>
  </si>
  <si>
    <t>ContextSubsumptionMatcherSigmoid50566</t>
  </si>
  <si>
    <t>CompoundMatcher50736_1.0_</t>
  </si>
  <si>
    <t>Language - Language - =</t>
  </si>
  <si>
    <t>LexicalEquivalenceMatcher76874_1.0_</t>
  </si>
  <si>
    <t>Enumeration - MusicReleaseFormatType - &gt;</t>
  </si>
  <si>
    <t>CompoundMatcher51727_1.0_</t>
  </si>
  <si>
    <t>Review - Review - =</t>
  </si>
  <si>
    <t>LexicalEquivalenceMatcher81338_1.0_</t>
  </si>
  <si>
    <t>Enumeration - OfferItemCondition - &gt;</t>
  </si>
  <si>
    <t>ContextSubsumptionMatcherSigmoid50291</t>
  </si>
  <si>
    <t>Work - Dataset - &gt;</t>
  </si>
  <si>
    <t>ContextSubsumptionMatcherSigmoid43487</t>
  </si>
  <si>
    <t>CompoundMatcher62807_1.0_</t>
  </si>
  <si>
    <t>Person - Person - =</t>
  </si>
  <si>
    <t>LexicalEquivalenceMatcher94291_1.0_</t>
  </si>
  <si>
    <t>Enumeration - OrderStatus - &gt;</t>
  </si>
  <si>
    <t>ContextSubsumptionMatcherSigmoid50334</t>
  </si>
  <si>
    <t>Work - Text - &gt;</t>
  </si>
  <si>
    <t>ContextSubsumptionMatcherSigmoid43610</t>
  </si>
  <si>
    <t>CompoundMatcher65742_1.0_</t>
  </si>
  <si>
    <t>WordEmbeddingMatcher35024_1.0_</t>
  </si>
  <si>
    <t>Enumeration - PaymentMethod - &gt;</t>
  </si>
  <si>
    <t>ContextSubsumptionMatcherSigmoid50593</t>
  </si>
  <si>
    <t>ContextSubsumptionMatcherSigmoid4514</t>
  </si>
  <si>
    <t>CompoundMatcher66527_1.0_</t>
  </si>
  <si>
    <t>0.9999999999999998</t>
  </si>
  <si>
    <t>WordEmbeddingMatcher78323_1.0_</t>
  </si>
  <si>
    <t>Enumeration - PaymentStatusType - &gt;</t>
  </si>
  <si>
    <t>Organization - Airline - &gt;</t>
  </si>
  <si>
    <t>ContextSubsumptionMatcherSigmoid47527</t>
  </si>
  <si>
    <t>CompoundMatcher66695_1.0_</t>
  </si>
  <si>
    <t>Enumeration - QualitativeValue - &gt;</t>
  </si>
  <si>
    <t>Distribution - MediaObject - &lt;</t>
  </si>
  <si>
    <t>ContextSubsumptionMatcherSigmoid90782</t>
  </si>
  <si>
    <t>Organization - Corporation - &gt;</t>
  </si>
  <si>
    <t>ContextSubsumptionMatcherSigmoid47689</t>
  </si>
  <si>
    <t>CompoundMatcher66920_1.0_</t>
  </si>
  <si>
    <t>Enumeration - ReservationStatusType - &gt;</t>
  </si>
  <si>
    <t>ContextSubsumptionMatcherSigmoid47789</t>
  </si>
  <si>
    <t>CompoundMatcher67025_1.0_</t>
  </si>
  <si>
    <t>Relations in Reference Alignment</t>
  </si>
  <si>
    <t>Enumeration - RsvpResponseType - &gt;</t>
  </si>
  <si>
    <t>ContextSubsumptionMatcherSigmoid47868</t>
  </si>
  <si>
    <t>CompoundMatcher67051_1.0_</t>
  </si>
  <si>
    <t>Relations in Alignment</t>
  </si>
  <si>
    <t>Enumeration - Specialty - &gt;</t>
  </si>
  <si>
    <t>ContextSubsumptionMatcherSigmoid47927</t>
  </si>
  <si>
    <t>CompoundMatcher69060_1.0_</t>
  </si>
  <si>
    <t>True positives (TP)</t>
  </si>
  <si>
    <t>Enumeration - WarrantyScope - &gt;</t>
  </si>
  <si>
    <t>WordEmbeddingMatcherSigmoid35024</t>
  </si>
  <si>
    <t>Organization - LocalBusiness - &gt;</t>
  </si>
  <si>
    <t>ContextSubsumptionMatcherSigmoid48117</t>
  </si>
  <si>
    <t>CompoundMatcher9425_1.0_</t>
  </si>
  <si>
    <t>False positives (FP)</t>
  </si>
  <si>
    <t>EnumerationAndChronology - Enumeration - &gt;</t>
  </si>
  <si>
    <t>ContextSubsumptionMatcherSigmoid48144</t>
  </si>
  <si>
    <t>CompoundMatcher98612_1.0_</t>
  </si>
  <si>
    <t>MusicInstrument - MusicVideoObject - =</t>
  </si>
  <si>
    <t>0.3057667636074048</t>
  </si>
  <si>
    <t>LexicalEquivalenceMatcherSigmoid39885</t>
  </si>
  <si>
    <t>Organization - PerformingGroup - &gt;</t>
  </si>
  <si>
    <t>ContextSubsumptionMatcherSigmoid48162</t>
  </si>
  <si>
    <t>ContextSubsumptionMatcher34838_1.0_</t>
  </si>
  <si>
    <t>Unit - Organization - &lt;</t>
  </si>
  <si>
    <t>0.5840688783593743</t>
  </si>
  <si>
    <t>LexicalSubsumptionMatcherSigmoid12333</t>
  </si>
  <si>
    <t>ContextSubsumptionMatcher34871_1.0_</t>
  </si>
  <si>
    <t>F-Measure</t>
  </si>
  <si>
    <t>Status - Order - &gt;</t>
  </si>
  <si>
    <t>LexicalSubsumptionMatcherSigmoid65392</t>
  </si>
  <si>
    <t>ContextSubsumptionMatcher4211_1.0_</t>
  </si>
  <si>
    <t>ContextSubsumptionMatcher42348_1.0_</t>
  </si>
  <si>
    <t>CSM</t>
  </si>
  <si>
    <t>WordEmbeddingMatcherSigmoid55328</t>
  </si>
  <si>
    <t>ContextSubsumptionMatcher42699_1.0_</t>
  </si>
  <si>
    <t>CM</t>
  </si>
  <si>
    <t>Text - Language - &gt;</t>
  </si>
  <si>
    <t>LexicalSubsumptionMatcherSigmoid54740</t>
  </si>
  <si>
    <t>ContextSubsumptionMatcher42718_1.0_</t>
  </si>
  <si>
    <t>DEM</t>
  </si>
  <si>
    <t>Identifier - Barcode - &gt;</t>
  </si>
  <si>
    <t>ContextSubsumptionMatcherSigmoid9968</t>
  </si>
  <si>
    <t>ContextSubsumptionMatcher42890_1.0_</t>
  </si>
  <si>
    <t>LSM</t>
  </si>
  <si>
    <t>ContextSubsumptionMatcher42909_1.0_</t>
  </si>
  <si>
    <t>DSM</t>
  </si>
  <si>
    <t>Language - Intangible - &lt;</t>
  </si>
  <si>
    <t>ContextSubsumptionMatcherSigmoid77123</t>
  </si>
  <si>
    <t>ContextSubsumptionMatcher42910_1.0_</t>
  </si>
  <si>
    <t>PEM</t>
  </si>
  <si>
    <t>WordEmbeddingMatcherSigmoid76874</t>
  </si>
  <si>
    <t>ContextSubsumptionMatcher43487_1.0_</t>
  </si>
  <si>
    <t>LEM</t>
  </si>
  <si>
    <t>Language - Text - &lt;</t>
  </si>
  <si>
    <t>LexicalSubsumptionMatcherSigmoid77462</t>
  </si>
  <si>
    <t>ContextSubsumptionMatcher43610_1.0_</t>
  </si>
  <si>
    <t>WEM</t>
  </si>
  <si>
    <t>Person - Person - &gt;</t>
  </si>
  <si>
    <t>ContextSubsumptionMatcherSigmoid94291</t>
  </si>
  <si>
    <t>ContextSubsumptionMatcher47527_1.0_</t>
  </si>
  <si>
    <t>GEM</t>
  </si>
  <si>
    <t>ContextSubsumptionMatcher47689_1.0_</t>
  </si>
  <si>
    <t>Enumeration - MedicalProcedureType - &gt;</t>
  </si>
  <si>
    <t>ContextSubsumptionMatcherSigmoid51431</t>
  </si>
  <si>
    <t>ContextSubsumptionMatcher48117_1.0_</t>
  </si>
  <si>
    <t>Sum</t>
  </si>
  <si>
    <t>Enumeration - DrugCostCategory - &gt;</t>
  </si>
  <si>
    <t>ContextSubsumptionMatcherSigmoid51965</t>
  </si>
  <si>
    <t>ContextSubsumptionMatcher48162_1.0_</t>
  </si>
  <si>
    <t>WordEmbeddingMatcherSigmoid51602</t>
  </si>
  <si>
    <t>ContextSubsumptionMatcherSigmoid51560</t>
  </si>
  <si>
    <t>ContextSubsumptionMatcher50211_1.0_</t>
  </si>
  <si>
    <t>ContextSubsumptionMatcherSigmoid51806</t>
  </si>
  <si>
    <t>ContextSubsumptionMatcher50712_1.0_</t>
  </si>
  <si>
    <t>Enumeration - PhysicalActivityCategory - &gt;</t>
  </si>
  <si>
    <t>ContextSubsumptionMatcherSigmoid51590</t>
  </si>
  <si>
    <t>ContextSubsumptionMatcher51431_1.0_</t>
  </si>
  <si>
    <t>Enumeration - MedicalImagingTechnique - &gt;</t>
  </si>
  <si>
    <t>ContextSubsumptionMatcherSigmoid51896</t>
  </si>
  <si>
    <t>ContextSubsumptionMatcher51445_1.0_</t>
  </si>
  <si>
    <t>ContextSubsumptionMatcherSigmoid51503</t>
  </si>
  <si>
    <t>Enumeration - MedicalTrialDesign - &gt;</t>
  </si>
  <si>
    <t>ContextSubsumptionMatcher51447_1.0_</t>
  </si>
  <si>
    <t>IntendedAudience - Audience - =</t>
  </si>
  <si>
    <t>ContextSubsumptionMatcherSigmoid51734</t>
  </si>
  <si>
    <t>ContextSubsumptionMatcherSigmoid51445</t>
  </si>
  <si>
    <t>ContextSubsumptionMatcher51455_1.0_</t>
  </si>
  <si>
    <t>IntendedAudience - BusinessAudience - &gt;</t>
  </si>
  <si>
    <t>ContextSubsumptionMatcherSigmoid51988</t>
  </si>
  <si>
    <t>ContextSubsumptionMatcherSigmoid51447</t>
  </si>
  <si>
    <t>Enumeration - PhysicalExam - &gt;</t>
  </si>
  <si>
    <t>ContextSubsumptionMatcher51467_1.0_</t>
  </si>
  <si>
    <t>IntendedAudience - EducationalAudience - &gt;</t>
  </si>
  <si>
    <t>ContextSubsumptionMatcherSigmoid51480</t>
  </si>
  <si>
    <t>ContextSubsumptionMatcherSigmoid51455</t>
  </si>
  <si>
    <t>ContextSubsumptionMatcher51480_1.0_</t>
  </si>
  <si>
    <t>IntendedAudience - Intangible - &lt;</t>
  </si>
  <si>
    <t>Enumeration - MedicineSystem - &gt;</t>
  </si>
  <si>
    <t>ContextSubsumptionMatcherSigmoid51787</t>
  </si>
  <si>
    <t>ContextSubsumptionMatcherSigmoid51467</t>
  </si>
  <si>
    <t>ContextSubsumptionMatcher51488_1.0_</t>
  </si>
  <si>
    <t>IntendedAudience - MedicalAudience - &gt;</t>
  </si>
  <si>
    <t>ContextSubsumptionMatcherSigmoid51820</t>
  </si>
  <si>
    <t>ContextSubsumptionMatcher51502_1.0_</t>
  </si>
  <si>
    <t>IntendedAudience - PeopleAudience - &gt;</t>
  </si>
  <si>
    <t>ContextSubsumptionMatcherSigmoid51488</t>
  </si>
  <si>
    <t>ContextSubsumptionMatcher51503_1.0_</t>
  </si>
  <si>
    <t>ContextSubsumptionMatcherSigmoid51796</t>
  </si>
  <si>
    <t>ContextSubsumptionMatcherSigmoid51502</t>
  </si>
  <si>
    <t>Enumeration - MedicalDevicePurpose - &gt;</t>
  </si>
  <si>
    <t>ContextSubsumptionMatcher51538_1.0_</t>
  </si>
  <si>
    <t>ContextSubsumptionMatcherSigmoid51727</t>
  </si>
  <si>
    <t>ContextSubsumptionMatcher51553_1.0_</t>
  </si>
  <si>
    <t>Media - AudioObject - &gt;</t>
  </si>
  <si>
    <t>Enumeration - DrugPregnancyCategory - &gt;</t>
  </si>
  <si>
    <t>ContextSubsumptionMatcherSigmoid51668</t>
  </si>
  <si>
    <t>ContextSubsumptionMatcherSigmoid51538</t>
  </si>
  <si>
    <t>ContextSubsumptionMatcher51560_1.0_</t>
  </si>
  <si>
    <t>Media - CreativeWork - &lt;</t>
  </si>
  <si>
    <t>Enumeration - InfectiousAgentClass - &gt;</t>
  </si>
  <si>
    <t>ContextSubsumptionMatcherSigmoid51738</t>
  </si>
  <si>
    <t>ContextSubsumptionMatcherSigmoid51553</t>
  </si>
  <si>
    <t>Enumeration - MedicalObservationalStudyDesign - &gt;</t>
  </si>
  <si>
    <t>ContextSubsumptionMatcher51576_1.0_</t>
  </si>
  <si>
    <t>Media - DataDownload - &gt;</t>
  </si>
  <si>
    <t>ContextSubsumptionMatcherSigmoid52071</t>
  </si>
  <si>
    <t>ContextSubsumptionMatcher51590_1.0_</t>
  </si>
  <si>
    <t>Media - Distribution - &gt;</t>
  </si>
  <si>
    <t>ContextSubsumptionMatcherSigmoid51786</t>
  </si>
  <si>
    <t>ContextSubsumptionMatcherSigmoid51576</t>
  </si>
  <si>
    <t>ContextSubsumptionMatcher51600_1.0_</t>
  </si>
  <si>
    <t>Media - Image - &gt;</t>
  </si>
  <si>
    <t>ContextSubsumptionMatcher51623_1.0_</t>
  </si>
  <si>
    <t>Media - ImageObject - &gt;</t>
  </si>
  <si>
    <t>ContextSubsumptionMatcherSigmoid51600</t>
  </si>
  <si>
    <t>Enumeration - DrugPrescriptionStatus - &gt;</t>
  </si>
  <si>
    <t>ContextSubsumptionMatcher51638_1.0_</t>
  </si>
  <si>
    <t>Media - MediaObject - =</t>
  </si>
  <si>
    <t>Enumeration - MedicalEvidenceLevel - &gt;</t>
  </si>
  <si>
    <t>ContextSubsumptionMatcherSigmoid51771</t>
  </si>
  <si>
    <t>ContextSubsumptionMatcherSigmoid51623</t>
  </si>
  <si>
    <t>ContextSubsumptionMatcher51668_1.0_</t>
  </si>
  <si>
    <t>Media - MusicVideoObject - &gt;</t>
  </si>
  <si>
    <t>Enumeration - MedicalAudience - &gt;</t>
  </si>
  <si>
    <t>ContextSubsumptionMatcherSigmoid51803</t>
  </si>
  <si>
    <t>ContextSubsumptionMatcherSigmoid51638</t>
  </si>
  <si>
    <t>ContextSubsumptionMatcher51713_1.0_</t>
  </si>
  <si>
    <t>Media - VideoObject - &gt;</t>
  </si>
  <si>
    <t>ContextSubsumptionMatcher51734_1.0_</t>
  </si>
  <si>
    <t>MusicFormat - Enumeration - &lt;</t>
  </si>
  <si>
    <t>ContextSubsumptionMatcherSigmoid51995</t>
  </si>
  <si>
    <t>ContextSubsumptionMatcherSigmoid51713</t>
  </si>
  <si>
    <t>ContextSubsumptionMatcher51738_1.0_</t>
  </si>
  <si>
    <t>MusicFormat - MusicReleaseFormatType - =</t>
  </si>
  <si>
    <t>ContextSubsumptionMatcher51743_1.0_</t>
  </si>
  <si>
    <t>ContextSubsumptionMatcherSigmoid51809</t>
  </si>
  <si>
    <t>ContextSubsumptionMatcher51771_1.0_</t>
  </si>
  <si>
    <t>ContextSubsumptionMatcher51781_1.0_</t>
  </si>
  <si>
    <t>Enumeration - MedicalSpecialty - &gt;</t>
  </si>
  <si>
    <t>ContextSubsumptionMatcherSigmoid51954</t>
  </si>
  <si>
    <t>ContextSubsumptionMatcherSigmoid51743</t>
  </si>
  <si>
    <t>ContextSubsumptionMatcher51786_1.0_</t>
  </si>
  <si>
    <t>ContextSubsumptionMatcherSigmoid51781</t>
  </si>
  <si>
    <t>ContextSubsumptionMatcher51787_1.0_</t>
  </si>
  <si>
    <t>Enumeration - MedicalStudyStatus - &gt;</t>
  </si>
  <si>
    <t>ContextSubsumptionMatcher51790_1.0_</t>
  </si>
  <si>
    <t>ContextSubsumptionMatcher51796_1.0_</t>
  </si>
  <si>
    <t>ContextSubsumptionMatcher51803_1.0_</t>
  </si>
  <si>
    <t>ContextSubsumptionMatcherSigmoid51828</t>
  </si>
  <si>
    <t>ContextSubsumptionMatcherSigmoid51790</t>
  </si>
  <si>
    <t>ContextSubsumptionMatcher51806_1.0_</t>
  </si>
  <si>
    <t>ContextSubsumptionMatcherSigmoid51981</t>
  </si>
  <si>
    <t>ContextSubsumptionMatcher51809_1.0_</t>
  </si>
  <si>
    <t>ContextSubsumptionMatcherSigmoid51930</t>
  </si>
  <si>
    <t>ContextSubsumptionMatcher51820_1.0_</t>
  </si>
  <si>
    <t>ContextSubsumptionMatcherSigmoid52059</t>
  </si>
  <si>
    <t>ContextSubsumptionMatcher51828_1.0_</t>
  </si>
  <si>
    <t>ContextSubsumptionMatcher51896_1.0_</t>
  </si>
  <si>
    <t>ContextSubsumptionMatcher51930_1.0_</t>
  </si>
  <si>
    <t>ContextSubsumptionMatcher51934_1.0_</t>
  </si>
  <si>
    <t>ContextSubsumptionMatcher51954_1.0_</t>
  </si>
  <si>
    <t>ContextSubsumptionMatcher51965_1.0_</t>
  </si>
  <si>
    <t>ContextSubsumptionMatcherSigmoid51934</t>
  </si>
  <si>
    <t>ContextSubsumptionMatcher51981_1.0_</t>
  </si>
  <si>
    <t>ContextSubsumptionMatcher51988_1.0_</t>
  </si>
  <si>
    <t>Review - CreativeWork - &lt;</t>
  </si>
  <si>
    <t>Mount - Mountain - =</t>
  </si>
  <si>
    <t>0.5252168187591937</t>
  </si>
  <si>
    <t>WordEmbeddingMatcherSigmoid44654</t>
  </si>
  <si>
    <t>ContextSubsumptionMatcher51995_1.0_</t>
  </si>
  <si>
    <t>ContextSubsumptionMatcher52059_1.0_</t>
  </si>
  <si>
    <t>WordEmbeddingMatcherSigmoid4027</t>
  </si>
  <si>
    <t>ContextSubsumptionMatcher52071_1.0_</t>
  </si>
  <si>
    <t>ContextSubsumptionMatcher52904_1.0_</t>
  </si>
  <si>
    <t>ContextSubsumptionMatcher77123_1.0_</t>
  </si>
  <si>
    <t>ContextSubsumptionMatcher78638_1.0_</t>
  </si>
  <si>
    <t>ContextSubsumptionMatcherSigmoid52904</t>
  </si>
  <si>
    <t>ContextSubsumptionMatcher81059_1.0_</t>
  </si>
  <si>
    <t>Object - Vehicle - &gt;</t>
  </si>
  <si>
    <t>LexicalSubsumptionMatcherSigmoid66552</t>
  </si>
  <si>
    <t>ContextSubsumptionMatcher90782_1.0_</t>
  </si>
  <si>
    <t>ContextSubsumptionMatcherSigmoid78638</t>
  </si>
  <si>
    <t>ContextSubsumptionMatcher9968_1.0_</t>
  </si>
  <si>
    <t>ContextSubsumptionMatcher94291_1.0_</t>
  </si>
  <si>
    <t>ContextSubsumptionMatcherSigmoid81059</t>
  </si>
  <si>
    <t>ShelfMark - Number - &gt;</t>
  </si>
  <si>
    <t>DefinitionSubsumptionMatcher10727_1.0_</t>
  </si>
  <si>
    <t>FileType - Text - &gt;</t>
  </si>
  <si>
    <t>DefinitionSubsumptionMatcher119126_1.0_</t>
  </si>
  <si>
    <t>0.8141121705401059</t>
  </si>
  <si>
    <t>DefinitionEquivalenceMatcher35024.0_1.0_</t>
  </si>
  <si>
    <t>Place - CheckInAction - &lt;</t>
  </si>
  <si>
    <t>DefinitionSubsumptionMatcher42621_1.0_</t>
  </si>
  <si>
    <t>0.9884087366385715</t>
  </si>
  <si>
    <t>DefinitionEquivalenceMatcher4027.0_1.0_</t>
  </si>
  <si>
    <t>Place - PropertyValue - &lt;</t>
  </si>
  <si>
    <t>DefinitionSubsumptionMatcher42731_1.0_</t>
  </si>
  <si>
    <t>0.9560606966584945</t>
  </si>
  <si>
    <t>DefinitionEquivalenceMatcher42948.0_1.0_</t>
  </si>
  <si>
    <t>0.7429186598283981</t>
  </si>
  <si>
    <t>DefinitionSubsumptionMatcherSigmoid10727</t>
  </si>
  <si>
    <t>Place - CheckOutAction - &lt;</t>
  </si>
  <si>
    <t>DefinitionSubsumptionMatcher42946_1.0_</t>
  </si>
  <si>
    <t>0.9771611347018455</t>
  </si>
  <si>
    <t>DefinitionEquivalenceMatcher48138.0_1.0_</t>
  </si>
  <si>
    <t>Cartography - Map - &gt;</t>
  </si>
  <si>
    <t>0.5771766834861235</t>
  </si>
  <si>
    <t>DefinitionSubsumptionMatcherSigmoid109346</t>
  </si>
  <si>
    <t>Event - Event - &gt;</t>
  </si>
  <si>
    <t>DefinitionSubsumptionMatcher50565_1.0_</t>
  </si>
  <si>
    <t>0.9788684821017234</t>
  </si>
  <si>
    <t>DefinitionEquivalenceMatcher51602.0_1.0_</t>
  </si>
  <si>
    <t>MovingImage - Event - &gt;</t>
  </si>
  <si>
    <t>DefinitionSubsumptionMatcherSigmoid116967</t>
  </si>
  <si>
    <t>Multimedia - VideoGame - &gt;</t>
  </si>
  <si>
    <t>DefinitionSubsumptionMatcher52102_1.0_</t>
  </si>
  <si>
    <t>0.9843013662694147</t>
  </si>
  <si>
    <t>DefinitionEquivalenceMatcher55328.0_1.0_</t>
  </si>
  <si>
    <t>DefinitionSubsumptionMatcherSigmoid119126</t>
  </si>
  <si>
    <t>DefinitionSubsumptionMatcher87130_1.0_</t>
  </si>
  <si>
    <t>0.982923992923732</t>
  </si>
  <si>
    <t>DefinitionEquivalenceMatcher76874.0_1.0_</t>
  </si>
  <si>
    <t>SystemRequirement - Language - &gt;</t>
  </si>
  <si>
    <t>DefinitionSubsumptionMatcherSigmoid119189</t>
  </si>
  <si>
    <t>DefinitionSubsumptionMatcher87198_1.0_</t>
  </si>
  <si>
    <t>0.8187438786968482</t>
  </si>
  <si>
    <t>DefinitionEquivalenceMatcher78323.0_1.0_</t>
  </si>
  <si>
    <t>WordEmbeddingMatcherSigmoid48138</t>
  </si>
  <si>
    <t>Media - PublicationEvent - &lt;</t>
  </si>
  <si>
    <t>DefinitionSubsumptionMatcherSigmoid23034</t>
  </si>
  <si>
    <t>Publication - PublicationEvent - &lt;</t>
  </si>
  <si>
    <t>DefinitionSubsumptionMatcher92040_1.0_</t>
  </si>
  <si>
    <t>0.9857238749712417</t>
  </si>
  <si>
    <t>DefinitionEquivalenceMatcher81338.0_1.0_</t>
  </si>
  <si>
    <t>Item - BusinessAudience - &lt;</t>
  </si>
  <si>
    <t>DefinitionSubsumptionMatcherSigmoid39342</t>
  </si>
  <si>
    <t>Publication - PublicationIssue - &lt;</t>
  </si>
  <si>
    <t>DefinitionSubsumptionMatcher92431_1.0_</t>
  </si>
  <si>
    <t>DefinitionSubsumptionMatcherSigmoid42621</t>
  </si>
  <si>
    <t>ImmediateAcquisition - Date - &gt;</t>
  </si>
  <si>
    <t>DefinitionSubsumptionMatcher97090_1.0_</t>
  </si>
  <si>
    <t>DefinitionSubsumptionMatcherSigmoid42731</t>
  </si>
  <si>
    <t>DefinitionSubsumptionMatcherSigmoid42946</t>
  </si>
  <si>
    <t>Work - PublicationVolume - &lt;</t>
  </si>
  <si>
    <t>DefinitionSubsumptionMatcherSigmoid43019</t>
  </si>
  <si>
    <t>Work - PublicationIssue - &lt;</t>
  </si>
  <si>
    <t>DefinitionSubsumptionMatcherSigmoid43606</t>
  </si>
  <si>
    <t>CartographicDataType - DataType - =</t>
  </si>
  <si>
    <t>LexicalEquivalenceMatcher50907_1.0_</t>
  </si>
  <si>
    <t>WordEmbeddingMatcherSigmoid81338</t>
  </si>
  <si>
    <t>DefinitionSubsumptionMatcherSigmoid52102</t>
  </si>
  <si>
    <t>Print - Service - &lt;</t>
  </si>
  <si>
    <t>DefinitionSubsumptionMatcherSigmoid60757</t>
  </si>
  <si>
    <t>Object - Sculpture - &gt;</t>
  </si>
  <si>
    <t>DefinitionSubsumptionMatcherSigmoid66892</t>
  </si>
  <si>
    <t>Work - Action - &gt;</t>
  </si>
  <si>
    <t>LexicalSubsumptionMatcherSigmoid43361</t>
  </si>
  <si>
    <t>DefinitionSubsumptionMatcherSigmoid87130</t>
  </si>
  <si>
    <t>DefinitionSubsumptionMatcherSigmoid87198</t>
  </si>
  <si>
    <t>Work - Service - &gt;</t>
  </si>
  <si>
    <t>LexicalSubsumptionMatcherSigmoid43180</t>
  </si>
  <si>
    <t>DefinitionSubsumptionMatcherSigmoid92040</t>
  </si>
  <si>
    <t>Place - Residence - &lt;</t>
  </si>
  <si>
    <t>LexicalSubsumptionMatcher42879_1.0_</t>
  </si>
  <si>
    <t>DefinitionSubsumptionMatcherSigmoid92431</t>
  </si>
  <si>
    <t>LexicalSubsumptionMatcher43180_1.0_</t>
  </si>
  <si>
    <t>DefinitionSubsumptionMatcherSigmoid97090</t>
  </si>
  <si>
    <t>LexicalSubsumptionMatcher43361_1.0_</t>
  </si>
  <si>
    <t>WordEmbeddingMatcherSigmoid78323</t>
  </si>
  <si>
    <t>LexicalSubsumptionMatcher47927_1.0_</t>
  </si>
  <si>
    <t>MusicMedium - MusicAlbum - =</t>
  </si>
  <si>
    <t>0.3364797510752189</t>
  </si>
  <si>
    <t>LexicalEquivalenceMatcherSigmoid50013</t>
  </si>
  <si>
    <t>LexicalSubsumptionMatcher54740_1.0_</t>
  </si>
  <si>
    <t>BroadcastStandard - BroadcastEvent - =</t>
  </si>
  <si>
    <t>0.2920312647962367</t>
  </si>
  <si>
    <t>LexicalEquivalenceMatcherSigmoid62433</t>
  </si>
  <si>
    <t>0.7405892829838138</t>
  </si>
  <si>
    <t>LexicalEquivalenceMatcherSigmoid50907</t>
  </si>
  <si>
    <t>LexicalSubsumptionMatcher66552_1.0_</t>
  </si>
  <si>
    <t>LexicalSubsumptionMatcher77462_1.0_</t>
  </si>
  <si>
    <t>LexicalSubsumptionMatcher92014_1.0_</t>
  </si>
  <si>
    <t>LexicalSubsumptionMatcher92206_1.0_</t>
  </si>
  <si>
    <t>LexicalSubsumptionMatcher98228_1.0_</t>
  </si>
  <si>
    <t>PropertyMatcher28350_1.0_</t>
  </si>
  <si>
    <t>PropertyMatcher33515_1.0_</t>
  </si>
  <si>
    <t>VideoCharacteristic - VideoObject - =</t>
  </si>
  <si>
    <t>0.2490761510214999</t>
  </si>
  <si>
    <t>PropertyMatcher102830</t>
  </si>
  <si>
    <t>0.7588627083576723</t>
  </si>
  <si>
    <t>PropertyMatcher28350</t>
  </si>
  <si>
    <t>PropertyMatcher33515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</si>
</sst>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Combination</a:t>
            </a:r>
            <a:r>
              <a:rPr lang="nb-NO" baseline="0"/>
              <a:t> Methods Cross-Domain dataset (Precision)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786654272382619"/>
          <c:y val="0.12878472222222223"/>
          <c:w val="0.86667049431321086"/>
          <c:h val="0.54372265966754152"/>
        </c:manualLayout>
      </c:layout>
      <c:lineChart>
        <c:grouping val="standard"/>
        <c:varyColors val="0"/>
        <c:ser>
          <c:idx val="0"/>
          <c:order val="0"/>
          <c:tx>
            <c:strRef>
              <c:f>'Cross-D Charts (Combination)'!$B$23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(Combination)'!$C$23:$L$23</c:f>
              <c:numCache>
                <c:formatCode>0.00</c:formatCode>
                <c:ptCount val="10"/>
                <c:pt idx="0">
                  <c:v>0.62318840579710144</c:v>
                </c:pt>
                <c:pt idx="1">
                  <c:v>0.62318840579710144</c:v>
                </c:pt>
                <c:pt idx="2">
                  <c:v>0.62318840579710144</c:v>
                </c:pt>
                <c:pt idx="3">
                  <c:v>0.62318840579710144</c:v>
                </c:pt>
                <c:pt idx="4">
                  <c:v>0.62318840579710144</c:v>
                </c:pt>
                <c:pt idx="5">
                  <c:v>0.62318840579710144</c:v>
                </c:pt>
                <c:pt idx="6">
                  <c:v>0.62318840579710144</c:v>
                </c:pt>
                <c:pt idx="7">
                  <c:v>0.62318840579710144</c:v>
                </c:pt>
                <c:pt idx="8">
                  <c:v>0.62318840579710144</c:v>
                </c:pt>
                <c:pt idx="9">
                  <c:v>0.62318840579710144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9-D948-B0DB-E990BCB70709}"/>
            </c:ext>
          </c:extLst>
        </c:ser>
        <c:ser>
          <c:idx val="1"/>
          <c:order val="1"/>
          <c:tx>
            <c:strRef>
              <c:f>'Cross-D Charts (Combination)'!$B$25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(Combination)'!$C$25:$L$25</c:f>
              <c:numCache>
                <c:formatCode>0.00</c:formatCode>
                <c:ptCount val="10"/>
                <c:pt idx="0">
                  <c:v>0.52023121387283233</c:v>
                </c:pt>
                <c:pt idx="1">
                  <c:v>0.52023121387283233</c:v>
                </c:pt>
                <c:pt idx="2">
                  <c:v>0.52325581395348841</c:v>
                </c:pt>
                <c:pt idx="3">
                  <c:v>0.52941176470588236</c:v>
                </c:pt>
                <c:pt idx="4">
                  <c:v>0.53254437869822491</c:v>
                </c:pt>
                <c:pt idx="5">
                  <c:v>0.53254437869822491</c:v>
                </c:pt>
                <c:pt idx="6">
                  <c:v>0.53254437869822491</c:v>
                </c:pt>
                <c:pt idx="7">
                  <c:v>0.625</c:v>
                </c:pt>
                <c:pt idx="8">
                  <c:v>0.625</c:v>
                </c:pt>
                <c:pt idx="9">
                  <c:v>0.6223776223776224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9-D948-B0DB-E990BCB70709}"/>
            </c:ext>
          </c:extLst>
        </c:ser>
        <c:ser>
          <c:idx val="2"/>
          <c:order val="2"/>
          <c:tx>
            <c:strRef>
              <c:f>'Cross-D Charts (Combination)'!$B$26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(Combination)'!$C$26:$L$26</c:f>
              <c:numCache>
                <c:formatCode>0.00</c:formatCode>
                <c:ptCount val="10"/>
                <c:pt idx="0">
                  <c:v>0.51428600000000002</c:v>
                </c:pt>
                <c:pt idx="1">
                  <c:v>0.51428600000000002</c:v>
                </c:pt>
                <c:pt idx="2">
                  <c:v>0.51724099999999995</c:v>
                </c:pt>
                <c:pt idx="3">
                  <c:v>0.52325600000000005</c:v>
                </c:pt>
                <c:pt idx="4">
                  <c:v>0.52631600000000001</c:v>
                </c:pt>
                <c:pt idx="5">
                  <c:v>0.52941199999999999</c:v>
                </c:pt>
                <c:pt idx="6">
                  <c:v>0.53254400000000002</c:v>
                </c:pt>
                <c:pt idx="7">
                  <c:v>0.625</c:v>
                </c:pt>
                <c:pt idx="8">
                  <c:v>0.61702100000000004</c:v>
                </c:pt>
                <c:pt idx="9">
                  <c:v>0.59701499999999996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9-D948-B0DB-E990BCB70709}"/>
            </c:ext>
          </c:extLst>
        </c:ser>
        <c:ser>
          <c:idx val="3"/>
          <c:order val="3"/>
          <c:tx>
            <c:strRef>
              <c:f>'Cross-D Charts (Combination)'!$B$27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(Combination)'!$C$27:$L$27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9-D948-B0DB-E990BCB70709}"/>
            </c:ext>
          </c:extLst>
        </c:ser>
        <c:ser>
          <c:idx val="4"/>
          <c:order val="4"/>
          <c:tx>
            <c:strRef>
              <c:f>'Cross-D Charts (Combination)'!$B$28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(Combination)'!$C$28:$L$28</c:f>
              <c:numCache>
                <c:formatCode>0.00</c:formatCode>
                <c:ptCount val="10"/>
                <c:pt idx="0">
                  <c:v>2.5848142164781908E-2</c:v>
                </c:pt>
                <c:pt idx="1">
                  <c:v>2.5848142164781908E-2</c:v>
                </c:pt>
                <c:pt idx="2">
                  <c:v>2.5848142164781908E-2</c:v>
                </c:pt>
                <c:pt idx="3">
                  <c:v>2.5848142164781908E-2</c:v>
                </c:pt>
                <c:pt idx="4">
                  <c:v>2.5848142164781908E-2</c:v>
                </c:pt>
                <c:pt idx="5">
                  <c:v>2.5848142164781908E-2</c:v>
                </c:pt>
                <c:pt idx="6">
                  <c:v>2.5848142164781908E-2</c:v>
                </c:pt>
                <c:pt idx="7">
                  <c:v>2.5848142164781908E-2</c:v>
                </c:pt>
                <c:pt idx="8">
                  <c:v>2.5848142164781908E-2</c:v>
                </c:pt>
                <c:pt idx="9">
                  <c:v>2.5848142164781908E-2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9-D948-B0DB-E990BCB70709}"/>
            </c:ext>
          </c:extLst>
        </c:ser>
        <c:ser>
          <c:idx val="5"/>
          <c:order val="5"/>
          <c:tx>
            <c:strRef>
              <c:f>'Cross-D Charts (Combination)'!$B$29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(Combination)'!$C$29:$L$29</c:f>
              <c:numCache>
                <c:formatCode>0.00</c:formatCode>
                <c:ptCount val="10"/>
                <c:pt idx="0">
                  <c:v>0.23076923076923078</c:v>
                </c:pt>
                <c:pt idx="1">
                  <c:v>0.23076923076923078</c:v>
                </c:pt>
                <c:pt idx="2">
                  <c:v>0.23076923076923078</c:v>
                </c:pt>
                <c:pt idx="3">
                  <c:v>0.23076923076923078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9-D948-B0DB-E990BCB70709}"/>
            </c:ext>
          </c:extLst>
        </c:ser>
        <c:ser>
          <c:idx val="6"/>
          <c:order val="6"/>
          <c:tx>
            <c:strRef>
              <c:f>'Cross-D Charts (Combination)'!$B$30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(Combination)'!$C$30:$L$30</c:f>
              <c:numCache>
                <c:formatCode>0.00</c:formatCode>
                <c:ptCount val="10"/>
                <c:pt idx="0">
                  <c:v>1.7656579528176957E-3</c:v>
                </c:pt>
                <c:pt idx="1">
                  <c:v>1.7656579528176957E-3</c:v>
                </c:pt>
                <c:pt idx="2">
                  <c:v>1.7656579528176957E-3</c:v>
                </c:pt>
                <c:pt idx="3">
                  <c:v>1.7656579528176957E-3</c:v>
                </c:pt>
                <c:pt idx="4">
                  <c:v>1.7656579528176957E-3</c:v>
                </c:pt>
                <c:pt idx="5">
                  <c:v>1.7656579528176957E-3</c:v>
                </c:pt>
                <c:pt idx="6">
                  <c:v>1.8704301989457576E-3</c:v>
                </c:pt>
                <c:pt idx="7">
                  <c:v>1.9736842105263159E-3</c:v>
                </c:pt>
                <c:pt idx="8">
                  <c:v>8.4745762711864403E-2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9-D948-B0DB-E990BCB70709}"/>
            </c:ext>
          </c:extLst>
        </c:ser>
        <c:ser>
          <c:idx val="7"/>
          <c:order val="7"/>
          <c:tx>
            <c:strRef>
              <c:f>'Cross-D Charts (Combination)'!$B$31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(Combination)'!$C$31:$L$31</c:f>
              <c:numCache>
                <c:formatCode>0.00</c:formatCode>
                <c:ptCount val="10"/>
                <c:pt idx="0">
                  <c:v>1.3740458015267175E-2</c:v>
                </c:pt>
                <c:pt idx="1">
                  <c:v>1.3740458015267175E-2</c:v>
                </c:pt>
                <c:pt idx="2">
                  <c:v>1.3740458015267175E-2</c:v>
                </c:pt>
                <c:pt idx="3">
                  <c:v>1.3740458015267175E-2</c:v>
                </c:pt>
                <c:pt idx="4">
                  <c:v>1.3740458015267175E-2</c:v>
                </c:pt>
                <c:pt idx="5">
                  <c:v>1.3740458015267175E-2</c:v>
                </c:pt>
                <c:pt idx="6">
                  <c:v>2.1377672209026127E-2</c:v>
                </c:pt>
                <c:pt idx="7">
                  <c:v>3.9823008849557522E-2</c:v>
                </c:pt>
                <c:pt idx="8">
                  <c:v>0.13043478260869565</c:v>
                </c:pt>
                <c:pt idx="9">
                  <c:v>0.21951219512195122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9-D948-B0DB-E990BCB70709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'Cross-D Charts (Combination)'!$C$24:$L$24</c:f>
              <c:numCache>
                <c:formatCode>0.00</c:formatCode>
                <c:ptCount val="10"/>
                <c:pt idx="0">
                  <c:v>0.5625</c:v>
                </c:pt>
                <c:pt idx="1">
                  <c:v>0.5625</c:v>
                </c:pt>
                <c:pt idx="2">
                  <c:v>0.5625</c:v>
                </c:pt>
                <c:pt idx="3">
                  <c:v>0.5625</c:v>
                </c:pt>
                <c:pt idx="4">
                  <c:v>0.5625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6-2044-9F86-B09FB8F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14128"/>
        <c:axId val="249509280"/>
      </c:lineChart>
      <c:catAx>
        <c:axId val="2681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9509280"/>
        <c:crosses val="autoZero"/>
        <c:auto val="1"/>
        <c:lblAlgn val="ctr"/>
        <c:lblOffset val="100"/>
        <c:noMultiLvlLbl val="0"/>
      </c:catAx>
      <c:valAx>
        <c:axId val="24950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794783464566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81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31051326917465E-2"/>
          <c:y val="0.77363489720034995"/>
          <c:w val="0.89930331915966499"/>
          <c:h val="0.20398868989904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9-E04B-9811-C479A405E0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9-E04B-9811-C479A405E0E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69-E04B-9811-C479A405E0E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69-E04B-9811-C479A405E0E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69-E04B-9811-C479A405E0E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69-E04B-9811-C479A405E0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69-E04B-9811-C479A405E0E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69-E04B-9811-C479A405E0E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69-E04B-9811-C479A405E0E9}"/>
              </c:ext>
            </c:extLst>
          </c:dPt>
          <c:dLbls>
            <c:dLbl>
              <c:idx val="0"/>
              <c:layout>
                <c:manualLayout>
                  <c:x val="5.0170134983127106E-2"/>
                  <c:y val="-1.14755030621172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69-E04B-9811-C479A405E0E9}"/>
                </c:ext>
              </c:extLst>
            </c:dLbl>
            <c:dLbl>
              <c:idx val="1"/>
              <c:layout>
                <c:manualLayout>
                  <c:x val="-4.9731205474315712E-2"/>
                  <c:y val="5.44101049868766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9-E04B-9811-C479A405E0E9}"/>
                </c:ext>
              </c:extLst>
            </c:dLbl>
            <c:dLbl>
              <c:idx val="2"/>
              <c:layout>
                <c:manualLayout>
                  <c:x val="-5.036214223222097E-2"/>
                  <c:y val="-2.997156605424322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69-E04B-9811-C479A405E0E9}"/>
                </c:ext>
              </c:extLst>
            </c:dLbl>
            <c:dLbl>
              <c:idx val="3"/>
              <c:layout>
                <c:manualLayout>
                  <c:x val="-5.4842050993625796E-2"/>
                  <c:y val="2.7837051618547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69-E04B-9811-C479A405E0E9}"/>
                </c:ext>
              </c:extLst>
            </c:dLbl>
            <c:dLbl>
              <c:idx val="4"/>
              <c:layout>
                <c:manualLayout>
                  <c:x val="0.47937492188476438"/>
                  <c:y val="0.219764654418197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69-E04B-9811-C479A405E0E9}"/>
                </c:ext>
              </c:extLst>
            </c:dLbl>
            <c:dLbl>
              <c:idx val="5"/>
              <c:layout>
                <c:manualLayout>
                  <c:x val="-4.9839551306086742E-2"/>
                  <c:y val="-6.23950131233595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69-E04B-9811-C479A405E0E9}"/>
                </c:ext>
              </c:extLst>
            </c:dLbl>
            <c:dLbl>
              <c:idx val="6"/>
              <c:layout>
                <c:manualLayout>
                  <c:x val="0.38566390138732659"/>
                  <c:y val="0.151763779527559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69-E04B-9811-C479A405E0E9}"/>
                </c:ext>
              </c:extLst>
            </c:dLbl>
            <c:dLbl>
              <c:idx val="7"/>
              <c:layout>
                <c:manualLayout>
                  <c:x val="0.38442382202224706"/>
                  <c:y val="4.54155730533683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69-E04B-9811-C479A405E0E9}"/>
                </c:ext>
              </c:extLst>
            </c:dLbl>
            <c:dLbl>
              <c:idx val="8"/>
              <c:layout>
                <c:manualLayout>
                  <c:x val="0.38764810648668918"/>
                  <c:y val="7.67637795275590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69-E04B-9811-C479A405E0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CD_ALIGNMENT_ANALYSIS!$E$144:$E$152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CD_ALIGNMENT_ANALYSIS!$F$144:$F$152</c:f>
              <c:numCache>
                <c:formatCode>General</c:formatCode>
                <c:ptCount val="9"/>
                <c:pt idx="0">
                  <c:v>92</c:v>
                </c:pt>
                <c:pt idx="1">
                  <c:v>21</c:v>
                </c:pt>
                <c:pt idx="2">
                  <c:v>11</c:v>
                </c:pt>
                <c:pt idx="3">
                  <c:v>10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69-E04B-9811-C479A405E0E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 Methods Cross-Domain dataset</a:t>
            </a:r>
            <a:r>
              <a:rPr lang="nb-NO" baseline="0"/>
              <a:t> (Recall)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617672790901138"/>
          <c:y val="0.12526055336832895"/>
          <c:w val="0.86836030912802564"/>
          <c:h val="0.51671013779527564"/>
        </c:manualLayout>
      </c:layout>
      <c:lineChart>
        <c:grouping val="standard"/>
        <c:varyColors val="0"/>
        <c:ser>
          <c:idx val="0"/>
          <c:order val="0"/>
          <c:tx>
            <c:strRef>
              <c:f>'Cross-D Charts (Combination)'!$B$36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(Combination)'!$C$36:$L$36</c:f>
              <c:numCache>
                <c:formatCode>0.00</c:formatCode>
                <c:ptCount val="10"/>
                <c:pt idx="0">
                  <c:v>0.78899082568807344</c:v>
                </c:pt>
                <c:pt idx="1">
                  <c:v>0.78899082568807344</c:v>
                </c:pt>
                <c:pt idx="2">
                  <c:v>0.78899082568807344</c:v>
                </c:pt>
                <c:pt idx="3">
                  <c:v>0.78899082568807344</c:v>
                </c:pt>
                <c:pt idx="4">
                  <c:v>0.78899082568807344</c:v>
                </c:pt>
                <c:pt idx="5">
                  <c:v>0.78899082568807344</c:v>
                </c:pt>
                <c:pt idx="6">
                  <c:v>0.78899082568807344</c:v>
                </c:pt>
                <c:pt idx="7">
                  <c:v>0.78899082568807344</c:v>
                </c:pt>
                <c:pt idx="8">
                  <c:v>0.78899082568807344</c:v>
                </c:pt>
                <c:pt idx="9">
                  <c:v>0.78899082568807344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E-0A49-90D8-CE730A63CD76}"/>
            </c:ext>
          </c:extLst>
        </c:ser>
        <c:ser>
          <c:idx val="1"/>
          <c:order val="1"/>
          <c:tx>
            <c:strRef>
              <c:f>'Cross-D Charts (Combination)'!$B$38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(Combination)'!$C$38:$L$38</c:f>
              <c:numCache>
                <c:formatCode>0.00</c:formatCode>
                <c:ptCount val="10"/>
                <c:pt idx="0">
                  <c:v>0.82568807339449546</c:v>
                </c:pt>
                <c:pt idx="1">
                  <c:v>0.82568807339449546</c:v>
                </c:pt>
                <c:pt idx="2">
                  <c:v>0.82568807339449546</c:v>
                </c:pt>
                <c:pt idx="3">
                  <c:v>0.82568807339449546</c:v>
                </c:pt>
                <c:pt idx="4">
                  <c:v>0.82568807339449546</c:v>
                </c:pt>
                <c:pt idx="5">
                  <c:v>0.82568807339449546</c:v>
                </c:pt>
                <c:pt idx="6">
                  <c:v>0.82568807339449546</c:v>
                </c:pt>
                <c:pt idx="7">
                  <c:v>0.82568807339449546</c:v>
                </c:pt>
                <c:pt idx="8">
                  <c:v>0.82568807339449546</c:v>
                </c:pt>
                <c:pt idx="9">
                  <c:v>0.8165137614678899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E-0A49-90D8-CE730A63CD76}"/>
            </c:ext>
          </c:extLst>
        </c:ser>
        <c:ser>
          <c:idx val="2"/>
          <c:order val="2"/>
          <c:tx>
            <c:strRef>
              <c:f>'Cross-D Charts (Combination)'!$B$39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(Combination)'!$C$39:$L$39</c:f>
              <c:numCache>
                <c:formatCode>0.00</c:formatCode>
                <c:ptCount val="10"/>
                <c:pt idx="0">
                  <c:v>0.82568799999999998</c:v>
                </c:pt>
                <c:pt idx="1">
                  <c:v>0.82568799999999998</c:v>
                </c:pt>
                <c:pt idx="2">
                  <c:v>0.82568799999999998</c:v>
                </c:pt>
                <c:pt idx="3">
                  <c:v>0.82568799999999998</c:v>
                </c:pt>
                <c:pt idx="4">
                  <c:v>0.82568799999999998</c:v>
                </c:pt>
                <c:pt idx="5">
                  <c:v>0.82568799999999998</c:v>
                </c:pt>
                <c:pt idx="6">
                  <c:v>0.82568799999999998</c:v>
                </c:pt>
                <c:pt idx="7">
                  <c:v>0.82568799999999998</c:v>
                </c:pt>
                <c:pt idx="8">
                  <c:v>0.79816500000000001</c:v>
                </c:pt>
                <c:pt idx="9">
                  <c:v>0.73394499999999996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0A49-90D8-CE730A63CD76}"/>
            </c:ext>
          </c:extLst>
        </c:ser>
        <c:ser>
          <c:idx val="3"/>
          <c:order val="3"/>
          <c:tx>
            <c:strRef>
              <c:f>'Cross-D Charts (Combination)'!$B$40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(Combination)'!$C$40:$L$40</c:f>
              <c:numCache>
                <c:formatCode>0.00</c:formatCode>
                <c:ptCount val="10"/>
                <c:pt idx="0">
                  <c:v>0.32110100000000003</c:v>
                </c:pt>
                <c:pt idx="1">
                  <c:v>0.32110100000000003</c:v>
                </c:pt>
                <c:pt idx="2">
                  <c:v>0.32110100000000003</c:v>
                </c:pt>
                <c:pt idx="3">
                  <c:v>0.32110100000000003</c:v>
                </c:pt>
                <c:pt idx="4">
                  <c:v>0.32110100000000003</c:v>
                </c:pt>
                <c:pt idx="5">
                  <c:v>0.32110100000000003</c:v>
                </c:pt>
                <c:pt idx="6">
                  <c:v>0.32110100000000003</c:v>
                </c:pt>
                <c:pt idx="7">
                  <c:v>0.32110100000000003</c:v>
                </c:pt>
                <c:pt idx="8">
                  <c:v>0.32110100000000003</c:v>
                </c:pt>
                <c:pt idx="9">
                  <c:v>0.31192700000000001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E-0A49-90D8-CE730A63CD76}"/>
            </c:ext>
          </c:extLst>
        </c:ser>
        <c:ser>
          <c:idx val="4"/>
          <c:order val="4"/>
          <c:tx>
            <c:strRef>
              <c:f>'Cross-D Charts (Combination)'!$B$41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(Combination)'!$C$41:$L$41</c:f>
              <c:numCache>
                <c:formatCode>0.00</c:formatCode>
                <c:ptCount val="10"/>
                <c:pt idx="0">
                  <c:v>0.14678899082568808</c:v>
                </c:pt>
                <c:pt idx="1">
                  <c:v>0.14678899082568808</c:v>
                </c:pt>
                <c:pt idx="2">
                  <c:v>0.14678899082568808</c:v>
                </c:pt>
                <c:pt idx="3">
                  <c:v>0.14678899082568808</c:v>
                </c:pt>
                <c:pt idx="4">
                  <c:v>0.14678899082568808</c:v>
                </c:pt>
                <c:pt idx="5">
                  <c:v>0.14678899082568808</c:v>
                </c:pt>
                <c:pt idx="6">
                  <c:v>0.14678899082568808</c:v>
                </c:pt>
                <c:pt idx="7">
                  <c:v>0.14678899082568808</c:v>
                </c:pt>
                <c:pt idx="8">
                  <c:v>0.14678899082568808</c:v>
                </c:pt>
                <c:pt idx="9">
                  <c:v>0.14678899082568808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E-0A49-90D8-CE730A63CD76}"/>
            </c:ext>
          </c:extLst>
        </c:ser>
        <c:ser>
          <c:idx val="5"/>
          <c:order val="5"/>
          <c:tx>
            <c:strRef>
              <c:f>'Cross-D Charts (Combination)'!$B$42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(Combination)'!$C$42:$L$42</c:f>
              <c:numCache>
                <c:formatCode>0.00</c:formatCode>
                <c:ptCount val="10"/>
                <c:pt idx="0">
                  <c:v>2.7522935779816515E-2</c:v>
                </c:pt>
                <c:pt idx="1">
                  <c:v>2.7522935779816515E-2</c:v>
                </c:pt>
                <c:pt idx="2">
                  <c:v>2.7522935779816515E-2</c:v>
                </c:pt>
                <c:pt idx="3">
                  <c:v>2.7522935779816515E-2</c:v>
                </c:pt>
                <c:pt idx="4">
                  <c:v>2.7522935779816515E-2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E-0A49-90D8-CE730A63CD76}"/>
            </c:ext>
          </c:extLst>
        </c:ser>
        <c:ser>
          <c:idx val="6"/>
          <c:order val="6"/>
          <c:tx>
            <c:strRef>
              <c:f>'Cross-D Charts (Combination)'!$B$43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(Combination)'!$C$43:$L$43</c:f>
              <c:numCache>
                <c:formatCode>0.00</c:formatCode>
                <c:ptCount val="10"/>
                <c:pt idx="0">
                  <c:v>0.33027522935779818</c:v>
                </c:pt>
                <c:pt idx="1">
                  <c:v>0.33027522935779818</c:v>
                </c:pt>
                <c:pt idx="2">
                  <c:v>0.33027522935779818</c:v>
                </c:pt>
                <c:pt idx="3">
                  <c:v>0.33027522935779818</c:v>
                </c:pt>
                <c:pt idx="4">
                  <c:v>0.33027522935779818</c:v>
                </c:pt>
                <c:pt idx="5">
                  <c:v>0.33027522935779818</c:v>
                </c:pt>
                <c:pt idx="6">
                  <c:v>0.30275229357798167</c:v>
                </c:pt>
                <c:pt idx="7">
                  <c:v>0.30275229357798167</c:v>
                </c:pt>
                <c:pt idx="8">
                  <c:v>0.1834862385321101</c:v>
                </c:pt>
                <c:pt idx="9">
                  <c:v>7.3394495412844041E-2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E-0A49-90D8-CE730A63CD76}"/>
            </c:ext>
          </c:extLst>
        </c:ser>
        <c:ser>
          <c:idx val="7"/>
          <c:order val="7"/>
          <c:tx>
            <c:strRef>
              <c:f>'Cross-D Charts (Combination)'!$B$44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(Combination)'!$C$44:$L$44</c:f>
              <c:numCache>
                <c:formatCode>0.00</c:formatCode>
                <c:ptCount val="10"/>
                <c:pt idx="0">
                  <c:v>8.2568807339449546E-2</c:v>
                </c:pt>
                <c:pt idx="1">
                  <c:v>8.2568807339449546E-2</c:v>
                </c:pt>
                <c:pt idx="2">
                  <c:v>8.2568807339449546E-2</c:v>
                </c:pt>
                <c:pt idx="3">
                  <c:v>8.2568807339449546E-2</c:v>
                </c:pt>
                <c:pt idx="4">
                  <c:v>8.2568807339449546E-2</c:v>
                </c:pt>
                <c:pt idx="5">
                  <c:v>8.2568807339449546E-2</c:v>
                </c:pt>
                <c:pt idx="6">
                  <c:v>8.2568807339449546E-2</c:v>
                </c:pt>
                <c:pt idx="7">
                  <c:v>8.2568807339449546E-2</c:v>
                </c:pt>
                <c:pt idx="8">
                  <c:v>8.2568807339449546E-2</c:v>
                </c:pt>
                <c:pt idx="9">
                  <c:v>8.2568807339449546E-2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E-0A49-90D8-CE730A63CD76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'Cross-D Charts (Combination)'!$C$37:$L$37</c:f>
              <c:numCache>
                <c:formatCode>0.00</c:formatCode>
                <c:ptCount val="10"/>
                <c:pt idx="0">
                  <c:v>0.82568807339449546</c:v>
                </c:pt>
                <c:pt idx="1">
                  <c:v>0.82568807339449546</c:v>
                </c:pt>
                <c:pt idx="2">
                  <c:v>0.82568807339449546</c:v>
                </c:pt>
                <c:pt idx="3">
                  <c:v>0.82568807339449546</c:v>
                </c:pt>
                <c:pt idx="4">
                  <c:v>0.82568807339449546</c:v>
                </c:pt>
                <c:pt idx="5">
                  <c:v>0.82568807339449546</c:v>
                </c:pt>
                <c:pt idx="6">
                  <c:v>0.82568807339449546</c:v>
                </c:pt>
                <c:pt idx="7">
                  <c:v>0.82568807339449546</c:v>
                </c:pt>
                <c:pt idx="8">
                  <c:v>0.82568807339449546</c:v>
                </c:pt>
                <c:pt idx="9">
                  <c:v>0.82568807339449546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E-034B-8856-02C55BD0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27936"/>
        <c:axId val="321792624"/>
      </c:lineChart>
      <c:catAx>
        <c:axId val="384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1792624"/>
        <c:crosses val="autoZero"/>
        <c:auto val="1"/>
        <c:lblAlgn val="ctr"/>
        <c:lblOffset val="100"/>
        <c:noMultiLvlLbl val="0"/>
      </c:catAx>
      <c:valAx>
        <c:axId val="32179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653269903762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44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37408865558471E-2"/>
          <c:y val="0.78270641951006126"/>
          <c:w val="0.89683562992125987"/>
          <c:h val="0.19646020679937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Combination Methods Cross-Domain</a:t>
            </a:r>
            <a:r>
              <a:rPr lang="nb-NO" baseline="0"/>
              <a:t> dataset (F-measure)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718984625349301"/>
          <c:y val="0.12592284868689962"/>
          <c:w val="0.86750693167007065"/>
          <c:h val="0.50293619395374212"/>
        </c:manualLayout>
      </c:layout>
      <c:lineChart>
        <c:grouping val="standard"/>
        <c:varyColors val="0"/>
        <c:ser>
          <c:idx val="0"/>
          <c:order val="0"/>
          <c:tx>
            <c:strRef>
              <c:f>'Cross-D Charts (Combination)'!$B$49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(Combination)'!$C$49:$L$49</c:f>
              <c:numCache>
                <c:formatCode>0.00</c:formatCode>
                <c:ptCount val="10"/>
                <c:pt idx="0">
                  <c:v>0.69635627530364375</c:v>
                </c:pt>
                <c:pt idx="1">
                  <c:v>0.69635627530364375</c:v>
                </c:pt>
                <c:pt idx="2">
                  <c:v>0.69635627530364375</c:v>
                </c:pt>
                <c:pt idx="3">
                  <c:v>0.69635627530364375</c:v>
                </c:pt>
                <c:pt idx="4">
                  <c:v>0.69635627530364375</c:v>
                </c:pt>
                <c:pt idx="5">
                  <c:v>0.69635627530364375</c:v>
                </c:pt>
                <c:pt idx="6">
                  <c:v>0.69635627530364375</c:v>
                </c:pt>
                <c:pt idx="7">
                  <c:v>0.69635627530364375</c:v>
                </c:pt>
                <c:pt idx="8">
                  <c:v>0.69635627530364375</c:v>
                </c:pt>
                <c:pt idx="9">
                  <c:v>0.69635627530364375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1-9749-A4C3-BD0D4317E683}"/>
            </c:ext>
          </c:extLst>
        </c:ser>
        <c:ser>
          <c:idx val="1"/>
          <c:order val="1"/>
          <c:tx>
            <c:strRef>
              <c:f>'Cross-D Charts (Combination)'!$B$51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(Combination)'!$C$51:$L$51</c:f>
              <c:numCache>
                <c:formatCode>0.00</c:formatCode>
                <c:ptCount val="10"/>
                <c:pt idx="0">
                  <c:v>0.63829787234042545</c:v>
                </c:pt>
                <c:pt idx="1">
                  <c:v>0.63829787234042545</c:v>
                </c:pt>
                <c:pt idx="2">
                  <c:v>0.64056939501779364</c:v>
                </c:pt>
                <c:pt idx="3">
                  <c:v>0.64516129032258063</c:v>
                </c:pt>
                <c:pt idx="4">
                  <c:v>0.6474820143884894</c:v>
                </c:pt>
                <c:pt idx="5">
                  <c:v>0.6474820143884894</c:v>
                </c:pt>
                <c:pt idx="6">
                  <c:v>0.6474820143884894</c:v>
                </c:pt>
                <c:pt idx="7">
                  <c:v>0.71146245059288549</c:v>
                </c:pt>
                <c:pt idx="8">
                  <c:v>0.71146245059288549</c:v>
                </c:pt>
                <c:pt idx="9">
                  <c:v>0.7063492063492065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1-9749-A4C3-BD0D4317E683}"/>
            </c:ext>
          </c:extLst>
        </c:ser>
        <c:ser>
          <c:idx val="2"/>
          <c:order val="2"/>
          <c:tx>
            <c:strRef>
              <c:f>'Cross-D Charts (Combination)'!$B$52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(Combination)'!$C$52:$L$52</c:f>
              <c:numCache>
                <c:formatCode>0.00</c:formatCode>
                <c:ptCount val="10"/>
                <c:pt idx="0">
                  <c:v>0.63380300000000001</c:v>
                </c:pt>
                <c:pt idx="1">
                  <c:v>0.63380300000000001</c:v>
                </c:pt>
                <c:pt idx="2">
                  <c:v>0.636042</c:v>
                </c:pt>
                <c:pt idx="3">
                  <c:v>0.64056900000000006</c:v>
                </c:pt>
                <c:pt idx="4">
                  <c:v>0.64285700000000001</c:v>
                </c:pt>
                <c:pt idx="5">
                  <c:v>0.64516099999999998</c:v>
                </c:pt>
                <c:pt idx="6">
                  <c:v>0.647482</c:v>
                </c:pt>
                <c:pt idx="7">
                  <c:v>0.71146200000000004</c:v>
                </c:pt>
                <c:pt idx="8">
                  <c:v>0.69599999999999995</c:v>
                </c:pt>
                <c:pt idx="9">
                  <c:v>0.65843600000000002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1-9749-A4C3-BD0D4317E683}"/>
            </c:ext>
          </c:extLst>
        </c:ser>
        <c:ser>
          <c:idx val="3"/>
          <c:order val="3"/>
          <c:tx>
            <c:strRef>
              <c:f>'Cross-D Charts (Combination)'!$B$53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(Combination)'!$C$53:$L$53</c:f>
              <c:numCache>
                <c:formatCode>0.00</c:formatCode>
                <c:ptCount val="10"/>
                <c:pt idx="0">
                  <c:v>0.48611100000000002</c:v>
                </c:pt>
                <c:pt idx="1">
                  <c:v>0.48611100000000002</c:v>
                </c:pt>
                <c:pt idx="2">
                  <c:v>0.48611100000000002</c:v>
                </c:pt>
                <c:pt idx="3">
                  <c:v>0.48611100000000002</c:v>
                </c:pt>
                <c:pt idx="4">
                  <c:v>0.48611100000000002</c:v>
                </c:pt>
                <c:pt idx="5">
                  <c:v>0.48611100000000002</c:v>
                </c:pt>
                <c:pt idx="6">
                  <c:v>0.48611100000000002</c:v>
                </c:pt>
                <c:pt idx="7">
                  <c:v>0.48611100000000002</c:v>
                </c:pt>
                <c:pt idx="8">
                  <c:v>0.48611100000000002</c:v>
                </c:pt>
                <c:pt idx="9">
                  <c:v>0.475524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1-9749-A4C3-BD0D4317E683}"/>
            </c:ext>
          </c:extLst>
        </c:ser>
        <c:ser>
          <c:idx val="4"/>
          <c:order val="4"/>
          <c:tx>
            <c:strRef>
              <c:f>'Cross-D Charts (Combination)'!$B$54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(Combination)'!$C$54:$L$54</c:f>
              <c:numCache>
                <c:formatCode>0.00</c:formatCode>
                <c:ptCount val="10"/>
                <c:pt idx="0">
                  <c:v>4.3956043956043959E-2</c:v>
                </c:pt>
                <c:pt idx="1">
                  <c:v>4.3956043956043959E-2</c:v>
                </c:pt>
                <c:pt idx="2">
                  <c:v>4.3956043956043959E-2</c:v>
                </c:pt>
                <c:pt idx="3">
                  <c:v>4.3956043956043959E-2</c:v>
                </c:pt>
                <c:pt idx="4">
                  <c:v>4.3956043956043959E-2</c:v>
                </c:pt>
                <c:pt idx="5">
                  <c:v>4.3956043956043959E-2</c:v>
                </c:pt>
                <c:pt idx="6">
                  <c:v>4.3956043956043959E-2</c:v>
                </c:pt>
                <c:pt idx="7">
                  <c:v>4.3956043956043959E-2</c:v>
                </c:pt>
                <c:pt idx="8">
                  <c:v>4.3956043956043959E-2</c:v>
                </c:pt>
                <c:pt idx="9">
                  <c:v>4.3956043956043959E-2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1-9749-A4C3-BD0D4317E683}"/>
            </c:ext>
          </c:extLst>
        </c:ser>
        <c:ser>
          <c:idx val="5"/>
          <c:order val="5"/>
          <c:tx>
            <c:strRef>
              <c:f>'Cross-D Charts (Combination)'!$B$55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(Combination)'!$C$55:$L$55</c:f>
              <c:numCache>
                <c:formatCode>0.00</c:formatCode>
                <c:ptCount val="10"/>
                <c:pt idx="0">
                  <c:v>4.9180327868852458E-2</c:v>
                </c:pt>
                <c:pt idx="1">
                  <c:v>4.9180327868852458E-2</c:v>
                </c:pt>
                <c:pt idx="2">
                  <c:v>4.9180327868852458E-2</c:v>
                </c:pt>
                <c:pt idx="3">
                  <c:v>4.9180327868852458E-2</c:v>
                </c:pt>
                <c:pt idx="4">
                  <c:v>5.0847457627118647E-2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1-9749-A4C3-BD0D4317E683}"/>
            </c:ext>
          </c:extLst>
        </c:ser>
        <c:ser>
          <c:idx val="6"/>
          <c:order val="6"/>
          <c:tx>
            <c:strRef>
              <c:f>'Cross-D Charts (Combination)'!$B$56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(Combination)'!$C$56:$L$56</c:f>
              <c:numCache>
                <c:formatCode>0.00</c:formatCode>
                <c:ptCount val="10"/>
                <c:pt idx="0">
                  <c:v>3.5125378085666893E-3</c:v>
                </c:pt>
                <c:pt idx="1">
                  <c:v>3.5125378085666893E-3</c:v>
                </c:pt>
                <c:pt idx="2">
                  <c:v>3.5125378085666893E-3</c:v>
                </c:pt>
                <c:pt idx="3">
                  <c:v>3.5125378085666893E-3</c:v>
                </c:pt>
                <c:pt idx="4">
                  <c:v>3.5125378085666893E-3</c:v>
                </c:pt>
                <c:pt idx="5">
                  <c:v>3.5125378085666893E-3</c:v>
                </c:pt>
                <c:pt idx="6">
                  <c:v>3.717890941865705E-3</c:v>
                </c:pt>
                <c:pt idx="7">
                  <c:v>3.9218016519103937E-3</c:v>
                </c:pt>
                <c:pt idx="8">
                  <c:v>0.11594202898550725</c:v>
                </c:pt>
                <c:pt idx="9">
                  <c:v>0.13223140495867769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1-9749-A4C3-BD0D4317E683}"/>
            </c:ext>
          </c:extLst>
        </c:ser>
        <c:ser>
          <c:idx val="7"/>
          <c:order val="7"/>
          <c:tx>
            <c:strRef>
              <c:f>'Cross-D Charts (Combination)'!$B$57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Charts (Combination)'!$C$57:$L$57</c:f>
              <c:numCache>
                <c:formatCode>0.00</c:formatCode>
                <c:ptCount val="10"/>
                <c:pt idx="0">
                  <c:v>2.356020942408377E-2</c:v>
                </c:pt>
                <c:pt idx="1">
                  <c:v>2.356020942408377E-2</c:v>
                </c:pt>
                <c:pt idx="2">
                  <c:v>2.356020942408377E-2</c:v>
                </c:pt>
                <c:pt idx="3">
                  <c:v>2.356020942408377E-2</c:v>
                </c:pt>
                <c:pt idx="4">
                  <c:v>2.356020942408377E-2</c:v>
                </c:pt>
                <c:pt idx="5">
                  <c:v>2.356020942408377E-2</c:v>
                </c:pt>
                <c:pt idx="6">
                  <c:v>3.3962264150943396E-2</c:v>
                </c:pt>
                <c:pt idx="7">
                  <c:v>5.3731343283582089E-2</c:v>
                </c:pt>
                <c:pt idx="8">
                  <c:v>0.10112359550561797</c:v>
                </c:pt>
                <c:pt idx="9">
                  <c:v>0.11999999999999998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1-9749-A4C3-BD0D4317E683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'Cross-D Charts (Combination)'!$C$50:$L$50</c:f>
              <c:numCache>
                <c:formatCode>0.00</c:formatCode>
                <c:ptCount val="10"/>
                <c:pt idx="0">
                  <c:v>0.66914498141263945</c:v>
                </c:pt>
                <c:pt idx="1">
                  <c:v>0.66914498141263945</c:v>
                </c:pt>
                <c:pt idx="2">
                  <c:v>0.66914498141263945</c:v>
                </c:pt>
                <c:pt idx="3">
                  <c:v>0.66914498141263945</c:v>
                </c:pt>
                <c:pt idx="4">
                  <c:v>0.66914498141263945</c:v>
                </c:pt>
                <c:pt idx="5">
                  <c:v>0.66914498141263945</c:v>
                </c:pt>
                <c:pt idx="6">
                  <c:v>0.66914498141263945</c:v>
                </c:pt>
                <c:pt idx="7">
                  <c:v>0.66914498141263945</c:v>
                </c:pt>
                <c:pt idx="8">
                  <c:v>0.66914498141263945</c:v>
                </c:pt>
                <c:pt idx="9">
                  <c:v>0.66914498141263945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E-1E40-A84E-414E87AA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84832"/>
        <c:axId val="377646208"/>
      </c:lineChart>
      <c:catAx>
        <c:axId val="3627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7646208"/>
        <c:crosses val="autoZero"/>
        <c:auto val="1"/>
        <c:lblAlgn val="ctr"/>
        <c:lblOffset val="100"/>
        <c:noMultiLvlLbl val="0"/>
      </c:catAx>
      <c:valAx>
        <c:axId val="377646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2611335301837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2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81474190726166E-2"/>
          <c:y val="0.75314495844269469"/>
          <c:w val="0.95961924030329537"/>
          <c:h val="0.2264845800524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Equivalence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Embedding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'Cross-D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Only'!$D$4:$M$4</c:f>
              <c:numCache>
                <c:formatCode>0.00</c:formatCode>
                <c:ptCount val="10"/>
                <c:pt idx="0">
                  <c:v>0.47826086956521735</c:v>
                </c:pt>
                <c:pt idx="1">
                  <c:v>0.47826086956521735</c:v>
                </c:pt>
                <c:pt idx="2">
                  <c:v>0.48888888888888887</c:v>
                </c:pt>
                <c:pt idx="3">
                  <c:v>0.56410256410256421</c:v>
                </c:pt>
                <c:pt idx="4">
                  <c:v>0.59459459459459463</c:v>
                </c:pt>
                <c:pt idx="5">
                  <c:v>0.75862068965517238</c:v>
                </c:pt>
                <c:pt idx="6">
                  <c:v>0.81481481481481477</c:v>
                </c:pt>
                <c:pt idx="7">
                  <c:v>0.81481481481481477</c:v>
                </c:pt>
                <c:pt idx="8">
                  <c:v>0.81481481481481477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274B-AF25-19AF21A13EFE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Only'!$D$14:$M$14</c:f>
              <c:numCache>
                <c:formatCode>0.00</c:formatCode>
                <c:ptCount val="10"/>
                <c:pt idx="0">
                  <c:v>0.64516129032258063</c:v>
                </c:pt>
                <c:pt idx="1">
                  <c:v>0.64516129032258063</c:v>
                </c:pt>
                <c:pt idx="2">
                  <c:v>0.64516129032258063</c:v>
                </c:pt>
                <c:pt idx="3">
                  <c:v>0.64516129032258063</c:v>
                </c:pt>
                <c:pt idx="4">
                  <c:v>0.64516129032258063</c:v>
                </c:pt>
                <c:pt idx="5">
                  <c:v>0.64516129032258063</c:v>
                </c:pt>
                <c:pt idx="6">
                  <c:v>0.64516129032258063</c:v>
                </c:pt>
                <c:pt idx="7">
                  <c:v>0.64516129032258063</c:v>
                </c:pt>
                <c:pt idx="8">
                  <c:v>0.64516129032258063</c:v>
                </c:pt>
                <c:pt idx="9">
                  <c:v>0.64516129032258063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D-274B-AF25-19AF21A13EFE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Only'!$D$35:$M$35</c:f>
              <c:numCache>
                <c:formatCode>0.00</c:formatCode>
                <c:ptCount val="10"/>
                <c:pt idx="0">
                  <c:v>0.72727299999999995</c:v>
                </c:pt>
                <c:pt idx="1">
                  <c:v>0.72727299999999995</c:v>
                </c:pt>
                <c:pt idx="2">
                  <c:v>0.75</c:v>
                </c:pt>
                <c:pt idx="3">
                  <c:v>0.8</c:v>
                </c:pt>
                <c:pt idx="4">
                  <c:v>0.82758600000000004</c:v>
                </c:pt>
                <c:pt idx="5">
                  <c:v>0.82758600000000004</c:v>
                </c:pt>
                <c:pt idx="6">
                  <c:v>0.82758600000000004</c:v>
                </c:pt>
                <c:pt idx="7">
                  <c:v>0.82758600000000004</c:v>
                </c:pt>
                <c:pt idx="8">
                  <c:v>0.82758600000000004</c:v>
                </c:pt>
                <c:pt idx="9">
                  <c:v>0.78571400000000002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D-274B-AF25-19AF21A13EFE}"/>
            </c:ext>
          </c:extLst>
        </c:ser>
        <c:ser>
          <c:idx val="3"/>
          <c:order val="3"/>
          <c:tx>
            <c:v>Average Aggregation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Only'!$D$43:$M$43</c:f>
              <c:numCache>
                <c:formatCode>0.00</c:formatCode>
                <c:ptCount val="10"/>
                <c:pt idx="0">
                  <c:v>0.64705900000000005</c:v>
                </c:pt>
                <c:pt idx="1">
                  <c:v>0.64705900000000005</c:v>
                </c:pt>
                <c:pt idx="2">
                  <c:v>0.66666700000000001</c:v>
                </c:pt>
                <c:pt idx="3">
                  <c:v>0.709677</c:v>
                </c:pt>
                <c:pt idx="4">
                  <c:v>0.73333300000000001</c:v>
                </c:pt>
                <c:pt idx="5">
                  <c:v>0.75862099999999999</c:v>
                </c:pt>
                <c:pt idx="6">
                  <c:v>0.78571400000000002</c:v>
                </c:pt>
                <c:pt idx="7">
                  <c:v>0.78571400000000002</c:v>
                </c:pt>
                <c:pt idx="8">
                  <c:v>0.69230800000000003</c:v>
                </c:pt>
                <c:pt idx="9">
                  <c:v>0.21052599999999999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D-274B-AF25-19AF21A13EFE}"/>
            </c:ext>
          </c:extLst>
        </c:ser>
        <c:ser>
          <c:idx val="4"/>
          <c:order val="4"/>
          <c:tx>
            <c:v>Majority Vote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'Cross-D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Only'!$D$51:$M$51</c:f>
              <c:numCache>
                <c:formatCode>0.00</c:formatCode>
                <c:ptCount val="10"/>
                <c:pt idx="0">
                  <c:v>0.81481499999999996</c:v>
                </c:pt>
                <c:pt idx="1">
                  <c:v>0.81481499999999996</c:v>
                </c:pt>
                <c:pt idx="2">
                  <c:v>0.81481499999999996</c:v>
                </c:pt>
                <c:pt idx="3">
                  <c:v>0.81481499999999996</c:v>
                </c:pt>
                <c:pt idx="4">
                  <c:v>0.81481499999999996</c:v>
                </c:pt>
                <c:pt idx="5">
                  <c:v>0.81481499999999996</c:v>
                </c:pt>
                <c:pt idx="6">
                  <c:v>0.81481499999999996</c:v>
                </c:pt>
                <c:pt idx="7">
                  <c:v>0.81481499999999996</c:v>
                </c:pt>
                <c:pt idx="8">
                  <c:v>0.81481499999999996</c:v>
                </c:pt>
                <c:pt idx="9">
                  <c:v>0.769231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D-274B-AF25-19AF21A13EFE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'Cross-D EQ and SUB Only'!$D$24:$M$24</c:f>
              <c:numCache>
                <c:formatCode>0.00</c:formatCode>
                <c:ptCount val="10"/>
                <c:pt idx="0">
                  <c:v>0.72727272727272718</c:v>
                </c:pt>
                <c:pt idx="1">
                  <c:v>0.72727272727272718</c:v>
                </c:pt>
                <c:pt idx="2">
                  <c:v>0.72727272727272718</c:v>
                </c:pt>
                <c:pt idx="3">
                  <c:v>0.72727272727272718</c:v>
                </c:pt>
                <c:pt idx="4">
                  <c:v>0.72727272727272718</c:v>
                </c:pt>
                <c:pt idx="5">
                  <c:v>0.72727272727272718</c:v>
                </c:pt>
                <c:pt idx="6">
                  <c:v>0.72727272727272718</c:v>
                </c:pt>
                <c:pt idx="7">
                  <c:v>0.72727272727272718</c:v>
                </c:pt>
                <c:pt idx="8">
                  <c:v>0.72727272727272718</c:v>
                </c:pt>
                <c:pt idx="9">
                  <c:v>0.72727272727272718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8-5E44-AC6B-B941BB29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5743"/>
        <c:axId val="89038607"/>
      </c:lineChart>
      <c:catAx>
        <c:axId val="1102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9038607"/>
        <c:crosses val="autoZero"/>
        <c:auto val="1"/>
        <c:lblAlgn val="ctr"/>
        <c:lblOffset val="100"/>
        <c:noMultiLvlLbl val="0"/>
      </c:catAx>
      <c:valAx>
        <c:axId val="8903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F-meaure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412302712160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2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Subsumption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'Cross-D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Only'!$D$9:$M$9</c:f>
              <c:numCache>
                <c:formatCode>0.00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E-2B45-84EC-3DB3A87CD7D0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'Cross-D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Only'!$D$19:$M$19</c:f>
              <c:numCache>
                <c:formatCode>0.00</c:formatCode>
                <c:ptCount val="10"/>
                <c:pt idx="0">
                  <c:v>0.68518518518518512</c:v>
                </c:pt>
                <c:pt idx="1">
                  <c:v>0.68518518518518512</c:v>
                </c:pt>
                <c:pt idx="2">
                  <c:v>0.68518518518518512</c:v>
                </c:pt>
                <c:pt idx="3">
                  <c:v>0.68518518518518512</c:v>
                </c:pt>
                <c:pt idx="4">
                  <c:v>0.68518518518518512</c:v>
                </c:pt>
                <c:pt idx="5">
                  <c:v>0.68518518518518512</c:v>
                </c:pt>
                <c:pt idx="6">
                  <c:v>0.68518518518518512</c:v>
                </c:pt>
                <c:pt idx="7">
                  <c:v>0.68518518518518512</c:v>
                </c:pt>
                <c:pt idx="8">
                  <c:v>0.68518518518518512</c:v>
                </c:pt>
                <c:pt idx="9">
                  <c:v>0.68518518518518512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E-2B45-84EC-3DB3A87CD7D0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'Cross-D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Only'!$D$39:$M$39</c:f>
              <c:numCache>
                <c:formatCode>0.00</c:formatCode>
                <c:ptCount val="10"/>
                <c:pt idx="0">
                  <c:v>0.61044200000000004</c:v>
                </c:pt>
                <c:pt idx="1">
                  <c:v>0.61044200000000004</c:v>
                </c:pt>
                <c:pt idx="2">
                  <c:v>0.61044200000000004</c:v>
                </c:pt>
                <c:pt idx="3">
                  <c:v>0.61044200000000004</c:v>
                </c:pt>
                <c:pt idx="4">
                  <c:v>0.61044200000000004</c:v>
                </c:pt>
                <c:pt idx="5">
                  <c:v>0.61044200000000004</c:v>
                </c:pt>
                <c:pt idx="6">
                  <c:v>0.61044200000000004</c:v>
                </c:pt>
                <c:pt idx="7">
                  <c:v>0.67857100000000004</c:v>
                </c:pt>
                <c:pt idx="8">
                  <c:v>0.67857100000000004</c:v>
                </c:pt>
                <c:pt idx="9">
                  <c:v>0.67857100000000004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E-2B45-84EC-3DB3A87CD7D0}"/>
            </c:ext>
          </c:extLst>
        </c:ser>
        <c:ser>
          <c:idx val="3"/>
          <c:order val="3"/>
          <c:tx>
            <c:v>Average Aggregation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'Cross-D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Only'!$D$47:$M$47</c:f>
              <c:numCache>
                <c:formatCode>0.00</c:formatCode>
                <c:ptCount val="10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0.67555600000000005</c:v>
                </c:pt>
                <c:pt idx="8">
                  <c:v>0.66964299999999999</c:v>
                </c:pt>
                <c:pt idx="9">
                  <c:v>0.66964299999999999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E-2B45-84EC-3DB3A87CD7D0}"/>
            </c:ext>
          </c:extLst>
        </c:ser>
        <c:ser>
          <c:idx val="4"/>
          <c:order val="4"/>
          <c:tx>
            <c:v>Majority Vote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'Cross-D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'Cross-D EQ and SUB Only'!$D$56:$M$56</c:f>
              <c:numCache>
                <c:formatCode>0.00</c:formatCode>
                <c:ptCount val="10"/>
                <c:pt idx="0">
                  <c:v>0.41025600000000001</c:v>
                </c:pt>
                <c:pt idx="1">
                  <c:v>0.41025600000000001</c:v>
                </c:pt>
                <c:pt idx="2">
                  <c:v>0.41025600000000001</c:v>
                </c:pt>
                <c:pt idx="3">
                  <c:v>0.41025600000000001</c:v>
                </c:pt>
                <c:pt idx="4">
                  <c:v>0.41025600000000001</c:v>
                </c:pt>
                <c:pt idx="5">
                  <c:v>0.41025600000000001</c:v>
                </c:pt>
                <c:pt idx="6">
                  <c:v>0.41025600000000001</c:v>
                </c:pt>
                <c:pt idx="7">
                  <c:v>0.41025600000000001</c:v>
                </c:pt>
                <c:pt idx="8">
                  <c:v>0.41025600000000001</c:v>
                </c:pt>
                <c:pt idx="9">
                  <c:v>0.41025600000000001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E-2B45-84EC-3DB3A87CD7D0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'Cross-D EQ and SUB Only'!$D$29:$M$29</c:f>
              <c:numCache>
                <c:formatCode>0.00</c:formatCode>
                <c:ptCount val="10"/>
                <c:pt idx="0">
                  <c:v>0.64406779661016955</c:v>
                </c:pt>
                <c:pt idx="1">
                  <c:v>0.64406779661016955</c:v>
                </c:pt>
                <c:pt idx="2">
                  <c:v>0.64406779661016955</c:v>
                </c:pt>
                <c:pt idx="3">
                  <c:v>0.64406779661016955</c:v>
                </c:pt>
                <c:pt idx="4">
                  <c:v>0.64406779661016955</c:v>
                </c:pt>
                <c:pt idx="5">
                  <c:v>0.64406779661016955</c:v>
                </c:pt>
                <c:pt idx="6">
                  <c:v>0.64406779661016955</c:v>
                </c:pt>
                <c:pt idx="7">
                  <c:v>0.64406779661016955</c:v>
                </c:pt>
                <c:pt idx="8">
                  <c:v>0.64406779661016955</c:v>
                </c:pt>
                <c:pt idx="9">
                  <c:v>0.64406779661016955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7648-9689-651BE495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751"/>
        <c:axId val="110991983"/>
      </c:lineChart>
      <c:catAx>
        <c:axId val="1502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991983"/>
        <c:crosses val="autoZero"/>
        <c:auto val="1"/>
        <c:lblAlgn val="ctr"/>
        <c:lblOffset val="100"/>
        <c:noMultiLvlLbl val="0"/>
      </c:catAx>
      <c:valAx>
        <c:axId val="11099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391101115212434E-2"/>
              <c:y val="0.4074991725851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50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55-6C48-B069-A34A178BD2D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55-6C48-B069-A34A178BD2D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55-6C48-B069-A34A178BD2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55-6C48-B069-A34A178BD2D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55-6C48-B069-A34A178BD2D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555-6C48-B069-A34A178BD2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555-6C48-B069-A34A178BD2D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555-6C48-B069-A34A178BD2D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555-6C48-B069-A34A178BD2DD}"/>
              </c:ext>
            </c:extLst>
          </c:dPt>
          <c:dLbls>
            <c:dLbl>
              <c:idx val="0"/>
              <c:layout>
                <c:manualLayout>
                  <c:x val="6.4188793261307289E-2"/>
                  <c:y val="3.30675390928246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55-6C48-B069-A34A178BD2DD}"/>
                </c:ext>
              </c:extLst>
            </c:dLbl>
            <c:dLbl>
              <c:idx val="1"/>
              <c:layout>
                <c:manualLayout>
                  <c:x val="-5.3512726606848561E-2"/>
                  <c:y val="-9.745480758567150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55-6C48-B069-A34A178BD2DD}"/>
                </c:ext>
              </c:extLst>
            </c:dLbl>
            <c:dLbl>
              <c:idx val="2"/>
              <c:layout>
                <c:manualLayout>
                  <c:x val="-3.7659219923091021E-2"/>
                  <c:y val="2.47510258400797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55-6C48-B069-A34A178BD2DD}"/>
                </c:ext>
              </c:extLst>
            </c:dLbl>
            <c:dLbl>
              <c:idx val="3"/>
              <c:layout>
                <c:manualLayout>
                  <c:x val="-7.2643655008240243E-2"/>
                  <c:y val="5.1751691249861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55-6C48-B069-A34A178BD2DD}"/>
                </c:ext>
              </c:extLst>
            </c:dLbl>
            <c:dLbl>
              <c:idx val="4"/>
              <c:layout>
                <c:manualLayout>
                  <c:x val="-4.9058780443142283E-2"/>
                  <c:y val="3.30830653210602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55-6C48-B069-A34A178BD2DD}"/>
                </c:ext>
              </c:extLst>
            </c:dLbl>
            <c:dLbl>
              <c:idx val="8"/>
              <c:layout>
                <c:manualLayout>
                  <c:x val="0.240115363486541"/>
                  <c:y val="2.01938005988688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55-6C48-B069-A34A178BD2D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CD_ALIGNMENT_ANALYSIS!$K$166:$K$174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WEM</c:v>
                </c:pt>
                <c:pt idx="3">
                  <c:v>LSM</c:v>
                </c:pt>
                <c:pt idx="4">
                  <c:v>DSM</c:v>
                </c:pt>
                <c:pt idx="5">
                  <c:v>LEM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CD_ALIGNMENT_ANALYSIS!$L$166:$L$174</c:f>
              <c:numCache>
                <c:formatCode>General</c:formatCode>
                <c:ptCount val="9"/>
                <c:pt idx="0">
                  <c:v>92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55-6C48-B069-A34A178BD2D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F0-A048-8AE9-377653B329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F0-A048-8AE9-377653B329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F0-A048-8AE9-377653B329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F0-A048-8AE9-377653B329C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F0-A048-8AE9-377653B329C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F0-A048-8AE9-377653B329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F0-A048-8AE9-377653B329C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F0-A048-8AE9-377653B329C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F0-A048-8AE9-377653B329C9}"/>
              </c:ext>
            </c:extLst>
          </c:dPt>
          <c:dLbls>
            <c:dLbl>
              <c:idx val="0"/>
              <c:layout>
                <c:manualLayout>
                  <c:x val="4.7785892549672075E-2"/>
                  <c:y val="9.53520483852561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F0-A048-8AE9-377653B329C9}"/>
                </c:ext>
              </c:extLst>
            </c:dLbl>
            <c:dLbl>
              <c:idx val="1"/>
              <c:layout>
                <c:manualLayout>
                  <c:x val="-5.3740447677455554E-2"/>
                  <c:y val="-4.96411046445281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F0-A048-8AE9-377653B329C9}"/>
                </c:ext>
              </c:extLst>
            </c:dLbl>
            <c:dLbl>
              <c:idx val="2"/>
              <c:layout>
                <c:manualLayout>
                  <c:x val="-6.3617210625084644E-2"/>
                  <c:y val="5.91638137624101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F0-A048-8AE9-377653B329C9}"/>
                </c:ext>
              </c:extLst>
            </c:dLbl>
            <c:dLbl>
              <c:idx val="3"/>
              <c:layout>
                <c:manualLayout>
                  <c:x val="-4.6272998123391827E-2"/>
                  <c:y val="3.82774164099052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F0-A048-8AE9-377653B329C9}"/>
                </c:ext>
              </c:extLst>
            </c:dLbl>
            <c:dLbl>
              <c:idx val="4"/>
              <c:layout>
                <c:manualLayout>
                  <c:x val="-0.22596606628102692"/>
                  <c:y val="-1.98987218988930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F0-A048-8AE9-377653B329C9}"/>
                </c:ext>
              </c:extLst>
            </c:dLbl>
            <c:dLbl>
              <c:idx val="8"/>
              <c:layout>
                <c:manualLayout>
                  <c:x val="0.32862330476503704"/>
                  <c:y val="5.24275362318840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7F0-A048-8AE9-377653B329C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CD_ALIGNMENT_ANALYSIS!$P$150:$P$158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LEM</c:v>
                </c:pt>
                <c:pt idx="3">
                  <c:v>LSM</c:v>
                </c:pt>
                <c:pt idx="4">
                  <c:v>DSM</c:v>
                </c:pt>
                <c:pt idx="5">
                  <c:v>WEM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CD_ALIGNMENT_ANALYSIS!$Q$150:$Q$158</c:f>
              <c:numCache>
                <c:formatCode>General</c:formatCode>
                <c:ptCount val="9"/>
                <c:pt idx="0">
                  <c:v>67</c:v>
                </c:pt>
                <c:pt idx="1">
                  <c:v>42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F0-A048-8AE9-377653B329C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31-7540-BFB0-2342B27AAF7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31-7540-BFB0-2342B27AAF7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31-7540-BFB0-2342B27AAF7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31-7540-BFB0-2342B27AAF7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31-7540-BFB0-2342B27AAF7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31-7540-BFB0-2342B27AAF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31-7540-BFB0-2342B27AAF7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31-7540-BFB0-2342B27AAF7E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31-7540-BFB0-2342B27AAF7E}"/>
              </c:ext>
            </c:extLst>
          </c:dPt>
          <c:dLbls>
            <c:dLbl>
              <c:idx val="0"/>
              <c:layout>
                <c:manualLayout>
                  <c:x val="4.4782683414573178E-2"/>
                  <c:y val="0.109610236220472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1-7540-BFB0-2342B27AAF7E}"/>
                </c:ext>
              </c:extLst>
            </c:dLbl>
            <c:dLbl>
              <c:idx val="1"/>
              <c:layout>
                <c:manualLayout>
                  <c:x val="-4.5825521809773798E-2"/>
                  <c:y val="1.65271216097986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1-7540-BFB0-2342B27AAF7E}"/>
                </c:ext>
              </c:extLst>
            </c:dLbl>
            <c:dLbl>
              <c:idx val="2"/>
              <c:layout>
                <c:manualLayout>
                  <c:x val="-5.1173915760529931E-2"/>
                  <c:y val="-7.560586176727909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31-7540-BFB0-2342B27AAF7E}"/>
                </c:ext>
              </c:extLst>
            </c:dLbl>
            <c:dLbl>
              <c:idx val="3"/>
              <c:layout>
                <c:manualLayout>
                  <c:x val="-3.683070866141732E-2"/>
                  <c:y val="-5.47502187226596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1-7540-BFB0-2342B27AAF7E}"/>
                </c:ext>
              </c:extLst>
            </c:dLbl>
            <c:dLbl>
              <c:idx val="4"/>
              <c:layout>
                <c:manualLayout>
                  <c:x val="-0.10334294150731159"/>
                  <c:y val="3.768372703412073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31-7540-BFB0-2342B27AAF7E}"/>
                </c:ext>
              </c:extLst>
            </c:dLbl>
            <c:dLbl>
              <c:idx val="5"/>
              <c:layout>
                <c:manualLayout>
                  <c:x val="-0.10652715285589301"/>
                  <c:y val="-3.4249781277340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1-7540-BFB0-2342B27AAF7E}"/>
                </c:ext>
              </c:extLst>
            </c:dLbl>
            <c:dLbl>
              <c:idx val="8"/>
              <c:layout>
                <c:manualLayout>
                  <c:x val="0.25669572553430819"/>
                  <c:y val="2.53748906386701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C31-7540-BFB0-2342B27AAF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CD_ALIGNMENT_ANALYSIS!$U$150:$U$158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LEM</c:v>
                </c:pt>
                <c:pt idx="3">
                  <c:v>LSM</c:v>
                </c:pt>
                <c:pt idx="4">
                  <c:v>DSM</c:v>
                </c:pt>
                <c:pt idx="5">
                  <c:v>WEM</c:v>
                </c:pt>
                <c:pt idx="6">
                  <c:v>PEM</c:v>
                </c:pt>
                <c:pt idx="7">
                  <c:v>DEM</c:v>
                </c:pt>
                <c:pt idx="8">
                  <c:v>GEM</c:v>
                </c:pt>
              </c:strCache>
            </c:strRef>
          </c:cat>
          <c:val>
            <c:numRef>
              <c:f>CD_ALIGNMENT_ANALYSIS!$V$150:$V$158</c:f>
              <c:numCache>
                <c:formatCode>General</c:formatCode>
                <c:ptCount val="9"/>
                <c:pt idx="0">
                  <c:v>67</c:v>
                </c:pt>
                <c:pt idx="1">
                  <c:v>43</c:v>
                </c:pt>
                <c:pt idx="2">
                  <c:v>1</c:v>
                </c:pt>
                <c:pt idx="3">
                  <c:v>10</c:v>
                </c:pt>
                <c:pt idx="4">
                  <c:v>12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31-7540-BFB0-2342B27AAF7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90-1F45-9EC9-E17E816548B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90-1F45-9EC9-E17E816548B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90-1F45-9EC9-E17E816548B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90-1F45-9EC9-E17E816548B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90-1F45-9EC9-E17E816548B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90-1F45-9EC9-E17E816548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90-1F45-9EC9-E17E816548B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90-1F45-9EC9-E17E816548B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90-1F45-9EC9-E17E816548B1}"/>
              </c:ext>
            </c:extLst>
          </c:dPt>
          <c:dLbls>
            <c:dLbl>
              <c:idx val="0"/>
              <c:layout>
                <c:manualLayout>
                  <c:x val="7.1929680664916881E-2"/>
                  <c:y val="-0.154934383202099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90-1F45-9EC9-E17E816548B1}"/>
                </c:ext>
              </c:extLst>
            </c:dLbl>
            <c:dLbl>
              <c:idx val="1"/>
              <c:layout>
                <c:manualLayout>
                  <c:x val="6.1471925384326956E-2"/>
                  <c:y val="0.225781058617672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90-1F45-9EC9-E17E816548B1}"/>
                </c:ext>
              </c:extLst>
            </c:dLbl>
            <c:dLbl>
              <c:idx val="2"/>
              <c:layout>
                <c:manualLayout>
                  <c:x val="-2.6730330583677041E-2"/>
                  <c:y val="0.114669947506561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90-1F45-9EC9-E17E816548B1}"/>
                </c:ext>
              </c:extLst>
            </c:dLbl>
            <c:dLbl>
              <c:idx val="3"/>
              <c:layout>
                <c:manualLayout>
                  <c:x val="-6.7742157230346212E-2"/>
                  <c:y val="-1.10244969378827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90-1F45-9EC9-E17E816548B1}"/>
                </c:ext>
              </c:extLst>
            </c:dLbl>
            <c:dLbl>
              <c:idx val="4"/>
              <c:layout>
                <c:manualLayout>
                  <c:x val="-5.9539041994750658E-2"/>
                  <c:y val="-0.109635608048993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90-1F45-9EC9-E17E816548B1}"/>
                </c:ext>
              </c:extLst>
            </c:dLbl>
            <c:dLbl>
              <c:idx val="5"/>
              <c:layout>
                <c:manualLayout>
                  <c:x val="-5.2771059867516561E-2"/>
                  <c:y val="-0.205468941382327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90-1F45-9EC9-E17E816548B1}"/>
                </c:ext>
              </c:extLst>
            </c:dLbl>
            <c:dLbl>
              <c:idx val="6"/>
              <c:layout>
                <c:manualLayout>
                  <c:x val="-2.97911198600175E-2"/>
                  <c:y val="-7.29335083114610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890-1F45-9EC9-E17E816548B1}"/>
                </c:ext>
              </c:extLst>
            </c:dLbl>
            <c:dLbl>
              <c:idx val="7"/>
              <c:layout>
                <c:manualLayout>
                  <c:x val="-6.8462223472065986E-2"/>
                  <c:y val="-9.898512685914261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90-1F45-9EC9-E17E816548B1}"/>
                </c:ext>
              </c:extLst>
            </c:dLbl>
            <c:dLbl>
              <c:idx val="8"/>
              <c:layout>
                <c:manualLayout>
                  <c:x val="0.1733623922009748"/>
                  <c:y val="7.319335083114610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90-1F45-9EC9-E17E816548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CD_ALIGNMENT_ANALYSIS!$Z$47:$Z$55</c:f>
              <c:strCache>
                <c:ptCount val="9"/>
                <c:pt idx="0">
                  <c:v>CSM</c:v>
                </c:pt>
                <c:pt idx="1">
                  <c:v>CM</c:v>
                </c:pt>
                <c:pt idx="2">
                  <c:v>DEM</c:v>
                </c:pt>
                <c:pt idx="3">
                  <c:v>LSM</c:v>
                </c:pt>
                <c:pt idx="4">
                  <c:v>DSM</c:v>
                </c:pt>
                <c:pt idx="5">
                  <c:v>PEM</c:v>
                </c:pt>
                <c:pt idx="6">
                  <c:v>LEM</c:v>
                </c:pt>
                <c:pt idx="7">
                  <c:v>WEM</c:v>
                </c:pt>
                <c:pt idx="8">
                  <c:v>GEM</c:v>
                </c:pt>
              </c:strCache>
            </c:strRef>
          </c:cat>
          <c:val>
            <c:numRef>
              <c:f>CD_ALIGNMENT_ANALYSIS!$AA$47:$AA$55</c:f>
              <c:numCache>
                <c:formatCode>General</c:formatCode>
                <c:ptCount val="9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90-1F45-9EC9-E17E816548B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120650</xdr:colOff>
      <xdr:row>1</xdr:row>
      <xdr:rowOff>76200</xdr:rowOff>
    </xdr:from>
    <xdr:to>
      <xdr:col>20</xdr:col>
      <xdr:colOff>619414</xdr:colOff>
      <xdr:row>18</xdr:row>
      <xdr:rowOff>200891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292990-33FB-AA4B-97D1-0A45F893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20</xdr:row>
      <xdr:rowOff>63500</xdr:rowOff>
    </xdr:from>
    <xdr:to>
      <xdr:col>20</xdr:col>
      <xdr:colOff>581314</xdr:colOff>
      <xdr:row>37</xdr:row>
      <xdr:rowOff>188191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69FECB9-2DFD-3549-B716-0420D9DA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39</xdr:row>
      <xdr:rowOff>101600</xdr:rowOff>
    </xdr:from>
    <xdr:to>
      <xdr:col>20</xdr:col>
      <xdr:colOff>530514</xdr:colOff>
      <xdr:row>57</xdr:row>
      <xdr:rowOff>18473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02E4743-DC25-E04A-83B8-F97193D0A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0</xdr:row>
      <xdr:rowOff>152400</xdr:rowOff>
    </xdr:from>
    <xdr:to>
      <xdr:col>22</xdr:col>
      <xdr:colOff>31750</xdr:colOff>
      <xdr:row>23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AA5BDA-67FA-1548-8AF3-D2D862F9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32</xdr:row>
      <xdr:rowOff>12700</xdr:rowOff>
    </xdr:from>
    <xdr:to>
      <xdr:col>21</xdr:col>
      <xdr:colOff>742950</xdr:colOff>
      <xdr:row>54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AE512F-3DC4-5D4D-94E6-7E645024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179</xdr:row>
      <xdr:rowOff>76200</xdr:rowOff>
    </xdr:from>
    <xdr:to>
      <xdr:col>12</xdr:col>
      <xdr:colOff>850900</xdr:colOff>
      <xdr:row>201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D8046A0-65DC-794E-80F4-AEB343C6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2679700</xdr:colOff>
      <xdr:row>171</xdr:row>
      <xdr:rowOff>50800</xdr:rowOff>
    </xdr:from>
    <xdr:to>
      <xdr:col>17</xdr:col>
      <xdr:colOff>419100</xdr:colOff>
      <xdr:row>193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BAC69AC-A359-9A41-A574-47A40422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165100</xdr:colOff>
      <xdr:row>162</xdr:row>
      <xdr:rowOff>114300</xdr:rowOff>
    </xdr:from>
    <xdr:to>
      <xdr:col>22</xdr:col>
      <xdr:colOff>889000</xdr:colOff>
      <xdr:row>185</xdr:row>
      <xdr:rowOff>12700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D5FD71-6D9A-2044-ACA2-AE647D47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565150</xdr:colOff>
      <xdr:row>61</xdr:row>
      <xdr:rowOff>25400</xdr:rowOff>
    </xdr:from>
    <xdr:to>
      <xdr:col>29</xdr:col>
      <xdr:colOff>806450</xdr:colOff>
      <xdr:row>83</xdr:row>
      <xdr:rowOff>127000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93134DA-C25D-1E41-A881-7B4338BCC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</xdr:colOff>
      <xdr:row>156</xdr:row>
      <xdr:rowOff>152400</xdr:rowOff>
    </xdr:from>
    <xdr:to>
      <xdr:col>6</xdr:col>
      <xdr:colOff>1555750</xdr:colOff>
      <xdr:row>179</xdr:row>
      <xdr:rowOff>50800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CD3C82F-6C8B-5F4D-897D-55C93C48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0.8093</cdr:x>
      <cdr:y>0.85915</cdr:y>
    </cdr:from>
    <cdr:to>
      <cdr:x>0.94651</cdr:x>
      <cdr:y>0.92778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3A495C04-3DF1-3042-9030-1CEEB6111B81}"/>
            </a:ext>
          </a:extLst>
        </cdr:cNvPr>
        <cdr:cNvSpPr txBox="1"/>
      </cdr:nvSpPr>
      <cdr:spPr>
        <a:xfrm xmlns:a="http://schemas.openxmlformats.org/drawingml/2006/main">
          <a:off x="5180167" y="3928034"/>
          <a:ext cx="878254" cy="31376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160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0.82801</cdr:x>
      <cdr:y>0.85507</cdr:y>
    </cdr:from>
    <cdr:to>
      <cdr:x>0.97297</cdr:x>
      <cdr:y>0.92222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AEB222B9-F157-794F-84DB-EE8A9465E9A7}"/>
            </a:ext>
          </a:extLst>
        </cdr:cNvPr>
        <cdr:cNvSpPr txBox="1"/>
      </cdr:nvSpPr>
      <cdr:spPr>
        <a:xfrm xmlns:a="http://schemas.openxmlformats.org/drawingml/2006/main">
          <a:off x="5299926" y="3909381"/>
          <a:ext cx="927860" cy="307019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144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0.81151</cdr:x>
      <cdr:y>0.775</cdr:y>
    </cdr:from>
    <cdr:to>
      <cdr:x>0.95647</cdr:x>
      <cdr:y>0.84167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9F2CC810-D700-7B4C-A5C9-69CFF82E16E7}"/>
            </a:ext>
          </a:extLst>
        </cdr:cNvPr>
        <cdr:cNvSpPr txBox="1"/>
      </cdr:nvSpPr>
      <cdr:spPr>
        <a:xfrm xmlns:a="http://schemas.openxmlformats.org/drawingml/2006/main">
          <a:off x="5194300" y="3543301"/>
          <a:ext cx="92786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144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0.81349</cdr:x>
      <cdr:y>0.81389</cdr:y>
    </cdr:from>
    <cdr:to>
      <cdr:x>0.95845</cdr:x>
      <cdr:y>0.88056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8A348525-49CE-4644-82BF-F7F49507DB37}"/>
            </a:ext>
          </a:extLst>
        </cdr:cNvPr>
        <cdr:cNvSpPr txBox="1"/>
      </cdr:nvSpPr>
      <cdr:spPr>
        <a:xfrm xmlns:a="http://schemas.openxmlformats.org/drawingml/2006/main">
          <a:off x="5207000" y="3721100"/>
          <a:ext cx="927860" cy="3048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35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0.79762</cdr:x>
      <cdr:y>0.84722</cdr:y>
    </cdr:from>
    <cdr:to>
      <cdr:x>0.93483</cdr:x>
      <cdr:y>0.91585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D108ACE4-B70F-4945-B8CB-D9A9EE3D263E}"/>
            </a:ext>
          </a:extLst>
        </cdr:cNvPr>
        <cdr:cNvSpPr txBox="1"/>
      </cdr:nvSpPr>
      <cdr:spPr>
        <a:xfrm xmlns:a="http://schemas.openxmlformats.org/drawingml/2006/main">
          <a:off x="5105400" y="3873500"/>
          <a:ext cx="878254" cy="3137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nb-NO" sz="1200" b="1">
              <a:solidFill>
                <a:schemeClr val="bg1"/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n = 138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unvennesland/Desktop/EVALUATION%20FINAL/ALIGNMENT%20ANALYSIS%20COMBINATION%20METHODS_1306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_ALIGNMENT_ANALYSIS"/>
      <sheetName val="CH low thresholds"/>
      <sheetName val="CD_ALIGNMENT_ANALYSIS"/>
      <sheetName val="301302_ALIGNMENT_ANALYSIS"/>
      <sheetName val="301303_ALIGNMENT_ANALYSIS"/>
      <sheetName val="301304_ALIGNMENT_ANALYSIS"/>
      <sheetName val="302303_ALIGNMENT_ANALYSIS"/>
      <sheetName val="302304_ALIGNMENT_ANALYSIS"/>
      <sheetName val="303304_ALIGNMENT_ANALYSIS"/>
    </sheetNames>
    <sheetDataSet>
      <sheetData sheetId="0" refreshError="1"/>
      <sheetData sheetId="1" refreshError="1"/>
      <sheetData sheetId="2">
        <row r="47">
          <cell r="Z47" t="str">
            <v>CSM</v>
          </cell>
          <cell r="AA47">
            <v>24</v>
          </cell>
        </row>
        <row r="48">
          <cell r="Z48" t="str">
            <v>CM</v>
          </cell>
          <cell r="AA48">
            <v>0</v>
          </cell>
        </row>
        <row r="49">
          <cell r="Z49" t="str">
            <v>DEM</v>
          </cell>
          <cell r="AA49">
            <v>0</v>
          </cell>
        </row>
        <row r="50">
          <cell r="Z50" t="str">
            <v>LSM</v>
          </cell>
          <cell r="AA50">
            <v>0</v>
          </cell>
        </row>
        <row r="51">
          <cell r="Z51" t="str">
            <v>DSM</v>
          </cell>
          <cell r="AA51">
            <v>0</v>
          </cell>
        </row>
        <row r="52">
          <cell r="Z52" t="str">
            <v>PEM</v>
          </cell>
          <cell r="AA52">
            <v>0</v>
          </cell>
        </row>
        <row r="53">
          <cell r="Z53" t="str">
            <v>LEM</v>
          </cell>
          <cell r="AA53">
            <v>9</v>
          </cell>
        </row>
        <row r="54">
          <cell r="Z54" t="str">
            <v>WEM</v>
          </cell>
          <cell r="AA54">
            <v>2</v>
          </cell>
        </row>
        <row r="55">
          <cell r="Z55" t="str">
            <v>GEM</v>
          </cell>
          <cell r="AA55">
            <v>0</v>
          </cell>
        </row>
        <row r="144">
          <cell r="E144" t="str">
            <v>CSM</v>
          </cell>
          <cell r="F144">
            <v>92</v>
          </cell>
        </row>
        <row r="145">
          <cell r="E145" t="str">
            <v>CM</v>
          </cell>
          <cell r="F145">
            <v>21</v>
          </cell>
        </row>
        <row r="146">
          <cell r="E146" t="str">
            <v>WEM</v>
          </cell>
          <cell r="F146">
            <v>11</v>
          </cell>
        </row>
        <row r="147">
          <cell r="E147" t="str">
            <v>LSM</v>
          </cell>
          <cell r="F147">
            <v>10</v>
          </cell>
        </row>
        <row r="148">
          <cell r="E148" t="str">
            <v>DSM</v>
          </cell>
          <cell r="F148">
            <v>0</v>
          </cell>
        </row>
        <row r="149">
          <cell r="E149" t="str">
            <v>LEM</v>
          </cell>
          <cell r="F149">
            <v>4</v>
          </cell>
        </row>
        <row r="150">
          <cell r="E150" t="str">
            <v>PEM</v>
          </cell>
          <cell r="F150">
            <v>0</v>
          </cell>
          <cell r="P150" t="str">
            <v>CSM</v>
          </cell>
          <cell r="Q150">
            <v>67</v>
          </cell>
          <cell r="U150" t="str">
            <v>CSM</v>
          </cell>
          <cell r="V150">
            <v>67</v>
          </cell>
        </row>
        <row r="151">
          <cell r="E151" t="str">
            <v>DEM</v>
          </cell>
          <cell r="F151">
            <v>0</v>
          </cell>
          <cell r="P151" t="str">
            <v>CM</v>
          </cell>
          <cell r="Q151">
            <v>42</v>
          </cell>
          <cell r="U151" t="str">
            <v>CM</v>
          </cell>
          <cell r="V151">
            <v>43</v>
          </cell>
        </row>
        <row r="152">
          <cell r="E152" t="str">
            <v>GEM</v>
          </cell>
          <cell r="F152">
            <v>0</v>
          </cell>
          <cell r="P152" t="str">
            <v>LEM</v>
          </cell>
          <cell r="Q152">
            <v>9</v>
          </cell>
          <cell r="U152" t="str">
            <v>LEM</v>
          </cell>
          <cell r="V152">
            <v>1</v>
          </cell>
        </row>
        <row r="153">
          <cell r="P153" t="str">
            <v>LSM</v>
          </cell>
          <cell r="Q153">
            <v>10</v>
          </cell>
          <cell r="U153" t="str">
            <v>LSM</v>
          </cell>
          <cell r="V153">
            <v>10</v>
          </cell>
        </row>
        <row r="154">
          <cell r="P154" t="str">
            <v>DSM</v>
          </cell>
          <cell r="Q154">
            <v>12</v>
          </cell>
          <cell r="U154" t="str">
            <v>DSM</v>
          </cell>
          <cell r="V154">
            <v>12</v>
          </cell>
        </row>
        <row r="155">
          <cell r="P155" t="str">
            <v>WEM</v>
          </cell>
          <cell r="Q155">
            <v>2</v>
          </cell>
          <cell r="U155" t="str">
            <v>WEM</v>
          </cell>
          <cell r="V155">
            <v>0</v>
          </cell>
        </row>
        <row r="156">
          <cell r="P156" t="str">
            <v>PEM</v>
          </cell>
          <cell r="Q156">
            <v>2</v>
          </cell>
          <cell r="U156" t="str">
            <v>PEM</v>
          </cell>
          <cell r="V156">
            <v>2</v>
          </cell>
        </row>
        <row r="157">
          <cell r="P157" t="str">
            <v>DEM</v>
          </cell>
          <cell r="Q157">
            <v>0</v>
          </cell>
          <cell r="U157" t="str">
            <v>DEM</v>
          </cell>
          <cell r="V157">
            <v>9</v>
          </cell>
        </row>
        <row r="158">
          <cell r="P158" t="str">
            <v>GEM</v>
          </cell>
          <cell r="Q158">
            <v>0</v>
          </cell>
          <cell r="U158" t="str">
            <v>GEM</v>
          </cell>
          <cell r="V158">
            <v>0</v>
          </cell>
        </row>
        <row r="166">
          <cell r="K166" t="str">
            <v>CSM</v>
          </cell>
          <cell r="L166">
            <v>92</v>
          </cell>
        </row>
        <row r="167">
          <cell r="K167" t="str">
            <v>CM</v>
          </cell>
          <cell r="L167">
            <v>21</v>
          </cell>
        </row>
        <row r="168">
          <cell r="K168" t="str">
            <v>WEM</v>
          </cell>
          <cell r="L168">
            <v>10</v>
          </cell>
        </row>
        <row r="169">
          <cell r="K169" t="str">
            <v>LSM</v>
          </cell>
          <cell r="L169">
            <v>10</v>
          </cell>
        </row>
        <row r="170">
          <cell r="K170" t="str">
            <v>DSM</v>
          </cell>
          <cell r="L170">
            <v>20</v>
          </cell>
        </row>
        <row r="171">
          <cell r="K171" t="str">
            <v>LEM</v>
          </cell>
          <cell r="L171">
            <v>4</v>
          </cell>
        </row>
        <row r="172">
          <cell r="K172" t="str">
            <v>PEM</v>
          </cell>
          <cell r="L172">
            <v>3</v>
          </cell>
        </row>
        <row r="173">
          <cell r="K173" t="str">
            <v>DEM</v>
          </cell>
          <cell r="L173">
            <v>0</v>
          </cell>
        </row>
        <row r="174">
          <cell r="K174" t="str">
            <v>GEM</v>
          </cell>
          <cell r="L17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D62-4B1D-B548-916A-923FFB427522}">
  <dimension ref="A1:M14"/>
  <sheetViews>
    <sheetView workbookViewId="0">
      <selection activeCell="G35" sqref="G35"/>
    </sheetView>
  </sheetViews>
  <sheetFormatPr baseColWidth="10" defaultRowHeight="16" x14ac:dyDescent="0.2"/>
  <cols>
    <col min="1" max="1" width="24.33203125" style="13" bestFit="1" customWidth="1"/>
    <col min="2" max="2" width="15.5" style="13" customWidth="1"/>
    <col min="3" max="3" width="11.83203125" style="13" customWidth="1"/>
    <col min="4" max="4" width="11.33203125" style="16" customWidth="1"/>
    <col min="5" max="10" width="12.33203125" style="13" bestFit="1" customWidth="1"/>
    <col min="11" max="11" width="10.83203125" style="13"/>
    <col min="12" max="12" width="17.33203125" style="13" bestFit="1" customWidth="1"/>
    <col min="13" max="16384" width="10.83203125" style="13"/>
  </cols>
  <sheetData>
    <row r="1" spans="1:13" s="15" customFormat="1" x14ac:dyDescent="0.2">
      <c r="B1" s="17"/>
      <c r="C1" s="21" t="s">
        <v>13</v>
      </c>
      <c r="D1" s="17" t="s">
        <v>12</v>
      </c>
      <c r="E1" s="17" t="s">
        <v>11</v>
      </c>
      <c r="F1" s="17" t="s">
        <v>10</v>
      </c>
      <c r="G1" s="17" t="s">
        <v>4</v>
      </c>
      <c r="H1" s="17" t="s">
        <v>3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</row>
    <row r="2" spans="1:13" x14ac:dyDescent="0.2">
      <c r="A2" s="28" t="s">
        <v>31</v>
      </c>
      <c r="B2" s="18" t="s">
        <v>0</v>
      </c>
      <c r="C2" s="14">
        <v>0.62318840579710144</v>
      </c>
      <c r="D2" s="22">
        <v>0.62318840579710144</v>
      </c>
      <c r="E2" s="22">
        <v>0.62318840579710144</v>
      </c>
      <c r="F2" s="22">
        <v>0.62773722627737227</v>
      </c>
      <c r="G2" s="22">
        <v>0.63703703703703707</v>
      </c>
      <c r="H2" s="22">
        <v>0.63703703703703707</v>
      </c>
      <c r="I2" s="22">
        <v>0.65151515151515149</v>
      </c>
      <c r="J2" s="22">
        <v>0.65648854961832059</v>
      </c>
      <c r="K2" s="22">
        <v>0.83333333333333337</v>
      </c>
      <c r="L2" s="22">
        <v>1</v>
      </c>
      <c r="M2" s="22">
        <v>1</v>
      </c>
    </row>
    <row r="3" spans="1:13" x14ac:dyDescent="0.2">
      <c r="A3" s="28"/>
      <c r="B3" s="18" t="s">
        <v>1</v>
      </c>
      <c r="C3" s="14">
        <v>0.78899082568807344</v>
      </c>
      <c r="D3" s="22">
        <v>0.78899082568807344</v>
      </c>
      <c r="E3" s="22">
        <v>0.78899082568807344</v>
      </c>
      <c r="F3" s="22">
        <v>0.78899082568807344</v>
      </c>
      <c r="G3" s="22">
        <v>0.78899082568807344</v>
      </c>
      <c r="H3" s="22">
        <v>0.78899082568807344</v>
      </c>
      <c r="I3" s="22">
        <v>0.78899082568807344</v>
      </c>
      <c r="J3" s="22">
        <v>0.78899082568807344</v>
      </c>
      <c r="K3" s="22">
        <v>0.77981651376146788</v>
      </c>
      <c r="L3" s="22">
        <v>0</v>
      </c>
      <c r="M3" s="22">
        <v>0</v>
      </c>
    </row>
    <row r="4" spans="1:13" x14ac:dyDescent="0.2">
      <c r="A4" s="28"/>
      <c r="B4" s="18" t="s">
        <v>2</v>
      </c>
      <c r="C4" s="14">
        <v>0.69635627530364375</v>
      </c>
      <c r="D4" s="22">
        <v>0.69635627530364375</v>
      </c>
      <c r="E4" s="22">
        <v>0.69635627530364375</v>
      </c>
      <c r="F4" s="22">
        <v>0.69918699186991873</v>
      </c>
      <c r="G4" s="22">
        <v>0.70491803278688525</v>
      </c>
      <c r="H4" s="22">
        <v>0.70491803278688525</v>
      </c>
      <c r="I4" s="22">
        <v>0.7136929460580913</v>
      </c>
      <c r="J4" s="22">
        <v>0.71666666666666667</v>
      </c>
      <c r="K4" s="22">
        <v>0.80568720379146919</v>
      </c>
      <c r="L4" s="22">
        <v>0</v>
      </c>
      <c r="M4" s="22">
        <v>0</v>
      </c>
    </row>
    <row r="5" spans="1:13" x14ac:dyDescent="0.2">
      <c r="A5" s="20"/>
      <c r="B5" s="1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2">
      <c r="A6" s="28" t="s">
        <v>32</v>
      </c>
      <c r="B6" s="18" t="s">
        <v>0</v>
      </c>
      <c r="C6" s="1">
        <v>0.66666666666666663</v>
      </c>
      <c r="D6" s="22">
        <v>0.66666666666666663</v>
      </c>
      <c r="E6" s="22">
        <v>0.66666666666666663</v>
      </c>
      <c r="F6" s="22">
        <v>0.7142857142857143</v>
      </c>
      <c r="G6" s="22">
        <v>0.83333333333333337</v>
      </c>
      <c r="H6" s="22">
        <v>0.83333333333333337</v>
      </c>
      <c r="I6" s="22">
        <v>0.90909090909090906</v>
      </c>
      <c r="J6" s="22">
        <v>0.90909090909090906</v>
      </c>
      <c r="K6" s="22">
        <v>1</v>
      </c>
      <c r="L6" s="22">
        <v>0</v>
      </c>
      <c r="M6" s="22">
        <v>0</v>
      </c>
    </row>
    <row r="7" spans="1:13" x14ac:dyDescent="0.2">
      <c r="A7" s="28"/>
      <c r="B7" s="18" t="s">
        <v>1</v>
      </c>
      <c r="C7" s="1">
        <v>0.625</v>
      </c>
      <c r="D7" s="22">
        <v>0.625</v>
      </c>
      <c r="E7" s="22">
        <v>0.625</v>
      </c>
      <c r="F7" s="22">
        <v>0.625</v>
      </c>
      <c r="G7" s="22">
        <v>0.625</v>
      </c>
      <c r="H7" s="22">
        <v>0.625</v>
      </c>
      <c r="I7" s="22">
        <v>0.625</v>
      </c>
      <c r="J7" s="22">
        <v>0.625</v>
      </c>
      <c r="K7" s="22">
        <v>0.625</v>
      </c>
      <c r="L7" s="22">
        <v>0</v>
      </c>
      <c r="M7" s="22">
        <v>0</v>
      </c>
    </row>
    <row r="8" spans="1:13" x14ac:dyDescent="0.2">
      <c r="A8" s="28"/>
      <c r="B8" s="18" t="s">
        <v>2</v>
      </c>
      <c r="C8" s="1">
        <v>0.64516129032258063</v>
      </c>
      <c r="D8" s="22">
        <v>0.64516129032258063</v>
      </c>
      <c r="E8" s="22">
        <v>0.64516129032258063</v>
      </c>
      <c r="F8" s="22">
        <v>0.66666666666666663</v>
      </c>
      <c r="G8" s="22">
        <v>0.7142857142857143</v>
      </c>
      <c r="H8" s="22">
        <v>0.7142857142857143</v>
      </c>
      <c r="I8" s="22">
        <v>0.74074074074074059</v>
      </c>
      <c r="J8" s="22">
        <v>0.74074074074074059</v>
      </c>
      <c r="K8" s="22">
        <v>0.76923076923076927</v>
      </c>
      <c r="L8" s="22">
        <v>0</v>
      </c>
      <c r="M8" s="22">
        <v>0</v>
      </c>
    </row>
    <row r="9" spans="1:13" x14ac:dyDescent="0.2">
      <c r="C9" s="14"/>
    </row>
    <row r="10" spans="1:13" x14ac:dyDescent="0.2">
      <c r="C10" s="14"/>
      <c r="D10" s="14"/>
      <c r="E10" s="15"/>
      <c r="F10" s="15"/>
      <c r="G10" s="15"/>
      <c r="H10" s="15"/>
    </row>
    <row r="11" spans="1:13" x14ac:dyDescent="0.2">
      <c r="A11" s="28" t="s">
        <v>33</v>
      </c>
      <c r="B11" s="18" t="s">
        <v>0</v>
      </c>
      <c r="C11" s="1">
        <v>0.60162601626016265</v>
      </c>
      <c r="D11" s="22">
        <v>0.60162601626016265</v>
      </c>
      <c r="E11" s="22">
        <v>0.60162601626016265</v>
      </c>
      <c r="F11" s="22">
        <v>0.60162601626016265</v>
      </c>
      <c r="G11" s="22">
        <v>0.60162601626016265</v>
      </c>
      <c r="H11" s="22">
        <v>0.60162601626016265</v>
      </c>
      <c r="I11" s="22">
        <v>0.61157024793388426</v>
      </c>
      <c r="J11" s="22">
        <v>0.6166666666666667</v>
      </c>
      <c r="K11" s="22">
        <v>0.80434782608695654</v>
      </c>
      <c r="L11" s="22">
        <v>0</v>
      </c>
      <c r="M11" s="22">
        <v>0</v>
      </c>
    </row>
    <row r="12" spans="1:13" x14ac:dyDescent="0.2">
      <c r="A12" s="28"/>
      <c r="B12" s="18" t="s">
        <v>1</v>
      </c>
      <c r="C12" s="1">
        <v>0.79569892473118276</v>
      </c>
      <c r="D12" s="22">
        <v>0.79569892473118276</v>
      </c>
      <c r="E12" s="22">
        <v>0.79569892473118276</v>
      </c>
      <c r="F12" s="22">
        <v>0.79569892473118276</v>
      </c>
      <c r="G12" s="22">
        <v>0.79569892473118276</v>
      </c>
      <c r="H12" s="22">
        <v>0.79569892473118276</v>
      </c>
      <c r="I12" s="22">
        <v>0.79569892473118276</v>
      </c>
      <c r="J12" s="22">
        <v>0.79569892473118276</v>
      </c>
      <c r="K12" s="22">
        <v>0.79569892473118276</v>
      </c>
      <c r="L12" s="22">
        <v>0</v>
      </c>
      <c r="M12" s="22">
        <v>0</v>
      </c>
    </row>
    <row r="13" spans="1:13" x14ac:dyDescent="0.2">
      <c r="A13" s="28"/>
      <c r="B13" s="18" t="s">
        <v>2</v>
      </c>
      <c r="C13" s="1">
        <v>0.68518518518518512</v>
      </c>
      <c r="D13" s="22">
        <v>0.68518518518518512</v>
      </c>
      <c r="E13" s="22">
        <v>0.68518518518518512</v>
      </c>
      <c r="F13" s="22">
        <v>0.68518518518518512</v>
      </c>
      <c r="G13" s="22">
        <v>0.68518518518518512</v>
      </c>
      <c r="H13" s="22">
        <v>0.68518518518518512</v>
      </c>
      <c r="I13" s="22">
        <v>0.69158878504672894</v>
      </c>
      <c r="J13" s="22">
        <v>0.69483568075117375</v>
      </c>
      <c r="K13" s="22">
        <v>0.8</v>
      </c>
      <c r="L13" s="22">
        <v>0</v>
      </c>
      <c r="M13" s="22">
        <v>0</v>
      </c>
    </row>
    <row r="14" spans="1:13" x14ac:dyDescent="0.2">
      <c r="B14" s="18"/>
      <c r="C14" s="18"/>
      <c r="D14" s="19"/>
      <c r="E14" s="18"/>
      <c r="F14" s="18"/>
      <c r="G14" s="18"/>
      <c r="H14" s="18"/>
      <c r="I14" s="18"/>
      <c r="J14" s="18"/>
      <c r="K14" s="18"/>
      <c r="L14" s="18"/>
      <c r="M14" s="18"/>
    </row>
  </sheetData>
  <mergeCells count="3">
    <mergeCell ref="A2:A4"/>
    <mergeCell ref="A6:A8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B1-574B-B044-90C5-8BAC5A2E4826}">
  <dimension ref="A1:L13"/>
  <sheetViews>
    <sheetView workbookViewId="0">
      <selection activeCell="N8" sqref="N8"/>
    </sheetView>
  </sheetViews>
  <sheetFormatPr baseColWidth="10" defaultRowHeight="16" x14ac:dyDescent="0.2"/>
  <cols>
    <col min="1" max="1" width="24.33203125" style="13" bestFit="1" customWidth="1"/>
    <col min="2" max="2" width="10.83203125" style="13"/>
    <col min="3" max="3" width="14.83203125" style="13" customWidth="1"/>
    <col min="4" max="4" width="13.6640625" style="13" customWidth="1"/>
    <col min="5" max="5" width="13.5" style="13" customWidth="1"/>
    <col min="6" max="16384" width="10.83203125" style="13"/>
  </cols>
  <sheetData>
    <row r="1" spans="1:12" x14ac:dyDescent="0.2">
      <c r="C1" s="14" t="s">
        <v>12</v>
      </c>
      <c r="D1" s="14" t="s">
        <v>11</v>
      </c>
      <c r="E1" s="14" t="s">
        <v>10</v>
      </c>
      <c r="F1" s="14" t="s">
        <v>4</v>
      </c>
      <c r="G1" s="14" t="s">
        <v>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1:12" x14ac:dyDescent="0.2">
      <c r="A2" s="28" t="s">
        <v>31</v>
      </c>
      <c r="B2" s="13" t="s">
        <v>0</v>
      </c>
      <c r="C2" s="1">
        <v>0.52023121387283233</v>
      </c>
      <c r="D2" s="1">
        <v>0.52023121387283233</v>
      </c>
      <c r="E2" s="1">
        <v>0.52325581395348841</v>
      </c>
      <c r="F2" s="1">
        <v>0.52941176470588236</v>
      </c>
      <c r="G2" s="1">
        <v>0.53254437869822491</v>
      </c>
      <c r="H2" s="1">
        <v>0.53254437869822491</v>
      </c>
      <c r="I2" s="1">
        <v>0.53254437869822491</v>
      </c>
      <c r="J2" s="1">
        <v>0.625</v>
      </c>
      <c r="K2" s="1">
        <v>0.625</v>
      </c>
      <c r="L2" s="1">
        <v>0.6223776223776224</v>
      </c>
    </row>
    <row r="3" spans="1:12" x14ac:dyDescent="0.2">
      <c r="A3" s="28"/>
      <c r="B3" s="13" t="s">
        <v>1</v>
      </c>
      <c r="C3" s="1">
        <v>0.82568807339449546</v>
      </c>
      <c r="D3" s="1">
        <v>0.82568807339449546</v>
      </c>
      <c r="E3" s="1">
        <v>0.82568807339449546</v>
      </c>
      <c r="F3" s="1">
        <v>0.82568807339449546</v>
      </c>
      <c r="G3" s="1">
        <v>0.82568807339449546</v>
      </c>
      <c r="H3" s="1">
        <v>0.82568807339449546</v>
      </c>
      <c r="I3" s="1">
        <v>0.82568807339449546</v>
      </c>
      <c r="J3" s="1">
        <v>0.82568807339449546</v>
      </c>
      <c r="K3" s="1">
        <v>0.82568807339449546</v>
      </c>
      <c r="L3" s="1">
        <v>0.8165137614678899</v>
      </c>
    </row>
    <row r="4" spans="1:12" x14ac:dyDescent="0.2">
      <c r="A4" s="28"/>
      <c r="B4" s="13" t="s">
        <v>2</v>
      </c>
      <c r="C4" s="1">
        <v>0.63829787234042545</v>
      </c>
      <c r="D4" s="1">
        <v>0.63829787234042545</v>
      </c>
      <c r="E4" s="1">
        <v>0.64056939501779364</v>
      </c>
      <c r="F4" s="1">
        <v>0.64516129032258063</v>
      </c>
      <c r="G4" s="1">
        <v>0.6474820143884894</v>
      </c>
      <c r="H4" s="1">
        <v>0.6474820143884894</v>
      </c>
      <c r="I4" s="1">
        <v>0.6474820143884894</v>
      </c>
      <c r="J4" s="1">
        <v>0.71146245059288549</v>
      </c>
      <c r="K4" s="1">
        <v>0.71146245059288549</v>
      </c>
      <c r="L4" s="1">
        <v>0.7063492063492065</v>
      </c>
    </row>
    <row r="5" spans="1:12" x14ac:dyDescent="0.2">
      <c r="A5" s="20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">
      <c r="A6" s="28" t="s">
        <v>32</v>
      </c>
      <c r="B6" s="18" t="s">
        <v>0</v>
      </c>
      <c r="C6" s="5">
        <v>0.70588200000000001</v>
      </c>
      <c r="D6" s="5">
        <v>0.70588200000000001</v>
      </c>
      <c r="E6" s="5">
        <v>0.75</v>
      </c>
      <c r="F6" s="5">
        <v>0.85714299999999999</v>
      </c>
      <c r="G6" s="5">
        <v>0.92307700000000004</v>
      </c>
      <c r="H6" s="5">
        <v>0.92307700000000004</v>
      </c>
      <c r="I6" s="5">
        <v>0.92307700000000004</v>
      </c>
      <c r="J6" s="5">
        <v>0.92307700000000004</v>
      </c>
      <c r="K6" s="5">
        <v>0.92307700000000004</v>
      </c>
      <c r="L6" s="5">
        <v>0.91666700000000001</v>
      </c>
    </row>
    <row r="7" spans="1:12" x14ac:dyDescent="0.2">
      <c r="A7" s="28"/>
      <c r="B7" s="18" t="s">
        <v>1</v>
      </c>
      <c r="C7" s="5">
        <v>0.75</v>
      </c>
      <c r="D7" s="5">
        <v>0.75</v>
      </c>
      <c r="E7" s="5">
        <v>0.75</v>
      </c>
      <c r="F7" s="5">
        <v>0.75</v>
      </c>
      <c r="G7" s="5">
        <v>0.75</v>
      </c>
      <c r="H7" s="5">
        <v>0.75</v>
      </c>
      <c r="I7" s="5">
        <v>0.75</v>
      </c>
      <c r="J7" s="5">
        <v>0.75</v>
      </c>
      <c r="K7" s="5">
        <v>0.75</v>
      </c>
      <c r="L7" s="5">
        <v>0.6875</v>
      </c>
    </row>
    <row r="8" spans="1:12" x14ac:dyDescent="0.2">
      <c r="A8" s="28"/>
      <c r="B8" s="18" t="s">
        <v>2</v>
      </c>
      <c r="C8" s="5">
        <v>0.72727299999999995</v>
      </c>
      <c r="D8" s="5">
        <v>0.72727299999999995</v>
      </c>
      <c r="E8" s="5">
        <v>0.75</v>
      </c>
      <c r="F8" s="5">
        <v>0.8</v>
      </c>
      <c r="G8" s="5">
        <v>0.82758600000000004</v>
      </c>
      <c r="H8" s="5">
        <v>0.82758600000000004</v>
      </c>
      <c r="I8" s="5">
        <v>0.82758600000000004</v>
      </c>
      <c r="J8" s="5">
        <v>0.82758600000000004</v>
      </c>
      <c r="K8" s="5">
        <v>0.82758600000000004</v>
      </c>
      <c r="L8" s="5">
        <v>0.78571400000000002</v>
      </c>
    </row>
    <row r="9" spans="1:12" x14ac:dyDescent="0.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">
      <c r="A10" s="28" t="s">
        <v>33</v>
      </c>
      <c r="B10" s="18" t="s">
        <v>0</v>
      </c>
      <c r="C10" s="5">
        <v>0.48717899999999997</v>
      </c>
      <c r="D10" s="5">
        <v>0.48717899999999997</v>
      </c>
      <c r="E10" s="5">
        <v>0.48717899999999997</v>
      </c>
      <c r="F10" s="5">
        <v>0.48717899999999997</v>
      </c>
      <c r="G10" s="5">
        <v>0.48717899999999997</v>
      </c>
      <c r="H10" s="5">
        <v>0.48717899999999997</v>
      </c>
      <c r="I10" s="5">
        <v>0.48717899999999997</v>
      </c>
      <c r="J10" s="5">
        <v>0.58015300000000003</v>
      </c>
      <c r="K10" s="5">
        <v>0.58015300000000003</v>
      </c>
      <c r="L10" s="5">
        <v>0.58015300000000003</v>
      </c>
    </row>
    <row r="11" spans="1:12" x14ac:dyDescent="0.2">
      <c r="A11" s="28"/>
      <c r="B11" s="18" t="s">
        <v>1</v>
      </c>
      <c r="C11" s="5">
        <v>0.81720400000000004</v>
      </c>
      <c r="D11" s="5">
        <v>0.81720400000000004</v>
      </c>
      <c r="E11" s="5">
        <v>0.81720400000000004</v>
      </c>
      <c r="F11" s="5">
        <v>0.81720400000000004</v>
      </c>
      <c r="G11" s="5">
        <v>0.81720400000000004</v>
      </c>
      <c r="H11" s="5">
        <v>0.81720400000000004</v>
      </c>
      <c r="I11" s="5">
        <v>0.81720400000000004</v>
      </c>
      <c r="J11" s="5">
        <v>0.81720400000000004</v>
      </c>
      <c r="K11" s="5">
        <v>0.81720400000000004</v>
      </c>
      <c r="L11" s="5">
        <v>0.81720400000000004</v>
      </c>
    </row>
    <row r="12" spans="1:12" x14ac:dyDescent="0.2">
      <c r="A12" s="28"/>
      <c r="B12" s="18" t="s">
        <v>2</v>
      </c>
      <c r="C12" s="5">
        <v>0.61044200000000004</v>
      </c>
      <c r="D12" s="5">
        <v>0.61044200000000004</v>
      </c>
      <c r="E12" s="5">
        <v>0.61044200000000004</v>
      </c>
      <c r="F12" s="5">
        <v>0.61044200000000004</v>
      </c>
      <c r="G12" s="5">
        <v>0.61044200000000004</v>
      </c>
      <c r="H12" s="5">
        <v>0.61044200000000004</v>
      </c>
      <c r="I12" s="5">
        <v>0.61044200000000004</v>
      </c>
      <c r="J12" s="5">
        <v>0.67857100000000004</v>
      </c>
      <c r="K12" s="5">
        <v>0.67857100000000004</v>
      </c>
      <c r="L12" s="5">
        <v>0.67857100000000004</v>
      </c>
    </row>
    <row r="13" spans="1:12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mergeCells count="3">
    <mergeCell ref="A2:A4"/>
    <mergeCell ref="A6:A8"/>
    <mergeCell ref="A10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580-3C63-F04E-BA67-29243287A460}">
  <dimension ref="A1:M12"/>
  <sheetViews>
    <sheetView workbookViewId="0">
      <selection activeCell="P11" sqref="P11"/>
    </sheetView>
  </sheetViews>
  <sheetFormatPr baseColWidth="10" defaultRowHeight="16" x14ac:dyDescent="0.2"/>
  <cols>
    <col min="1" max="1" width="24.33203125" style="13" bestFit="1" customWidth="1"/>
    <col min="2" max="2" width="16.33203125" style="13" customWidth="1"/>
    <col min="3" max="3" width="11.33203125" style="13" customWidth="1"/>
    <col min="4" max="4" width="10.83203125" style="13" customWidth="1"/>
    <col min="5" max="16384" width="10.83203125" style="13"/>
  </cols>
  <sheetData>
    <row r="1" spans="1:13" x14ac:dyDescent="0.2">
      <c r="A1" s="28" t="s">
        <v>31</v>
      </c>
      <c r="B1" s="13" t="s">
        <v>0</v>
      </c>
      <c r="C1" s="24">
        <v>0.51428600000000002</v>
      </c>
      <c r="D1" s="24">
        <v>0.51428600000000002</v>
      </c>
      <c r="E1" s="24">
        <v>0.51724099999999995</v>
      </c>
      <c r="F1" s="24">
        <v>0.52325600000000005</v>
      </c>
      <c r="G1" s="24">
        <v>0.52631600000000001</v>
      </c>
      <c r="H1" s="24">
        <v>0.52941199999999999</v>
      </c>
      <c r="I1" s="24">
        <v>0.53254400000000002</v>
      </c>
      <c r="J1" s="24">
        <v>0.625</v>
      </c>
      <c r="K1" s="24">
        <v>0.61702100000000004</v>
      </c>
      <c r="L1" s="24">
        <v>0.59701499999999996</v>
      </c>
    </row>
    <row r="2" spans="1:13" x14ac:dyDescent="0.2">
      <c r="A2" s="28"/>
      <c r="B2" s="13" t="s">
        <v>1</v>
      </c>
      <c r="C2" s="24">
        <v>0.82568799999999998</v>
      </c>
      <c r="D2" s="24">
        <v>0.82568799999999998</v>
      </c>
      <c r="E2" s="24">
        <v>0.82568799999999998</v>
      </c>
      <c r="F2" s="24">
        <v>0.82568799999999998</v>
      </c>
      <c r="G2" s="24">
        <v>0.82568799999999998</v>
      </c>
      <c r="H2" s="24">
        <v>0.82568799999999998</v>
      </c>
      <c r="I2" s="24">
        <v>0.82568799999999998</v>
      </c>
      <c r="J2" s="24">
        <v>0.82568799999999998</v>
      </c>
      <c r="K2" s="24">
        <v>0.79816500000000001</v>
      </c>
      <c r="L2" s="24">
        <v>0.73394499999999996</v>
      </c>
    </row>
    <row r="3" spans="1:13" x14ac:dyDescent="0.2">
      <c r="A3" s="28"/>
      <c r="B3" s="13" t="s">
        <v>2</v>
      </c>
      <c r="C3" s="24">
        <v>0.63380300000000001</v>
      </c>
      <c r="D3" s="24">
        <v>0.63380300000000001</v>
      </c>
      <c r="E3" s="24">
        <v>0.636042</v>
      </c>
      <c r="F3" s="24">
        <v>0.64056900000000006</v>
      </c>
      <c r="G3" s="24">
        <v>0.64285700000000001</v>
      </c>
      <c r="H3" s="24">
        <v>0.64516099999999998</v>
      </c>
      <c r="I3" s="24">
        <v>0.647482</v>
      </c>
      <c r="J3" s="24">
        <v>0.71146200000000004</v>
      </c>
      <c r="K3" s="24">
        <v>0.69599999999999995</v>
      </c>
      <c r="L3" s="24">
        <v>0.65843600000000002</v>
      </c>
    </row>
    <row r="4" spans="1:13" x14ac:dyDescent="0.2">
      <c r="A4" s="20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3" x14ac:dyDescent="0.2">
      <c r="A5" s="28" t="s">
        <v>32</v>
      </c>
      <c r="B5" s="18" t="s">
        <v>0</v>
      </c>
      <c r="C5" s="24">
        <v>0.61111099999999996</v>
      </c>
      <c r="D5" s="24">
        <v>0.61111099999999996</v>
      </c>
      <c r="E5" s="24">
        <v>0.64705900000000005</v>
      </c>
      <c r="F5" s="24">
        <v>0.73333300000000001</v>
      </c>
      <c r="G5" s="24">
        <v>0.78571400000000002</v>
      </c>
      <c r="H5" s="24">
        <v>0.84615399999999996</v>
      </c>
      <c r="I5" s="24">
        <v>0.91666700000000001</v>
      </c>
      <c r="J5" s="24">
        <v>0.91666700000000001</v>
      </c>
      <c r="K5" s="24">
        <v>0.9</v>
      </c>
      <c r="L5" s="24">
        <v>0.66666700000000001</v>
      </c>
    </row>
    <row r="6" spans="1:13" x14ac:dyDescent="0.2">
      <c r="A6" s="28"/>
      <c r="B6" s="18" t="s">
        <v>1</v>
      </c>
      <c r="C6" s="24">
        <v>0.6875</v>
      </c>
      <c r="D6" s="24">
        <v>0.6875</v>
      </c>
      <c r="E6" s="24">
        <v>0.6875</v>
      </c>
      <c r="F6" s="24">
        <v>0.6875</v>
      </c>
      <c r="G6" s="24">
        <v>0.6875</v>
      </c>
      <c r="H6" s="24">
        <v>0.6875</v>
      </c>
      <c r="I6" s="24">
        <v>0.6875</v>
      </c>
      <c r="J6" s="24">
        <v>0.6875</v>
      </c>
      <c r="K6" s="24">
        <v>0.5625</v>
      </c>
      <c r="L6" s="24">
        <v>0.125</v>
      </c>
    </row>
    <row r="7" spans="1:13" x14ac:dyDescent="0.2">
      <c r="A7" s="28"/>
      <c r="B7" s="18" t="s">
        <v>2</v>
      </c>
      <c r="C7" s="24">
        <v>0.64705900000000005</v>
      </c>
      <c r="D7" s="24">
        <v>0.64705900000000005</v>
      </c>
      <c r="E7" s="24">
        <v>0.66666700000000001</v>
      </c>
      <c r="F7" s="24">
        <v>0.709677</v>
      </c>
      <c r="G7" s="24">
        <v>0.73333300000000001</v>
      </c>
      <c r="H7" s="24">
        <v>0.75862099999999999</v>
      </c>
      <c r="I7" s="24">
        <v>0.78571400000000002</v>
      </c>
      <c r="J7" s="24">
        <v>0.78571400000000002</v>
      </c>
      <c r="K7" s="24">
        <v>0.69230800000000003</v>
      </c>
      <c r="L7" s="24">
        <v>0.21052599999999999</v>
      </c>
    </row>
    <row r="8" spans="1:13" x14ac:dyDescent="0.2"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3" x14ac:dyDescent="0.2">
      <c r="A9" s="28" t="s">
        <v>33</v>
      </c>
      <c r="B9" s="18" t="s">
        <v>0</v>
      </c>
      <c r="C9" s="24">
        <v>0.48407600000000001</v>
      </c>
      <c r="D9" s="24">
        <v>0.48407600000000001</v>
      </c>
      <c r="E9" s="24">
        <v>0.48407600000000001</v>
      </c>
      <c r="F9" s="24">
        <v>0.48407600000000001</v>
      </c>
      <c r="G9" s="24">
        <v>0.48407600000000001</v>
      </c>
      <c r="H9" s="24">
        <v>0.48407600000000001</v>
      </c>
      <c r="I9" s="24">
        <v>0.48407600000000001</v>
      </c>
      <c r="J9" s="24">
        <v>0.57575799999999999</v>
      </c>
      <c r="K9" s="24">
        <v>0.572519</v>
      </c>
      <c r="L9" s="24">
        <v>0.572519</v>
      </c>
      <c r="M9" s="14"/>
    </row>
    <row r="10" spans="1:13" x14ac:dyDescent="0.2">
      <c r="A10" s="28"/>
      <c r="B10" s="18" t="s">
        <v>1</v>
      </c>
      <c r="C10" s="24">
        <v>0.81720400000000004</v>
      </c>
      <c r="D10" s="24">
        <v>0.81720400000000004</v>
      </c>
      <c r="E10" s="24">
        <v>0.81720400000000004</v>
      </c>
      <c r="F10" s="24">
        <v>0.81720400000000004</v>
      </c>
      <c r="G10" s="24">
        <v>0.81720400000000004</v>
      </c>
      <c r="H10" s="24">
        <v>0.81720400000000004</v>
      </c>
      <c r="I10" s="24">
        <v>0.81720400000000004</v>
      </c>
      <c r="J10" s="24">
        <v>0.81720400000000004</v>
      </c>
      <c r="K10" s="24">
        <v>0.80645199999999995</v>
      </c>
      <c r="L10" s="24">
        <v>0.80645199999999995</v>
      </c>
      <c r="M10" s="14"/>
    </row>
    <row r="11" spans="1:13" x14ac:dyDescent="0.2">
      <c r="A11" s="28"/>
      <c r="B11" s="18" t="s">
        <v>2</v>
      </c>
      <c r="C11" s="24">
        <v>0.60799999999999998</v>
      </c>
      <c r="D11" s="24">
        <v>0.60799999999999998</v>
      </c>
      <c r="E11" s="24">
        <v>0.60799999999999998</v>
      </c>
      <c r="F11" s="24">
        <v>0.60799999999999998</v>
      </c>
      <c r="G11" s="24">
        <v>0.60799999999999998</v>
      </c>
      <c r="H11" s="24">
        <v>0.60799999999999998</v>
      </c>
      <c r="I11" s="24">
        <v>0.60799999999999998</v>
      </c>
      <c r="J11" s="24">
        <v>0.67555600000000005</v>
      </c>
      <c r="K11" s="24">
        <v>0.66964299999999999</v>
      </c>
      <c r="L11" s="24">
        <v>0.66964299999999999</v>
      </c>
      <c r="M11" s="14"/>
    </row>
    <row r="12" spans="1:13" x14ac:dyDescent="0.2">
      <c r="C12" s="23"/>
      <c r="D12" s="23"/>
      <c r="E12" s="23"/>
      <c r="F12" s="23"/>
      <c r="G12" s="23"/>
      <c r="H12" s="23"/>
      <c r="I12" s="23"/>
      <c r="J12" s="23"/>
      <c r="K12" s="23"/>
      <c r="L12" s="23"/>
    </row>
  </sheetData>
  <mergeCells count="3">
    <mergeCell ref="A1:A3"/>
    <mergeCell ref="A5:A7"/>
    <mergeCell ref="A9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14C-4459-5B45-B879-C7D496B741FC}">
  <dimension ref="A1:M13"/>
  <sheetViews>
    <sheetView workbookViewId="0">
      <selection activeCell="F22" sqref="F22"/>
    </sheetView>
  </sheetViews>
  <sheetFormatPr baseColWidth="10" defaultRowHeight="16" x14ac:dyDescent="0.2"/>
  <cols>
    <col min="1" max="1" width="24.33203125" style="13" bestFit="1" customWidth="1"/>
    <col min="2" max="2" width="15.1640625" style="13" customWidth="1"/>
    <col min="3" max="3" width="13.83203125" style="13" customWidth="1"/>
    <col min="4" max="4" width="11.83203125" style="13" customWidth="1"/>
    <col min="5" max="16384" width="10.83203125" style="13"/>
  </cols>
  <sheetData>
    <row r="1" spans="1:13" s="15" customFormat="1" x14ac:dyDescent="0.2">
      <c r="C1" s="14" t="s">
        <v>12</v>
      </c>
      <c r="D1" s="14" t="s">
        <v>11</v>
      </c>
      <c r="E1" s="14" t="s">
        <v>10</v>
      </c>
      <c r="F1" s="14" t="s">
        <v>4</v>
      </c>
      <c r="G1" s="14" t="s">
        <v>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1:13" x14ac:dyDescent="0.2">
      <c r="A2" s="28" t="s">
        <v>31</v>
      </c>
      <c r="B2" s="13" t="s">
        <v>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</row>
    <row r="3" spans="1:13" x14ac:dyDescent="0.2">
      <c r="A3" s="28"/>
      <c r="B3" s="13" t="s">
        <v>1</v>
      </c>
      <c r="C3" s="5">
        <v>0.32110100000000003</v>
      </c>
      <c r="D3" s="5">
        <v>0.32110100000000003</v>
      </c>
      <c r="E3" s="5">
        <v>0.32110100000000003</v>
      </c>
      <c r="F3" s="5">
        <v>0.32110100000000003</v>
      </c>
      <c r="G3" s="5">
        <v>0.32110100000000003</v>
      </c>
      <c r="H3" s="5">
        <v>0.32110100000000003</v>
      </c>
      <c r="I3" s="5">
        <v>0.32110100000000003</v>
      </c>
      <c r="J3" s="5">
        <v>0.32110100000000003</v>
      </c>
      <c r="K3" s="5">
        <v>0.32110100000000003</v>
      </c>
      <c r="L3" s="5">
        <v>0.31192700000000001</v>
      </c>
    </row>
    <row r="4" spans="1:13" x14ac:dyDescent="0.2">
      <c r="A4" s="28"/>
      <c r="B4" s="13" t="s">
        <v>2</v>
      </c>
      <c r="C4" s="5">
        <v>0.48611100000000002</v>
      </c>
      <c r="D4" s="5">
        <v>0.48611100000000002</v>
      </c>
      <c r="E4" s="5">
        <v>0.48611100000000002</v>
      </c>
      <c r="F4" s="5">
        <v>0.48611100000000002</v>
      </c>
      <c r="G4" s="5">
        <v>0.48611100000000002</v>
      </c>
      <c r="H4" s="5">
        <v>0.48611100000000002</v>
      </c>
      <c r="I4" s="5">
        <v>0.48611100000000002</v>
      </c>
      <c r="J4" s="5">
        <v>0.48611100000000002</v>
      </c>
      <c r="K4" s="5">
        <v>0.48611100000000002</v>
      </c>
      <c r="L4" s="5">
        <v>0.475524</v>
      </c>
    </row>
    <row r="5" spans="1:13" x14ac:dyDescent="0.2">
      <c r="A5" s="20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3" x14ac:dyDescent="0.2">
      <c r="A6" s="28" t="s">
        <v>32</v>
      </c>
      <c r="B6" s="18" t="s">
        <v>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</row>
    <row r="7" spans="1:13" x14ac:dyDescent="0.2">
      <c r="A7" s="28"/>
      <c r="B7" s="18" t="s">
        <v>1</v>
      </c>
      <c r="C7" s="5">
        <v>0.6875</v>
      </c>
      <c r="D7" s="5">
        <v>0.6875</v>
      </c>
      <c r="E7" s="5">
        <v>0.6875</v>
      </c>
      <c r="F7" s="5">
        <v>0.6875</v>
      </c>
      <c r="G7" s="5">
        <v>0.6875</v>
      </c>
      <c r="H7" s="5">
        <v>0.6875</v>
      </c>
      <c r="I7" s="5">
        <v>0.6875</v>
      </c>
      <c r="J7" s="5">
        <v>0.6875</v>
      </c>
      <c r="K7" s="5">
        <v>0.6875</v>
      </c>
      <c r="L7" s="5">
        <v>0.625</v>
      </c>
    </row>
    <row r="8" spans="1:13" x14ac:dyDescent="0.2">
      <c r="A8" s="28"/>
      <c r="B8" s="18" t="s">
        <v>2</v>
      </c>
      <c r="C8" s="5">
        <v>0.81481499999999996</v>
      </c>
      <c r="D8" s="5">
        <v>0.81481499999999996</v>
      </c>
      <c r="E8" s="5">
        <v>0.81481499999999996</v>
      </c>
      <c r="F8" s="5">
        <v>0.81481499999999996</v>
      </c>
      <c r="G8" s="5">
        <v>0.81481499999999996</v>
      </c>
      <c r="H8" s="5">
        <v>0.81481499999999996</v>
      </c>
      <c r="I8" s="5">
        <v>0.81481499999999996</v>
      </c>
      <c r="J8" s="5">
        <v>0.81481499999999996</v>
      </c>
      <c r="K8" s="5">
        <v>0.81481499999999996</v>
      </c>
      <c r="L8" s="5">
        <v>0.769231</v>
      </c>
    </row>
    <row r="9" spans="1:13" x14ac:dyDescent="0.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 x14ac:dyDescent="0.2">
      <c r="A10" s="28" t="s">
        <v>33</v>
      </c>
      <c r="B10" s="18" t="s">
        <v>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14"/>
    </row>
    <row r="11" spans="1:13" x14ac:dyDescent="0.2">
      <c r="A11" s="28"/>
      <c r="B11" s="18" t="s">
        <v>1</v>
      </c>
      <c r="C11" s="5">
        <v>0.25806499999999999</v>
      </c>
      <c r="D11" s="5">
        <v>0.25806499999999999</v>
      </c>
      <c r="E11" s="5">
        <v>0.25806499999999999</v>
      </c>
      <c r="F11" s="5">
        <v>0.25806499999999999</v>
      </c>
      <c r="G11" s="5">
        <v>0.25806499999999999</v>
      </c>
      <c r="H11" s="5">
        <v>0.25806499999999999</v>
      </c>
      <c r="I11" s="5">
        <v>0.25806499999999999</v>
      </c>
      <c r="J11" s="5">
        <v>0.25806499999999999</v>
      </c>
      <c r="K11" s="5">
        <v>0.25806499999999999</v>
      </c>
      <c r="L11" s="5">
        <v>0.25806499999999999</v>
      </c>
      <c r="M11" s="14"/>
    </row>
    <row r="12" spans="1:13" x14ac:dyDescent="0.2">
      <c r="A12" s="28"/>
      <c r="B12" s="18" t="s">
        <v>2</v>
      </c>
      <c r="C12" s="5">
        <v>0.41025600000000001</v>
      </c>
      <c r="D12" s="5">
        <v>0.41025600000000001</v>
      </c>
      <c r="E12" s="5">
        <v>0.41025600000000001</v>
      </c>
      <c r="F12" s="5">
        <v>0.41025600000000001</v>
      </c>
      <c r="G12" s="5">
        <v>0.41025600000000001</v>
      </c>
      <c r="H12" s="5">
        <v>0.41025600000000001</v>
      </c>
      <c r="I12" s="5">
        <v>0.41025600000000001</v>
      </c>
      <c r="J12" s="5">
        <v>0.41025600000000001</v>
      </c>
      <c r="K12" s="5">
        <v>0.41025600000000001</v>
      </c>
      <c r="L12" s="5">
        <v>0.41025600000000001</v>
      </c>
      <c r="M12" s="14"/>
    </row>
    <row r="13" spans="1:13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</row>
  </sheetData>
  <mergeCells count="3">
    <mergeCell ref="A2:A4"/>
    <mergeCell ref="A6:A8"/>
    <mergeCell ref="A10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CF2E-ACC8-A147-A8EA-211D45DA8C10}">
  <dimension ref="A1:L57"/>
  <sheetViews>
    <sheetView topLeftCell="C18" zoomScale="110" zoomScaleNormal="110" workbookViewId="0">
      <selection activeCell="I61" sqref="I61"/>
    </sheetView>
  </sheetViews>
  <sheetFormatPr baseColWidth="10" defaultRowHeight="16" x14ac:dyDescent="0.2"/>
  <cols>
    <col min="1" max="1" width="20.6640625" style="4" customWidth="1"/>
    <col min="2" max="2" width="32.6640625" bestFit="1" customWidth="1"/>
    <col min="3" max="3" width="10.83203125" customWidth="1"/>
  </cols>
  <sheetData>
    <row r="1" spans="1:12" x14ac:dyDescent="0.2">
      <c r="A1" s="29" t="s">
        <v>14</v>
      </c>
      <c r="B1" s="7"/>
      <c r="C1" s="7" t="s">
        <v>12</v>
      </c>
      <c r="D1" s="7" t="s">
        <v>11</v>
      </c>
      <c r="E1" s="7" t="s">
        <v>10</v>
      </c>
      <c r="F1" s="7" t="s">
        <v>4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</row>
    <row r="2" spans="1:12" x14ac:dyDescent="0.2">
      <c r="A2" s="29"/>
      <c r="B2" s="6" t="s">
        <v>0</v>
      </c>
      <c r="C2" s="8">
        <f>'Profile Weight'!C2</f>
        <v>0.62318840579710144</v>
      </c>
      <c r="D2" s="8">
        <f>C2</f>
        <v>0.62318840579710144</v>
      </c>
      <c r="E2" s="8">
        <f t="shared" ref="E2:L2" si="0">D2</f>
        <v>0.62318840579710144</v>
      </c>
      <c r="F2" s="8">
        <f t="shared" si="0"/>
        <v>0.62318840579710144</v>
      </c>
      <c r="G2" s="8">
        <f t="shared" si="0"/>
        <v>0.62318840579710144</v>
      </c>
      <c r="H2" s="8">
        <f t="shared" si="0"/>
        <v>0.62318840579710144</v>
      </c>
      <c r="I2" s="8">
        <f t="shared" si="0"/>
        <v>0.62318840579710144</v>
      </c>
      <c r="J2" s="8">
        <f t="shared" si="0"/>
        <v>0.62318840579710144</v>
      </c>
      <c r="K2" s="8">
        <f t="shared" si="0"/>
        <v>0.62318840579710144</v>
      </c>
      <c r="L2" s="8">
        <f t="shared" si="0"/>
        <v>0.62318840579710144</v>
      </c>
    </row>
    <row r="3" spans="1:12" x14ac:dyDescent="0.2">
      <c r="A3" s="29"/>
      <c r="B3" s="6" t="s">
        <v>1</v>
      </c>
      <c r="C3" s="8">
        <f>'Profile Weight'!C3</f>
        <v>0.78899082568807344</v>
      </c>
      <c r="D3" s="8">
        <f>C3</f>
        <v>0.78899082568807344</v>
      </c>
      <c r="E3" s="8">
        <f t="shared" ref="E3:L3" si="1">D3</f>
        <v>0.78899082568807344</v>
      </c>
      <c r="F3" s="8">
        <f t="shared" si="1"/>
        <v>0.78899082568807344</v>
      </c>
      <c r="G3" s="8">
        <f t="shared" si="1"/>
        <v>0.78899082568807344</v>
      </c>
      <c r="H3" s="8">
        <f t="shared" si="1"/>
        <v>0.78899082568807344</v>
      </c>
      <c r="I3" s="8">
        <f t="shared" si="1"/>
        <v>0.78899082568807344</v>
      </c>
      <c r="J3" s="8">
        <f t="shared" si="1"/>
        <v>0.78899082568807344</v>
      </c>
      <c r="K3" s="8">
        <f t="shared" si="1"/>
        <v>0.78899082568807344</v>
      </c>
      <c r="L3" s="8">
        <f t="shared" si="1"/>
        <v>0.78899082568807344</v>
      </c>
    </row>
    <row r="4" spans="1:12" x14ac:dyDescent="0.2">
      <c r="A4" s="29"/>
      <c r="B4" s="6" t="s">
        <v>2</v>
      </c>
      <c r="C4" s="8">
        <f>'Profile Weight'!C4</f>
        <v>0.69635627530364375</v>
      </c>
      <c r="D4" s="8">
        <f>C4</f>
        <v>0.69635627530364375</v>
      </c>
      <c r="E4" s="8">
        <f t="shared" ref="E4:L4" si="2">D4</f>
        <v>0.69635627530364375</v>
      </c>
      <c r="F4" s="8">
        <f t="shared" si="2"/>
        <v>0.69635627530364375</v>
      </c>
      <c r="G4" s="8">
        <f t="shared" si="2"/>
        <v>0.69635627530364375</v>
      </c>
      <c r="H4" s="8">
        <f t="shared" si="2"/>
        <v>0.69635627530364375</v>
      </c>
      <c r="I4" s="8">
        <f t="shared" si="2"/>
        <v>0.69635627530364375</v>
      </c>
      <c r="J4" s="8">
        <f t="shared" si="2"/>
        <v>0.69635627530364375</v>
      </c>
      <c r="K4" s="8">
        <f t="shared" si="2"/>
        <v>0.69635627530364375</v>
      </c>
      <c r="L4" s="8">
        <f t="shared" si="2"/>
        <v>0.69635627530364375</v>
      </c>
    </row>
    <row r="6" spans="1:12" x14ac:dyDescent="0.2">
      <c r="A6" s="29" t="s">
        <v>15</v>
      </c>
      <c r="C6" s="2" t="s">
        <v>12</v>
      </c>
      <c r="D6" s="2" t="s">
        <v>11</v>
      </c>
      <c r="E6" s="2" t="s">
        <v>10</v>
      </c>
      <c r="F6" s="2" t="s">
        <v>4</v>
      </c>
      <c r="G6" s="2" t="s">
        <v>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</row>
    <row r="7" spans="1:12" x14ac:dyDescent="0.2">
      <c r="A7" s="29"/>
      <c r="B7" t="s">
        <v>0</v>
      </c>
      <c r="C7" s="1">
        <f>'Cut Threshold'!C2</f>
        <v>0.52023121387283233</v>
      </c>
      <c r="D7" s="1">
        <f>'Cut Threshold'!D2</f>
        <v>0.52023121387283233</v>
      </c>
      <c r="E7" s="1">
        <f>'Cut Threshold'!E2</f>
        <v>0.52325581395348841</v>
      </c>
      <c r="F7" s="1">
        <f>'Cut Threshold'!F2</f>
        <v>0.52941176470588236</v>
      </c>
      <c r="G7" s="1">
        <f>'Cut Threshold'!G2</f>
        <v>0.53254437869822491</v>
      </c>
      <c r="H7" s="1">
        <f>'Cut Threshold'!H2</f>
        <v>0.53254437869822491</v>
      </c>
      <c r="I7" s="1">
        <f>'Cut Threshold'!I2</f>
        <v>0.53254437869822491</v>
      </c>
      <c r="J7" s="1">
        <f>'Cut Threshold'!J2</f>
        <v>0.625</v>
      </c>
      <c r="K7" s="1">
        <f>'Cut Threshold'!K2</f>
        <v>0.625</v>
      </c>
      <c r="L7" s="1">
        <f>'Cut Threshold'!L2</f>
        <v>0.6223776223776224</v>
      </c>
    </row>
    <row r="8" spans="1:12" x14ac:dyDescent="0.2">
      <c r="A8" s="29"/>
      <c r="B8" t="s">
        <v>1</v>
      </c>
      <c r="C8" s="1">
        <f>'Cut Threshold'!C3</f>
        <v>0.82568807339449546</v>
      </c>
      <c r="D8" s="1">
        <f>'Cut Threshold'!D3</f>
        <v>0.82568807339449546</v>
      </c>
      <c r="E8" s="1">
        <f>'Cut Threshold'!E3</f>
        <v>0.82568807339449546</v>
      </c>
      <c r="F8" s="1">
        <f>'Cut Threshold'!F3</f>
        <v>0.82568807339449546</v>
      </c>
      <c r="G8" s="1">
        <f>'Cut Threshold'!G3</f>
        <v>0.82568807339449546</v>
      </c>
      <c r="H8" s="1">
        <f>'Cut Threshold'!H3</f>
        <v>0.82568807339449546</v>
      </c>
      <c r="I8" s="1">
        <f>'Cut Threshold'!I3</f>
        <v>0.82568807339449546</v>
      </c>
      <c r="J8" s="1">
        <f>'Cut Threshold'!J3</f>
        <v>0.82568807339449546</v>
      </c>
      <c r="K8" s="1">
        <f>'Cut Threshold'!K3</f>
        <v>0.82568807339449546</v>
      </c>
      <c r="L8" s="1">
        <f>'Cut Threshold'!L3</f>
        <v>0.8165137614678899</v>
      </c>
    </row>
    <row r="9" spans="1:12" x14ac:dyDescent="0.2">
      <c r="A9" s="29"/>
      <c r="B9" t="s">
        <v>2</v>
      </c>
      <c r="C9" s="1">
        <f>'Cut Threshold'!C4</f>
        <v>0.63829787234042545</v>
      </c>
      <c r="D9" s="1">
        <f>'Cut Threshold'!D4</f>
        <v>0.63829787234042545</v>
      </c>
      <c r="E9" s="1">
        <f>'Cut Threshold'!E4</f>
        <v>0.64056939501779364</v>
      </c>
      <c r="F9" s="1">
        <f>'Cut Threshold'!F4</f>
        <v>0.64516129032258063</v>
      </c>
      <c r="G9" s="1">
        <f>'Cut Threshold'!G4</f>
        <v>0.6474820143884894</v>
      </c>
      <c r="H9" s="1">
        <f>'Cut Threshold'!H4</f>
        <v>0.6474820143884894</v>
      </c>
      <c r="I9" s="1">
        <f>'Cut Threshold'!I4</f>
        <v>0.6474820143884894</v>
      </c>
      <c r="J9" s="1">
        <f>'Cut Threshold'!J4</f>
        <v>0.71146245059288549</v>
      </c>
      <c r="K9" s="1">
        <f>'Cut Threshold'!K4</f>
        <v>0.71146245059288549</v>
      </c>
      <c r="L9" s="1">
        <f>'Cut Threshold'!L4</f>
        <v>0.7063492063492065</v>
      </c>
    </row>
    <row r="11" spans="1:12" x14ac:dyDescent="0.2">
      <c r="A11" s="29" t="s">
        <v>16</v>
      </c>
      <c r="B11" s="2"/>
      <c r="C11" s="2" t="s">
        <v>12</v>
      </c>
      <c r="D11" s="2" t="s">
        <v>11</v>
      </c>
      <c r="E11" s="2" t="s">
        <v>10</v>
      </c>
      <c r="F11" s="2" t="s">
        <v>4</v>
      </c>
      <c r="G11" s="2" t="s">
        <v>3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</row>
    <row r="12" spans="1:12" x14ac:dyDescent="0.2">
      <c r="A12" s="29"/>
      <c r="B12" t="s">
        <v>0</v>
      </c>
      <c r="C12" s="1">
        <f>'Average Aggregation'!C1</f>
        <v>0.51428600000000002</v>
      </c>
      <c r="D12" s="1">
        <f>'Average Aggregation'!D1</f>
        <v>0.51428600000000002</v>
      </c>
      <c r="E12" s="1">
        <f>'Average Aggregation'!E1</f>
        <v>0.51724099999999995</v>
      </c>
      <c r="F12" s="1">
        <f>'Average Aggregation'!F1</f>
        <v>0.52325600000000005</v>
      </c>
      <c r="G12" s="1">
        <f>'Average Aggregation'!G1</f>
        <v>0.52631600000000001</v>
      </c>
      <c r="H12" s="1">
        <f>'Average Aggregation'!H1</f>
        <v>0.52941199999999999</v>
      </c>
      <c r="I12" s="1">
        <f>'Average Aggregation'!I1</f>
        <v>0.53254400000000002</v>
      </c>
      <c r="J12" s="1">
        <f>'Average Aggregation'!J1</f>
        <v>0.625</v>
      </c>
      <c r="K12" s="1">
        <f>'Average Aggregation'!K1</f>
        <v>0.61702100000000004</v>
      </c>
      <c r="L12" s="1">
        <f>'Average Aggregation'!L1</f>
        <v>0.59701499999999996</v>
      </c>
    </row>
    <row r="13" spans="1:12" x14ac:dyDescent="0.2">
      <c r="A13" s="29"/>
      <c r="B13" t="s">
        <v>1</v>
      </c>
      <c r="C13" s="1">
        <f>'Average Aggregation'!C2</f>
        <v>0.82568799999999998</v>
      </c>
      <c r="D13" s="1">
        <f>'Average Aggregation'!D2</f>
        <v>0.82568799999999998</v>
      </c>
      <c r="E13" s="1">
        <f>'Average Aggregation'!E2</f>
        <v>0.82568799999999998</v>
      </c>
      <c r="F13" s="1">
        <f>'Average Aggregation'!F2</f>
        <v>0.82568799999999998</v>
      </c>
      <c r="G13" s="1">
        <f>'Average Aggregation'!G2</f>
        <v>0.82568799999999998</v>
      </c>
      <c r="H13" s="1">
        <f>'Average Aggregation'!H2</f>
        <v>0.82568799999999998</v>
      </c>
      <c r="I13" s="1">
        <f>'Average Aggregation'!I2</f>
        <v>0.82568799999999998</v>
      </c>
      <c r="J13" s="1">
        <f>'Average Aggregation'!J2</f>
        <v>0.82568799999999998</v>
      </c>
      <c r="K13" s="1">
        <f>'Average Aggregation'!K2</f>
        <v>0.79816500000000001</v>
      </c>
      <c r="L13" s="1">
        <f>'Average Aggregation'!L2</f>
        <v>0.73394499999999996</v>
      </c>
    </row>
    <row r="14" spans="1:12" x14ac:dyDescent="0.2">
      <c r="A14" s="29"/>
      <c r="B14" t="s">
        <v>2</v>
      </c>
      <c r="C14" s="1">
        <f>'Average Aggregation'!C3</f>
        <v>0.63380300000000001</v>
      </c>
      <c r="D14" s="1">
        <f>'Average Aggregation'!D3</f>
        <v>0.63380300000000001</v>
      </c>
      <c r="E14" s="1">
        <f>'Average Aggregation'!E3</f>
        <v>0.636042</v>
      </c>
      <c r="F14" s="1">
        <f>'Average Aggregation'!F3</f>
        <v>0.64056900000000006</v>
      </c>
      <c r="G14" s="1">
        <f>'Average Aggregation'!G3</f>
        <v>0.64285700000000001</v>
      </c>
      <c r="H14" s="1">
        <f>'Average Aggregation'!H3</f>
        <v>0.64516099999999998</v>
      </c>
      <c r="I14" s="1">
        <f>'Average Aggregation'!I3</f>
        <v>0.647482</v>
      </c>
      <c r="J14" s="1">
        <f>'Average Aggregation'!J3</f>
        <v>0.71146200000000004</v>
      </c>
      <c r="K14" s="1">
        <f>'Average Aggregation'!K3</f>
        <v>0.69599999999999995</v>
      </c>
      <c r="L14" s="1">
        <f>'Average Aggregation'!L3</f>
        <v>0.65843600000000002</v>
      </c>
    </row>
    <row r="16" spans="1:12" x14ac:dyDescent="0.2">
      <c r="A16" s="29" t="s">
        <v>17</v>
      </c>
      <c r="B16" s="2"/>
      <c r="C16" s="2" t="s">
        <v>12</v>
      </c>
      <c r="D16" s="2" t="s">
        <v>11</v>
      </c>
      <c r="E16" s="2" t="s">
        <v>10</v>
      </c>
      <c r="F16" s="2" t="s">
        <v>4</v>
      </c>
      <c r="G16" s="2" t="s">
        <v>3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</row>
    <row r="17" spans="1:12" x14ac:dyDescent="0.2">
      <c r="A17" s="29"/>
      <c r="B17" t="s">
        <v>0</v>
      </c>
      <c r="C17" s="1">
        <f>'Majority Vote'!C2</f>
        <v>1</v>
      </c>
      <c r="D17" s="1">
        <f>'Majority Vote'!D2</f>
        <v>1</v>
      </c>
      <c r="E17" s="1">
        <f>'Majority Vote'!E2</f>
        <v>1</v>
      </c>
      <c r="F17" s="1">
        <f>'Majority Vote'!F2</f>
        <v>1</v>
      </c>
      <c r="G17" s="1">
        <f>'Majority Vote'!G2</f>
        <v>1</v>
      </c>
      <c r="H17" s="1">
        <f>'Majority Vote'!H2</f>
        <v>1</v>
      </c>
      <c r="I17" s="1">
        <f>'Majority Vote'!I2</f>
        <v>1</v>
      </c>
      <c r="J17" s="1">
        <f>'Majority Vote'!J2</f>
        <v>1</v>
      </c>
      <c r="K17" s="1">
        <f>'Majority Vote'!K2</f>
        <v>1</v>
      </c>
      <c r="L17" s="1">
        <f>'Majority Vote'!L2</f>
        <v>1</v>
      </c>
    </row>
    <row r="18" spans="1:12" x14ac:dyDescent="0.2">
      <c r="A18" s="29"/>
      <c r="B18" t="s">
        <v>1</v>
      </c>
      <c r="C18" s="1">
        <f>'Majority Vote'!C3</f>
        <v>0.32110100000000003</v>
      </c>
      <c r="D18" s="1">
        <f>'Majority Vote'!D3</f>
        <v>0.32110100000000003</v>
      </c>
      <c r="E18" s="1">
        <f>'Majority Vote'!E3</f>
        <v>0.32110100000000003</v>
      </c>
      <c r="F18" s="1">
        <f>'Majority Vote'!F3</f>
        <v>0.32110100000000003</v>
      </c>
      <c r="G18" s="1">
        <f>'Majority Vote'!G3</f>
        <v>0.32110100000000003</v>
      </c>
      <c r="H18" s="1">
        <f>'Majority Vote'!H3</f>
        <v>0.32110100000000003</v>
      </c>
      <c r="I18" s="1">
        <f>'Majority Vote'!I3</f>
        <v>0.32110100000000003</v>
      </c>
      <c r="J18" s="1">
        <f>'Majority Vote'!J3</f>
        <v>0.32110100000000003</v>
      </c>
      <c r="K18" s="1">
        <f>'Majority Vote'!K3</f>
        <v>0.32110100000000003</v>
      </c>
      <c r="L18" s="1">
        <f>'Majority Vote'!L3</f>
        <v>0.31192700000000001</v>
      </c>
    </row>
    <row r="19" spans="1:12" x14ac:dyDescent="0.2">
      <c r="A19" s="29"/>
      <c r="B19" t="s">
        <v>2</v>
      </c>
      <c r="C19" s="1">
        <f>'Majority Vote'!C4</f>
        <v>0.48611100000000002</v>
      </c>
      <c r="D19" s="1">
        <f>'Majority Vote'!D4</f>
        <v>0.48611100000000002</v>
      </c>
      <c r="E19" s="1">
        <f>'Majority Vote'!E4</f>
        <v>0.48611100000000002</v>
      </c>
      <c r="F19" s="1">
        <f>'Majority Vote'!F4</f>
        <v>0.48611100000000002</v>
      </c>
      <c r="G19" s="1">
        <f>'Majority Vote'!G4</f>
        <v>0.48611100000000002</v>
      </c>
      <c r="H19" s="1">
        <f>'Majority Vote'!H4</f>
        <v>0.48611100000000002</v>
      </c>
      <c r="I19" s="1">
        <f>'Majority Vote'!I4</f>
        <v>0.48611100000000002</v>
      </c>
      <c r="J19" s="1">
        <f>'Majority Vote'!J4</f>
        <v>0.48611100000000002</v>
      </c>
      <c r="K19" s="1">
        <f>'Majority Vote'!K4</f>
        <v>0.48611100000000002</v>
      </c>
      <c r="L19" s="1">
        <f>'Majority Vote'!L4</f>
        <v>0.475524</v>
      </c>
    </row>
    <row r="22" spans="1:12" x14ac:dyDescent="0.2">
      <c r="C22" s="7" t="s">
        <v>12</v>
      </c>
      <c r="D22" s="7" t="s">
        <v>11</v>
      </c>
      <c r="E22" s="7" t="s">
        <v>10</v>
      </c>
      <c r="F22" s="7" t="s">
        <v>4</v>
      </c>
      <c r="G22" s="7" t="s">
        <v>3</v>
      </c>
      <c r="H22" s="7" t="s">
        <v>5</v>
      </c>
      <c r="I22" s="7" t="s">
        <v>6</v>
      </c>
      <c r="J22" s="7" t="s">
        <v>7</v>
      </c>
      <c r="K22" s="7" t="s">
        <v>8</v>
      </c>
      <c r="L22" s="7" t="s">
        <v>9</v>
      </c>
    </row>
    <row r="23" spans="1:12" x14ac:dyDescent="0.2">
      <c r="A23" s="29" t="s">
        <v>0</v>
      </c>
      <c r="B23" s="6" t="s">
        <v>14</v>
      </c>
      <c r="C23" s="8">
        <f>C2</f>
        <v>0.62318840579710144</v>
      </c>
      <c r="D23" s="8">
        <f>C23</f>
        <v>0.62318840579710144</v>
      </c>
      <c r="E23" s="8">
        <f t="shared" ref="E23:L23" si="3">D23</f>
        <v>0.62318840579710144</v>
      </c>
      <c r="F23" s="8">
        <f t="shared" si="3"/>
        <v>0.62318840579710144</v>
      </c>
      <c r="G23" s="8">
        <f t="shared" si="3"/>
        <v>0.62318840579710144</v>
      </c>
      <c r="H23" s="8">
        <f t="shared" si="3"/>
        <v>0.62318840579710144</v>
      </c>
      <c r="I23" s="8">
        <f t="shared" si="3"/>
        <v>0.62318840579710144</v>
      </c>
      <c r="J23" s="8">
        <f t="shared" si="3"/>
        <v>0.62318840579710144</v>
      </c>
      <c r="K23" s="8">
        <f t="shared" si="3"/>
        <v>0.62318840579710144</v>
      </c>
      <c r="L23" s="8">
        <f t="shared" si="3"/>
        <v>0.62318840579710144</v>
      </c>
    </row>
    <row r="24" spans="1:12" x14ac:dyDescent="0.2">
      <c r="A24" s="29"/>
      <c r="B24" s="6" t="s">
        <v>29</v>
      </c>
      <c r="C24" s="8">
        <v>0.5625</v>
      </c>
      <c r="D24" s="8">
        <f>C24</f>
        <v>0.5625</v>
      </c>
      <c r="E24" s="8">
        <f t="shared" ref="E24:L24" si="4">D24</f>
        <v>0.5625</v>
      </c>
      <c r="F24" s="8">
        <f t="shared" si="4"/>
        <v>0.5625</v>
      </c>
      <c r="G24" s="8">
        <f t="shared" si="4"/>
        <v>0.5625</v>
      </c>
      <c r="H24" s="8">
        <f t="shared" si="4"/>
        <v>0.5625</v>
      </c>
      <c r="I24" s="8">
        <f t="shared" si="4"/>
        <v>0.5625</v>
      </c>
      <c r="J24" s="8">
        <f t="shared" si="4"/>
        <v>0.5625</v>
      </c>
      <c r="K24" s="8">
        <f t="shared" si="4"/>
        <v>0.5625</v>
      </c>
      <c r="L24" s="8">
        <f t="shared" si="4"/>
        <v>0.5625</v>
      </c>
    </row>
    <row r="25" spans="1:12" x14ac:dyDescent="0.2">
      <c r="A25" s="29"/>
      <c r="B25" t="s">
        <v>15</v>
      </c>
      <c r="C25" s="1">
        <f>C7</f>
        <v>0.52023121387283233</v>
      </c>
      <c r="D25" s="1">
        <f t="shared" ref="D25:L25" si="5">D7</f>
        <v>0.52023121387283233</v>
      </c>
      <c r="E25" s="1">
        <f t="shared" si="5"/>
        <v>0.52325581395348841</v>
      </c>
      <c r="F25" s="1">
        <f t="shared" si="5"/>
        <v>0.52941176470588236</v>
      </c>
      <c r="G25" s="1">
        <f t="shared" si="5"/>
        <v>0.53254437869822491</v>
      </c>
      <c r="H25" s="1">
        <f t="shared" si="5"/>
        <v>0.53254437869822491</v>
      </c>
      <c r="I25" s="1">
        <f t="shared" si="5"/>
        <v>0.53254437869822491</v>
      </c>
      <c r="J25" s="1">
        <f t="shared" si="5"/>
        <v>0.625</v>
      </c>
      <c r="K25" s="1">
        <f t="shared" si="5"/>
        <v>0.625</v>
      </c>
      <c r="L25" s="1">
        <f t="shared" si="5"/>
        <v>0.6223776223776224</v>
      </c>
    </row>
    <row r="26" spans="1:12" x14ac:dyDescent="0.2">
      <c r="A26" s="29"/>
      <c r="B26" t="s">
        <v>16</v>
      </c>
      <c r="C26" s="1">
        <f>C12</f>
        <v>0.51428600000000002</v>
      </c>
      <c r="D26" s="1">
        <f t="shared" ref="D26:L26" si="6">D12</f>
        <v>0.51428600000000002</v>
      </c>
      <c r="E26" s="1">
        <f t="shared" si="6"/>
        <v>0.51724099999999995</v>
      </c>
      <c r="F26" s="1">
        <f t="shared" si="6"/>
        <v>0.52325600000000005</v>
      </c>
      <c r="G26" s="1">
        <f t="shared" si="6"/>
        <v>0.52631600000000001</v>
      </c>
      <c r="H26" s="1">
        <f t="shared" si="6"/>
        <v>0.52941199999999999</v>
      </c>
      <c r="I26" s="1">
        <f t="shared" si="6"/>
        <v>0.53254400000000002</v>
      </c>
      <c r="J26" s="1">
        <f t="shared" si="6"/>
        <v>0.625</v>
      </c>
      <c r="K26" s="1">
        <f t="shared" si="6"/>
        <v>0.61702100000000004</v>
      </c>
      <c r="L26" s="1">
        <f t="shared" si="6"/>
        <v>0.59701499999999996</v>
      </c>
    </row>
    <row r="27" spans="1:12" x14ac:dyDescent="0.2">
      <c r="A27" s="29"/>
      <c r="B27" t="s">
        <v>17</v>
      </c>
      <c r="C27" s="1">
        <f>C17</f>
        <v>1</v>
      </c>
      <c r="D27" s="1">
        <f t="shared" ref="D27:L27" si="7">D17</f>
        <v>1</v>
      </c>
      <c r="E27" s="1">
        <f t="shared" si="7"/>
        <v>1</v>
      </c>
      <c r="F27" s="1">
        <f t="shared" si="7"/>
        <v>1</v>
      </c>
      <c r="G27" s="1">
        <f t="shared" si="7"/>
        <v>1</v>
      </c>
      <c r="H27" s="1">
        <f t="shared" si="7"/>
        <v>1</v>
      </c>
      <c r="I27" s="1">
        <f t="shared" si="7"/>
        <v>1</v>
      </c>
      <c r="J27" s="1">
        <f t="shared" si="7"/>
        <v>1</v>
      </c>
      <c r="K27" s="1">
        <f t="shared" si="7"/>
        <v>1</v>
      </c>
      <c r="L27" s="1">
        <f t="shared" si="7"/>
        <v>1</v>
      </c>
    </row>
    <row r="28" spans="1:12" x14ac:dyDescent="0.2">
      <c r="A28" s="29"/>
      <c r="B28" t="s">
        <v>21</v>
      </c>
      <c r="C28" s="1">
        <v>2.5848142164781908E-2</v>
      </c>
      <c r="D28" s="1">
        <v>2.5848142164781908E-2</v>
      </c>
      <c r="E28" s="1">
        <v>2.5848142164781908E-2</v>
      </c>
      <c r="F28" s="1">
        <v>2.5848142164781908E-2</v>
      </c>
      <c r="G28" s="1">
        <v>2.5848142164781908E-2</v>
      </c>
      <c r="H28" s="1">
        <v>2.5848142164781908E-2</v>
      </c>
      <c r="I28" s="1">
        <v>2.5848142164781908E-2</v>
      </c>
      <c r="J28" s="1">
        <v>2.5848142164781908E-2</v>
      </c>
      <c r="K28" s="1">
        <v>2.5848142164781908E-2</v>
      </c>
      <c r="L28" s="1">
        <v>2.5848142164781908E-2</v>
      </c>
    </row>
    <row r="29" spans="1:12" x14ac:dyDescent="0.2">
      <c r="A29" s="29"/>
      <c r="B29" t="s">
        <v>18</v>
      </c>
      <c r="C29" s="1">
        <v>0.23076923076923078</v>
      </c>
      <c r="D29" s="1">
        <v>0.23076923076923078</v>
      </c>
      <c r="E29" s="1">
        <v>0.23076923076923078</v>
      </c>
      <c r="F29" s="1">
        <v>0.23076923076923078</v>
      </c>
      <c r="G29" s="1">
        <v>0.33333333333333331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29"/>
      <c r="B30" t="s">
        <v>19</v>
      </c>
      <c r="C30" s="1">
        <v>1.7656579528176957E-3</v>
      </c>
      <c r="D30" s="1">
        <v>1.7656579528176957E-3</v>
      </c>
      <c r="E30" s="1">
        <v>1.7656579528176957E-3</v>
      </c>
      <c r="F30" s="1">
        <v>1.7656579528176957E-3</v>
      </c>
      <c r="G30" s="1">
        <v>1.7656579528176957E-3</v>
      </c>
      <c r="H30" s="1">
        <v>1.7656579528176957E-3</v>
      </c>
      <c r="I30" s="1">
        <v>1.8704301989457576E-3</v>
      </c>
      <c r="J30" s="1">
        <v>1.9736842105263159E-3</v>
      </c>
      <c r="K30" s="1">
        <v>8.4745762711864403E-2</v>
      </c>
      <c r="L30" s="1">
        <v>0.66666666666666663</v>
      </c>
    </row>
    <row r="31" spans="1:12" x14ac:dyDescent="0.2">
      <c r="A31" s="29"/>
      <c r="B31" t="s">
        <v>20</v>
      </c>
      <c r="C31" s="1">
        <v>1.3740458015267175E-2</v>
      </c>
      <c r="D31" s="1">
        <v>1.3740458015267175E-2</v>
      </c>
      <c r="E31" s="1">
        <v>1.3740458015267175E-2</v>
      </c>
      <c r="F31" s="1">
        <v>1.3740458015267175E-2</v>
      </c>
      <c r="G31" s="1">
        <v>1.3740458015267175E-2</v>
      </c>
      <c r="H31" s="1">
        <v>1.3740458015267175E-2</v>
      </c>
      <c r="I31" s="1">
        <v>2.1377672209026127E-2</v>
      </c>
      <c r="J31" s="1">
        <v>3.9823008849557522E-2</v>
      </c>
      <c r="K31" s="1">
        <v>0.13043478260869565</v>
      </c>
      <c r="L31" s="1">
        <v>0.21951219512195122</v>
      </c>
    </row>
    <row r="32" spans="1:12" x14ac:dyDescent="0.2">
      <c r="A32" s="9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C33" s="1"/>
      <c r="D33" s="1"/>
      <c r="E33" s="1"/>
      <c r="F33" s="1"/>
      <c r="G33" s="1"/>
      <c r="H33" s="1"/>
      <c r="I33" s="1"/>
      <c r="J33" s="1"/>
      <c r="K33" s="1"/>
      <c r="L33" s="1"/>
    </row>
    <row r="35" spans="1:12" x14ac:dyDescent="0.2">
      <c r="A35" s="29" t="s">
        <v>1</v>
      </c>
      <c r="C35" s="7" t="s">
        <v>12</v>
      </c>
      <c r="D35" s="7" t="s">
        <v>11</v>
      </c>
      <c r="E35" s="7" t="s">
        <v>10</v>
      </c>
      <c r="F35" s="7" t="s">
        <v>4</v>
      </c>
      <c r="G35" s="7" t="s">
        <v>3</v>
      </c>
      <c r="H35" s="7" t="s">
        <v>5</v>
      </c>
      <c r="I35" s="7" t="s">
        <v>6</v>
      </c>
      <c r="J35" s="7" t="s">
        <v>7</v>
      </c>
      <c r="K35" s="7" t="s">
        <v>8</v>
      </c>
      <c r="L35" s="7" t="s">
        <v>9</v>
      </c>
    </row>
    <row r="36" spans="1:12" x14ac:dyDescent="0.2">
      <c r="A36" s="29"/>
      <c r="B36" s="6" t="s">
        <v>14</v>
      </c>
      <c r="C36" s="8">
        <f>C3</f>
        <v>0.78899082568807344</v>
      </c>
      <c r="D36" s="8">
        <f>C36</f>
        <v>0.78899082568807344</v>
      </c>
      <c r="E36" s="8">
        <f t="shared" ref="E36:L36" si="8">D36</f>
        <v>0.78899082568807344</v>
      </c>
      <c r="F36" s="8">
        <f t="shared" si="8"/>
        <v>0.78899082568807344</v>
      </c>
      <c r="G36" s="8">
        <f t="shared" si="8"/>
        <v>0.78899082568807344</v>
      </c>
      <c r="H36" s="8">
        <f t="shared" si="8"/>
        <v>0.78899082568807344</v>
      </c>
      <c r="I36" s="8">
        <f t="shared" si="8"/>
        <v>0.78899082568807344</v>
      </c>
      <c r="J36" s="8">
        <f t="shared" si="8"/>
        <v>0.78899082568807344</v>
      </c>
      <c r="K36" s="8">
        <f t="shared" si="8"/>
        <v>0.78899082568807344</v>
      </c>
      <c r="L36" s="8">
        <f t="shared" si="8"/>
        <v>0.78899082568807344</v>
      </c>
    </row>
    <row r="37" spans="1:12" x14ac:dyDescent="0.2">
      <c r="A37" s="29"/>
      <c r="B37" s="6" t="s">
        <v>29</v>
      </c>
      <c r="C37" s="8">
        <v>0.82568807339449546</v>
      </c>
      <c r="D37" s="8">
        <f>C37</f>
        <v>0.82568807339449546</v>
      </c>
      <c r="E37" s="8">
        <f t="shared" ref="E37:L37" si="9">D37</f>
        <v>0.82568807339449546</v>
      </c>
      <c r="F37" s="8">
        <f t="shared" si="9"/>
        <v>0.82568807339449546</v>
      </c>
      <c r="G37" s="8">
        <f t="shared" si="9"/>
        <v>0.82568807339449546</v>
      </c>
      <c r="H37" s="8">
        <f t="shared" si="9"/>
        <v>0.82568807339449546</v>
      </c>
      <c r="I37" s="8">
        <f t="shared" si="9"/>
        <v>0.82568807339449546</v>
      </c>
      <c r="J37" s="8">
        <f t="shared" si="9"/>
        <v>0.82568807339449546</v>
      </c>
      <c r="K37" s="8">
        <f t="shared" si="9"/>
        <v>0.82568807339449546</v>
      </c>
      <c r="L37" s="8">
        <f t="shared" si="9"/>
        <v>0.82568807339449546</v>
      </c>
    </row>
    <row r="38" spans="1:12" x14ac:dyDescent="0.2">
      <c r="A38" s="29"/>
      <c r="B38" t="s">
        <v>15</v>
      </c>
      <c r="C38" s="1">
        <f>C8</f>
        <v>0.82568807339449546</v>
      </c>
      <c r="D38" s="1">
        <f t="shared" ref="D38:L38" si="10">D8</f>
        <v>0.82568807339449546</v>
      </c>
      <c r="E38" s="1">
        <f t="shared" si="10"/>
        <v>0.82568807339449546</v>
      </c>
      <c r="F38" s="1">
        <f t="shared" si="10"/>
        <v>0.82568807339449546</v>
      </c>
      <c r="G38" s="1">
        <f t="shared" si="10"/>
        <v>0.82568807339449546</v>
      </c>
      <c r="H38" s="1">
        <f t="shared" si="10"/>
        <v>0.82568807339449546</v>
      </c>
      <c r="I38" s="1">
        <f t="shared" si="10"/>
        <v>0.82568807339449546</v>
      </c>
      <c r="J38" s="1">
        <f t="shared" si="10"/>
        <v>0.82568807339449546</v>
      </c>
      <c r="K38" s="1">
        <f t="shared" si="10"/>
        <v>0.82568807339449546</v>
      </c>
      <c r="L38" s="1">
        <f t="shared" si="10"/>
        <v>0.8165137614678899</v>
      </c>
    </row>
    <row r="39" spans="1:12" x14ac:dyDescent="0.2">
      <c r="A39" s="29"/>
      <c r="B39" t="s">
        <v>16</v>
      </c>
      <c r="C39" s="1">
        <f>C13</f>
        <v>0.82568799999999998</v>
      </c>
      <c r="D39" s="1">
        <f t="shared" ref="D39:L39" si="11">D13</f>
        <v>0.82568799999999998</v>
      </c>
      <c r="E39" s="1">
        <f t="shared" si="11"/>
        <v>0.82568799999999998</v>
      </c>
      <c r="F39" s="1">
        <f t="shared" si="11"/>
        <v>0.82568799999999998</v>
      </c>
      <c r="G39" s="1">
        <f t="shared" si="11"/>
        <v>0.82568799999999998</v>
      </c>
      <c r="H39" s="1">
        <f t="shared" si="11"/>
        <v>0.82568799999999998</v>
      </c>
      <c r="I39" s="1">
        <f t="shared" si="11"/>
        <v>0.82568799999999998</v>
      </c>
      <c r="J39" s="1">
        <f t="shared" si="11"/>
        <v>0.82568799999999998</v>
      </c>
      <c r="K39" s="1">
        <f t="shared" si="11"/>
        <v>0.79816500000000001</v>
      </c>
      <c r="L39" s="1">
        <f t="shared" si="11"/>
        <v>0.73394499999999996</v>
      </c>
    </row>
    <row r="40" spans="1:12" x14ac:dyDescent="0.2">
      <c r="A40" s="29"/>
      <c r="B40" t="s">
        <v>17</v>
      </c>
      <c r="C40" s="1">
        <f>C18</f>
        <v>0.32110100000000003</v>
      </c>
      <c r="D40" s="1">
        <f t="shared" ref="D40:L40" si="12">D18</f>
        <v>0.32110100000000003</v>
      </c>
      <c r="E40" s="1">
        <f t="shared" si="12"/>
        <v>0.32110100000000003</v>
      </c>
      <c r="F40" s="1">
        <f t="shared" si="12"/>
        <v>0.32110100000000003</v>
      </c>
      <c r="G40" s="1">
        <f t="shared" si="12"/>
        <v>0.32110100000000003</v>
      </c>
      <c r="H40" s="1">
        <f t="shared" si="12"/>
        <v>0.32110100000000003</v>
      </c>
      <c r="I40" s="1">
        <f t="shared" si="12"/>
        <v>0.32110100000000003</v>
      </c>
      <c r="J40" s="1">
        <f t="shared" si="12"/>
        <v>0.32110100000000003</v>
      </c>
      <c r="K40" s="1">
        <f t="shared" si="12"/>
        <v>0.32110100000000003</v>
      </c>
      <c r="L40" s="1">
        <f t="shared" si="12"/>
        <v>0.31192700000000001</v>
      </c>
    </row>
    <row r="41" spans="1:12" x14ac:dyDescent="0.2">
      <c r="A41" s="29"/>
      <c r="B41" t="s">
        <v>21</v>
      </c>
      <c r="C41" s="1">
        <v>0.14678899082568808</v>
      </c>
      <c r="D41" s="1">
        <v>0.14678899082568808</v>
      </c>
      <c r="E41" s="1">
        <v>0.14678899082568808</v>
      </c>
      <c r="F41" s="1">
        <v>0.14678899082568808</v>
      </c>
      <c r="G41" s="1">
        <v>0.14678899082568808</v>
      </c>
      <c r="H41" s="1">
        <v>0.14678899082568808</v>
      </c>
      <c r="I41" s="1">
        <v>0.14678899082568808</v>
      </c>
      <c r="J41" s="1">
        <v>0.14678899082568808</v>
      </c>
      <c r="K41" s="1">
        <v>0.14678899082568808</v>
      </c>
      <c r="L41" s="1">
        <v>0.14678899082568808</v>
      </c>
    </row>
    <row r="42" spans="1:12" x14ac:dyDescent="0.2">
      <c r="A42" s="29"/>
      <c r="B42" t="s">
        <v>18</v>
      </c>
      <c r="C42" s="1">
        <v>2.7522935779816515E-2</v>
      </c>
      <c r="D42" s="1">
        <v>2.7522935779816515E-2</v>
      </c>
      <c r="E42" s="1">
        <v>2.7522935779816515E-2</v>
      </c>
      <c r="F42" s="1">
        <v>2.7522935779816515E-2</v>
      </c>
      <c r="G42" s="1">
        <v>2.7522935779816515E-2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29"/>
      <c r="B43" t="s">
        <v>19</v>
      </c>
      <c r="C43" s="1">
        <v>0.33027522935779818</v>
      </c>
      <c r="D43" s="1">
        <v>0.33027522935779818</v>
      </c>
      <c r="E43" s="1">
        <v>0.33027522935779818</v>
      </c>
      <c r="F43" s="1">
        <v>0.33027522935779818</v>
      </c>
      <c r="G43" s="1">
        <v>0.33027522935779818</v>
      </c>
      <c r="H43" s="1">
        <v>0.33027522935779818</v>
      </c>
      <c r="I43" s="1">
        <v>0.30275229357798167</v>
      </c>
      <c r="J43" s="1">
        <v>0.30275229357798167</v>
      </c>
      <c r="K43" s="1">
        <v>0.1834862385321101</v>
      </c>
      <c r="L43" s="1">
        <v>7.3394495412844041E-2</v>
      </c>
    </row>
    <row r="44" spans="1:12" x14ac:dyDescent="0.2">
      <c r="A44" s="29"/>
      <c r="B44" t="s">
        <v>20</v>
      </c>
      <c r="C44" s="1">
        <v>8.2568807339449546E-2</v>
      </c>
      <c r="D44" s="1">
        <v>8.2568807339449546E-2</v>
      </c>
      <c r="E44" s="1">
        <v>8.2568807339449546E-2</v>
      </c>
      <c r="F44" s="1">
        <v>8.2568807339449546E-2</v>
      </c>
      <c r="G44" s="1">
        <v>8.2568807339449546E-2</v>
      </c>
      <c r="H44" s="1">
        <v>8.2568807339449546E-2</v>
      </c>
      <c r="I44" s="1">
        <v>8.2568807339449546E-2</v>
      </c>
      <c r="J44" s="1">
        <v>8.2568807339449546E-2</v>
      </c>
      <c r="K44" s="1">
        <v>8.2568807339449546E-2</v>
      </c>
      <c r="L44" s="1">
        <v>8.2568807339449546E-2</v>
      </c>
    </row>
    <row r="47" spans="1:12" x14ac:dyDescent="0.2">
      <c r="A47" s="29" t="s">
        <v>2</v>
      </c>
    </row>
    <row r="48" spans="1:12" x14ac:dyDescent="0.2">
      <c r="A48" s="29"/>
      <c r="C48" s="7" t="s">
        <v>12</v>
      </c>
      <c r="D48" s="7" t="s">
        <v>11</v>
      </c>
      <c r="E48" s="7" t="s">
        <v>10</v>
      </c>
      <c r="F48" s="7" t="s">
        <v>4</v>
      </c>
      <c r="G48" s="7" t="s">
        <v>3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</row>
    <row r="49" spans="1:12" x14ac:dyDescent="0.2">
      <c r="A49" s="29"/>
      <c r="B49" s="6" t="s">
        <v>14</v>
      </c>
      <c r="C49" s="8">
        <f>C4</f>
        <v>0.69635627530364375</v>
      </c>
      <c r="D49" s="8">
        <f>C49</f>
        <v>0.69635627530364375</v>
      </c>
      <c r="E49" s="8">
        <f t="shared" ref="E49:L49" si="13">D49</f>
        <v>0.69635627530364375</v>
      </c>
      <c r="F49" s="8">
        <f t="shared" si="13"/>
        <v>0.69635627530364375</v>
      </c>
      <c r="G49" s="8">
        <f t="shared" si="13"/>
        <v>0.69635627530364375</v>
      </c>
      <c r="H49" s="8">
        <f t="shared" si="13"/>
        <v>0.69635627530364375</v>
      </c>
      <c r="I49" s="8">
        <f t="shared" si="13"/>
        <v>0.69635627530364375</v>
      </c>
      <c r="J49" s="8">
        <f t="shared" si="13"/>
        <v>0.69635627530364375</v>
      </c>
      <c r="K49" s="8">
        <f t="shared" si="13"/>
        <v>0.69635627530364375</v>
      </c>
      <c r="L49" s="8">
        <f t="shared" si="13"/>
        <v>0.69635627530364375</v>
      </c>
    </row>
    <row r="50" spans="1:12" x14ac:dyDescent="0.2">
      <c r="A50" s="29"/>
      <c r="B50" s="6" t="s">
        <v>29</v>
      </c>
      <c r="C50" s="8">
        <v>0.66914498141263945</v>
      </c>
      <c r="D50" s="8">
        <f>C50</f>
        <v>0.66914498141263945</v>
      </c>
      <c r="E50" s="8">
        <f t="shared" ref="E50:L50" si="14">D50</f>
        <v>0.66914498141263945</v>
      </c>
      <c r="F50" s="8">
        <f t="shared" si="14"/>
        <v>0.66914498141263945</v>
      </c>
      <c r="G50" s="8">
        <f t="shared" si="14"/>
        <v>0.66914498141263945</v>
      </c>
      <c r="H50" s="8">
        <f t="shared" si="14"/>
        <v>0.66914498141263945</v>
      </c>
      <c r="I50" s="8">
        <f t="shared" si="14"/>
        <v>0.66914498141263945</v>
      </c>
      <c r="J50" s="8">
        <f t="shared" si="14"/>
        <v>0.66914498141263945</v>
      </c>
      <c r="K50" s="8">
        <f t="shared" si="14"/>
        <v>0.66914498141263945</v>
      </c>
      <c r="L50" s="8">
        <f t="shared" si="14"/>
        <v>0.66914498141263945</v>
      </c>
    </row>
    <row r="51" spans="1:12" x14ac:dyDescent="0.2">
      <c r="A51" s="29"/>
      <c r="B51" t="s">
        <v>15</v>
      </c>
      <c r="C51" s="1">
        <f>C9</f>
        <v>0.63829787234042545</v>
      </c>
      <c r="D51" s="1">
        <f t="shared" ref="D51:L51" si="15">D9</f>
        <v>0.63829787234042545</v>
      </c>
      <c r="E51" s="1">
        <f t="shared" si="15"/>
        <v>0.64056939501779364</v>
      </c>
      <c r="F51" s="1">
        <f t="shared" si="15"/>
        <v>0.64516129032258063</v>
      </c>
      <c r="G51" s="1">
        <f t="shared" si="15"/>
        <v>0.6474820143884894</v>
      </c>
      <c r="H51" s="1">
        <f t="shared" si="15"/>
        <v>0.6474820143884894</v>
      </c>
      <c r="I51" s="1">
        <f t="shared" si="15"/>
        <v>0.6474820143884894</v>
      </c>
      <c r="J51" s="1">
        <f t="shared" si="15"/>
        <v>0.71146245059288549</v>
      </c>
      <c r="K51" s="1">
        <f t="shared" si="15"/>
        <v>0.71146245059288549</v>
      </c>
      <c r="L51" s="1">
        <f t="shared" si="15"/>
        <v>0.7063492063492065</v>
      </c>
    </row>
    <row r="52" spans="1:12" x14ac:dyDescent="0.2">
      <c r="A52" s="29"/>
      <c r="B52" t="s">
        <v>16</v>
      </c>
      <c r="C52" s="1">
        <f>C14</f>
        <v>0.63380300000000001</v>
      </c>
      <c r="D52" s="1">
        <f t="shared" ref="D52:L52" si="16">D14</f>
        <v>0.63380300000000001</v>
      </c>
      <c r="E52" s="1">
        <f t="shared" si="16"/>
        <v>0.636042</v>
      </c>
      <c r="F52" s="1">
        <f t="shared" si="16"/>
        <v>0.64056900000000006</v>
      </c>
      <c r="G52" s="1">
        <f t="shared" si="16"/>
        <v>0.64285700000000001</v>
      </c>
      <c r="H52" s="1">
        <f t="shared" si="16"/>
        <v>0.64516099999999998</v>
      </c>
      <c r="I52" s="1">
        <f t="shared" si="16"/>
        <v>0.647482</v>
      </c>
      <c r="J52" s="1">
        <f t="shared" si="16"/>
        <v>0.71146200000000004</v>
      </c>
      <c r="K52" s="1">
        <f t="shared" si="16"/>
        <v>0.69599999999999995</v>
      </c>
      <c r="L52" s="1">
        <f t="shared" si="16"/>
        <v>0.65843600000000002</v>
      </c>
    </row>
    <row r="53" spans="1:12" x14ac:dyDescent="0.2">
      <c r="A53" s="29"/>
      <c r="B53" t="s">
        <v>17</v>
      </c>
      <c r="C53" s="1">
        <f>C19</f>
        <v>0.48611100000000002</v>
      </c>
      <c r="D53" s="1">
        <f t="shared" ref="D53:L53" si="17">D19</f>
        <v>0.48611100000000002</v>
      </c>
      <c r="E53" s="1">
        <f t="shared" si="17"/>
        <v>0.48611100000000002</v>
      </c>
      <c r="F53" s="1">
        <f t="shared" si="17"/>
        <v>0.48611100000000002</v>
      </c>
      <c r="G53" s="1">
        <f t="shared" si="17"/>
        <v>0.48611100000000002</v>
      </c>
      <c r="H53" s="1">
        <f t="shared" si="17"/>
        <v>0.48611100000000002</v>
      </c>
      <c r="I53" s="1">
        <f t="shared" si="17"/>
        <v>0.48611100000000002</v>
      </c>
      <c r="J53" s="1">
        <f t="shared" si="17"/>
        <v>0.48611100000000002</v>
      </c>
      <c r="K53" s="1">
        <f t="shared" si="17"/>
        <v>0.48611100000000002</v>
      </c>
      <c r="L53" s="1">
        <f t="shared" si="17"/>
        <v>0.475524</v>
      </c>
    </row>
    <row r="54" spans="1:12" x14ac:dyDescent="0.2">
      <c r="A54" s="29"/>
      <c r="B54" t="s">
        <v>21</v>
      </c>
      <c r="C54" s="1">
        <v>4.3956043956043959E-2</v>
      </c>
      <c r="D54" s="1">
        <v>4.3956043956043959E-2</v>
      </c>
      <c r="E54" s="1">
        <v>4.3956043956043959E-2</v>
      </c>
      <c r="F54" s="1">
        <v>4.3956043956043959E-2</v>
      </c>
      <c r="G54" s="1">
        <v>4.3956043956043959E-2</v>
      </c>
      <c r="H54" s="1">
        <v>4.3956043956043959E-2</v>
      </c>
      <c r="I54" s="1">
        <v>4.3956043956043959E-2</v>
      </c>
      <c r="J54" s="1">
        <v>4.3956043956043959E-2</v>
      </c>
      <c r="K54" s="1">
        <v>4.3956043956043959E-2</v>
      </c>
      <c r="L54" s="1">
        <v>4.3956043956043959E-2</v>
      </c>
    </row>
    <row r="55" spans="1:12" x14ac:dyDescent="0.2">
      <c r="A55" s="29"/>
      <c r="B55" t="s">
        <v>18</v>
      </c>
      <c r="C55" s="1">
        <v>4.9180327868852458E-2</v>
      </c>
      <c r="D55" s="1">
        <v>4.9180327868852458E-2</v>
      </c>
      <c r="E55" s="1">
        <v>4.9180327868852458E-2</v>
      </c>
      <c r="F55" s="1">
        <v>4.9180327868852458E-2</v>
      </c>
      <c r="G55" s="1">
        <v>5.0847457627118647E-2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29"/>
      <c r="B56" t="s">
        <v>19</v>
      </c>
      <c r="C56" s="1">
        <v>3.5125378085666893E-3</v>
      </c>
      <c r="D56" s="1">
        <v>3.5125378085666893E-3</v>
      </c>
      <c r="E56" s="1">
        <v>3.5125378085666893E-3</v>
      </c>
      <c r="F56" s="1">
        <v>3.5125378085666893E-3</v>
      </c>
      <c r="G56" s="1">
        <v>3.5125378085666893E-3</v>
      </c>
      <c r="H56" s="1">
        <v>3.5125378085666893E-3</v>
      </c>
      <c r="I56" s="1">
        <v>3.717890941865705E-3</v>
      </c>
      <c r="J56" s="1">
        <v>3.9218016519103937E-3</v>
      </c>
      <c r="K56" s="1">
        <v>0.11594202898550725</v>
      </c>
      <c r="L56" s="1">
        <v>0.13223140495867769</v>
      </c>
    </row>
    <row r="57" spans="1:12" x14ac:dyDescent="0.2">
      <c r="A57" s="29"/>
      <c r="B57" t="s">
        <v>20</v>
      </c>
      <c r="C57" s="1">
        <v>2.356020942408377E-2</v>
      </c>
      <c r="D57" s="1">
        <v>2.356020942408377E-2</v>
      </c>
      <c r="E57" s="1">
        <v>2.356020942408377E-2</v>
      </c>
      <c r="F57" s="1">
        <v>2.356020942408377E-2</v>
      </c>
      <c r="G57" s="1">
        <v>2.356020942408377E-2</v>
      </c>
      <c r="H57" s="1">
        <v>2.356020942408377E-2</v>
      </c>
      <c r="I57" s="1">
        <v>3.3962264150943396E-2</v>
      </c>
      <c r="J57" s="1">
        <v>5.3731343283582089E-2</v>
      </c>
      <c r="K57" s="1">
        <v>0.10112359550561797</v>
      </c>
      <c r="L57" s="1">
        <v>0.11999999999999998</v>
      </c>
    </row>
  </sheetData>
  <mergeCells count="7">
    <mergeCell ref="A35:A44"/>
    <mergeCell ref="A47:A57"/>
    <mergeCell ref="A1:A4"/>
    <mergeCell ref="A6:A9"/>
    <mergeCell ref="A11:A14"/>
    <mergeCell ref="A16:A19"/>
    <mergeCell ref="A23:A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95FA-8F84-6744-B210-BBCCC5E90119}">
  <dimension ref="A1:N56"/>
  <sheetViews>
    <sheetView topLeftCell="B3" workbookViewId="0">
      <selection activeCell="D39" sqref="D39"/>
    </sheetView>
  </sheetViews>
  <sheetFormatPr baseColWidth="10" defaultRowHeight="16" x14ac:dyDescent="0.2"/>
  <cols>
    <col min="1" max="1" width="14.5" bestFit="1" customWidth="1"/>
    <col min="2" max="2" width="32" bestFit="1" customWidth="1"/>
  </cols>
  <sheetData>
    <row r="1" spans="1:14" x14ac:dyDescent="0.2">
      <c r="D1" s="12" t="s">
        <v>12</v>
      </c>
      <c r="E1" s="12" t="s">
        <v>11</v>
      </c>
      <c r="F1" s="12" t="s">
        <v>10</v>
      </c>
      <c r="G1" s="12" t="s">
        <v>4</v>
      </c>
      <c r="H1" s="12" t="s">
        <v>3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</row>
    <row r="2" spans="1:14" x14ac:dyDescent="0.2">
      <c r="A2" s="29" t="s">
        <v>23</v>
      </c>
      <c r="B2" s="29" t="s">
        <v>22</v>
      </c>
      <c r="C2" s="10" t="s">
        <v>26</v>
      </c>
      <c r="D2" s="1">
        <v>0.36666666666666664</v>
      </c>
      <c r="E2" s="1">
        <v>0.36666666666666664</v>
      </c>
      <c r="F2" s="1">
        <v>0.37931034482758619</v>
      </c>
      <c r="G2" s="1">
        <v>0.47826086956521741</v>
      </c>
      <c r="H2" s="1">
        <v>0.52380952380952384</v>
      </c>
      <c r="I2" s="1">
        <v>0.84615384615384615</v>
      </c>
      <c r="J2" s="1">
        <v>1</v>
      </c>
      <c r="K2" s="1">
        <v>1</v>
      </c>
      <c r="L2" s="1">
        <v>1</v>
      </c>
      <c r="M2" s="1">
        <v>1</v>
      </c>
    </row>
    <row r="3" spans="1:14" x14ac:dyDescent="0.2">
      <c r="A3" s="29"/>
      <c r="B3" s="29"/>
      <c r="C3" s="10" t="s">
        <v>27</v>
      </c>
      <c r="D3" s="1">
        <v>0.6875</v>
      </c>
      <c r="E3" s="1">
        <v>0.6875</v>
      </c>
      <c r="F3" s="1">
        <v>0.6875</v>
      </c>
      <c r="G3" s="1">
        <v>0.6875</v>
      </c>
      <c r="H3" s="1">
        <v>0.6875</v>
      </c>
      <c r="I3" s="1">
        <v>0.6875</v>
      </c>
      <c r="J3" s="1">
        <v>0.6875</v>
      </c>
      <c r="K3" s="1">
        <v>0.6875</v>
      </c>
      <c r="L3" s="1">
        <v>0.6875</v>
      </c>
      <c r="M3" s="1">
        <v>0.5</v>
      </c>
    </row>
    <row r="4" spans="1:14" x14ac:dyDescent="0.2">
      <c r="A4" s="29"/>
      <c r="B4" s="29"/>
      <c r="C4" s="10" t="s">
        <v>28</v>
      </c>
      <c r="D4" s="1">
        <v>0.47826086956521735</v>
      </c>
      <c r="E4" s="1">
        <v>0.47826086956521735</v>
      </c>
      <c r="F4" s="1">
        <v>0.48888888888888887</v>
      </c>
      <c r="G4" s="1">
        <v>0.56410256410256421</v>
      </c>
      <c r="H4" s="1">
        <v>0.59459459459459463</v>
      </c>
      <c r="I4" s="1">
        <v>0.75862068965517238</v>
      </c>
      <c r="J4" s="1">
        <v>0.81481481481481477</v>
      </c>
      <c r="K4" s="1">
        <v>0.81481481481481477</v>
      </c>
      <c r="L4" s="1">
        <v>0.81481481481481477</v>
      </c>
      <c r="M4" s="1">
        <v>0.66666666666666663</v>
      </c>
    </row>
    <row r="5" spans="1:14" x14ac:dyDescent="0.2">
      <c r="A5" s="11"/>
      <c r="B5" s="11"/>
      <c r="C5" s="1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D6" s="12" t="s">
        <v>12</v>
      </c>
      <c r="E6" s="12" t="s">
        <v>11</v>
      </c>
      <c r="F6" s="12" t="s">
        <v>10</v>
      </c>
      <c r="G6" s="12" t="s">
        <v>4</v>
      </c>
      <c r="H6" s="12" t="s">
        <v>3</v>
      </c>
      <c r="I6" s="12" t="s">
        <v>5</v>
      </c>
      <c r="J6" s="12" t="s">
        <v>6</v>
      </c>
      <c r="K6" s="12" t="s">
        <v>7</v>
      </c>
      <c r="L6" s="12" t="s">
        <v>8</v>
      </c>
      <c r="M6" s="12" t="s">
        <v>9</v>
      </c>
    </row>
    <row r="7" spans="1:14" x14ac:dyDescent="0.2">
      <c r="A7" s="29" t="s">
        <v>25</v>
      </c>
      <c r="B7" s="29" t="s">
        <v>24</v>
      </c>
      <c r="C7" s="10" t="s">
        <v>26</v>
      </c>
      <c r="D7" s="1">
        <v>0.80434782608695654</v>
      </c>
      <c r="E7" s="1">
        <v>0.80434782608695654</v>
      </c>
      <c r="F7" s="1">
        <v>0.80434782608695654</v>
      </c>
      <c r="G7" s="1">
        <v>0.80434782608695654</v>
      </c>
      <c r="H7" s="1">
        <v>0.80434782608695654</v>
      </c>
      <c r="I7" s="1">
        <v>0.80434782608695654</v>
      </c>
      <c r="J7" s="1">
        <v>0.80434782608695654</v>
      </c>
      <c r="K7" s="1">
        <v>0.80434782608695654</v>
      </c>
      <c r="L7" s="1">
        <v>0.80434782608695654</v>
      </c>
      <c r="M7" s="1">
        <v>0.80434782608695654</v>
      </c>
    </row>
    <row r="8" spans="1:14" x14ac:dyDescent="0.2">
      <c r="A8" s="29"/>
      <c r="B8" s="29"/>
      <c r="C8" s="10" t="s">
        <v>27</v>
      </c>
      <c r="D8" s="1">
        <v>0.79569892473118276</v>
      </c>
      <c r="E8" s="1">
        <v>0.79569892473118276</v>
      </c>
      <c r="F8" s="1">
        <v>0.79569892473118276</v>
      </c>
      <c r="G8" s="1">
        <v>0.79569892473118276</v>
      </c>
      <c r="H8" s="1">
        <v>0.79569892473118276</v>
      </c>
      <c r="I8" s="1">
        <v>0.79569892473118276</v>
      </c>
      <c r="J8" s="1">
        <v>0.79569892473118276</v>
      </c>
      <c r="K8" s="1">
        <v>0.79569892473118276</v>
      </c>
      <c r="L8" s="1">
        <v>0.79569892473118276</v>
      </c>
      <c r="M8" s="1">
        <v>0.79569892473118276</v>
      </c>
    </row>
    <row r="9" spans="1:14" x14ac:dyDescent="0.2">
      <c r="A9" s="29"/>
      <c r="B9" s="29"/>
      <c r="C9" s="10" t="s">
        <v>28</v>
      </c>
      <c r="D9" s="1">
        <v>0.8</v>
      </c>
      <c r="E9" s="1">
        <v>0.8</v>
      </c>
      <c r="F9" s="1">
        <v>0.8</v>
      </c>
      <c r="G9" s="1">
        <v>0.8</v>
      </c>
      <c r="H9" s="1">
        <v>0.8</v>
      </c>
      <c r="I9" s="1">
        <v>0.8</v>
      </c>
      <c r="J9" s="1">
        <v>0.8</v>
      </c>
      <c r="K9" s="1">
        <v>0.8</v>
      </c>
      <c r="L9" s="1">
        <v>0.8</v>
      </c>
      <c r="M9" s="1">
        <v>0.8</v>
      </c>
    </row>
    <row r="10" spans="1:14" x14ac:dyDescent="0.2">
      <c r="N10" s="13"/>
    </row>
    <row r="11" spans="1:14" x14ac:dyDescent="0.2">
      <c r="D11" s="12" t="s">
        <v>12</v>
      </c>
      <c r="E11" s="12" t="s">
        <v>11</v>
      </c>
      <c r="F11" s="12" t="s">
        <v>10</v>
      </c>
      <c r="G11" s="12" t="s">
        <v>4</v>
      </c>
      <c r="H11" s="12" t="s">
        <v>3</v>
      </c>
      <c r="I11" s="12" t="s">
        <v>5</v>
      </c>
      <c r="J11" s="12" t="s">
        <v>6</v>
      </c>
      <c r="K11" s="12" t="s">
        <v>7</v>
      </c>
      <c r="L11" s="12" t="s">
        <v>8</v>
      </c>
      <c r="M11" s="12" t="s">
        <v>9</v>
      </c>
      <c r="N11" s="13"/>
    </row>
    <row r="12" spans="1:14" x14ac:dyDescent="0.2">
      <c r="A12" s="30" t="s">
        <v>14</v>
      </c>
      <c r="B12" s="29" t="s">
        <v>32</v>
      </c>
      <c r="C12" s="6" t="s">
        <v>0</v>
      </c>
      <c r="D12" s="1">
        <v>0.66666666666666663</v>
      </c>
      <c r="E12" s="1">
        <f>D12</f>
        <v>0.66666666666666663</v>
      </c>
      <c r="F12" s="1">
        <f t="shared" ref="F12:M12" si="0">E12</f>
        <v>0.66666666666666663</v>
      </c>
      <c r="G12" s="1">
        <f t="shared" si="0"/>
        <v>0.66666666666666663</v>
      </c>
      <c r="H12" s="1">
        <f t="shared" si="0"/>
        <v>0.66666666666666663</v>
      </c>
      <c r="I12" s="1">
        <f t="shared" si="0"/>
        <v>0.66666666666666663</v>
      </c>
      <c r="J12" s="1">
        <f t="shared" si="0"/>
        <v>0.66666666666666663</v>
      </c>
      <c r="K12" s="1">
        <f t="shared" si="0"/>
        <v>0.66666666666666663</v>
      </c>
      <c r="L12" s="1">
        <f t="shared" si="0"/>
        <v>0.66666666666666663</v>
      </c>
      <c r="M12" s="1">
        <f t="shared" si="0"/>
        <v>0.66666666666666663</v>
      </c>
      <c r="N12" s="13"/>
    </row>
    <row r="13" spans="1:14" x14ac:dyDescent="0.2">
      <c r="A13" s="30"/>
      <c r="B13" s="29"/>
      <c r="C13" s="6" t="s">
        <v>1</v>
      </c>
      <c r="D13" s="1">
        <v>0.625</v>
      </c>
      <c r="E13" s="1">
        <f>D13</f>
        <v>0.625</v>
      </c>
      <c r="F13" s="1">
        <f t="shared" ref="F13:M13" si="1">E13</f>
        <v>0.625</v>
      </c>
      <c r="G13" s="1">
        <f t="shared" si="1"/>
        <v>0.625</v>
      </c>
      <c r="H13" s="1">
        <f t="shared" si="1"/>
        <v>0.625</v>
      </c>
      <c r="I13" s="1">
        <f t="shared" si="1"/>
        <v>0.625</v>
      </c>
      <c r="J13" s="1">
        <f t="shared" si="1"/>
        <v>0.625</v>
      </c>
      <c r="K13" s="1">
        <f t="shared" si="1"/>
        <v>0.625</v>
      </c>
      <c r="L13" s="1">
        <f t="shared" si="1"/>
        <v>0.625</v>
      </c>
      <c r="M13" s="1">
        <f t="shared" si="1"/>
        <v>0.625</v>
      </c>
      <c r="N13" s="13"/>
    </row>
    <row r="14" spans="1:14" x14ac:dyDescent="0.2">
      <c r="A14" s="30"/>
      <c r="B14" s="29"/>
      <c r="C14" s="6" t="s">
        <v>2</v>
      </c>
      <c r="D14" s="1">
        <v>0.64516129032258063</v>
      </c>
      <c r="E14" s="1">
        <f>D14</f>
        <v>0.64516129032258063</v>
      </c>
      <c r="F14" s="1">
        <f t="shared" ref="F14:M14" si="2">E14</f>
        <v>0.64516129032258063</v>
      </c>
      <c r="G14" s="1">
        <f t="shared" si="2"/>
        <v>0.64516129032258063</v>
      </c>
      <c r="H14" s="1">
        <f t="shared" si="2"/>
        <v>0.64516129032258063</v>
      </c>
      <c r="I14" s="1">
        <f t="shared" si="2"/>
        <v>0.64516129032258063</v>
      </c>
      <c r="J14" s="1">
        <f t="shared" si="2"/>
        <v>0.64516129032258063</v>
      </c>
      <c r="K14" s="1">
        <f t="shared" si="2"/>
        <v>0.64516129032258063</v>
      </c>
      <c r="L14" s="1">
        <f t="shared" si="2"/>
        <v>0.64516129032258063</v>
      </c>
      <c r="M14" s="1">
        <f t="shared" si="2"/>
        <v>0.64516129032258063</v>
      </c>
      <c r="N14" s="13"/>
    </row>
    <row r="15" spans="1:14" x14ac:dyDescent="0.2">
      <c r="A15" s="30"/>
      <c r="E15" s="16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">
      <c r="A16" s="30"/>
      <c r="D16" s="12"/>
      <c r="E16" s="14"/>
      <c r="F16" s="15"/>
      <c r="G16" s="15"/>
      <c r="H16" s="15"/>
      <c r="I16" s="15"/>
      <c r="J16" s="13"/>
      <c r="K16" s="13"/>
      <c r="L16" s="13"/>
      <c r="M16" s="13"/>
      <c r="N16" s="13"/>
    </row>
    <row r="17" spans="1:14" x14ac:dyDescent="0.2">
      <c r="A17" s="30"/>
      <c r="B17" s="29" t="s">
        <v>33</v>
      </c>
      <c r="C17" s="6" t="s">
        <v>0</v>
      </c>
      <c r="D17" s="1">
        <v>0.60162601626016265</v>
      </c>
      <c r="E17" s="1">
        <f>D17</f>
        <v>0.60162601626016265</v>
      </c>
      <c r="F17" s="1">
        <f t="shared" ref="F17:M17" si="3">E17</f>
        <v>0.60162601626016265</v>
      </c>
      <c r="G17" s="1">
        <f t="shared" si="3"/>
        <v>0.60162601626016265</v>
      </c>
      <c r="H17" s="1">
        <f t="shared" si="3"/>
        <v>0.60162601626016265</v>
      </c>
      <c r="I17" s="1">
        <f t="shared" si="3"/>
        <v>0.60162601626016265</v>
      </c>
      <c r="J17" s="1">
        <f t="shared" si="3"/>
        <v>0.60162601626016265</v>
      </c>
      <c r="K17" s="1">
        <f t="shared" si="3"/>
        <v>0.60162601626016265</v>
      </c>
      <c r="L17" s="1">
        <f t="shared" si="3"/>
        <v>0.60162601626016265</v>
      </c>
      <c r="M17" s="1">
        <f t="shared" si="3"/>
        <v>0.60162601626016265</v>
      </c>
      <c r="N17" s="13"/>
    </row>
    <row r="18" spans="1:14" x14ac:dyDescent="0.2">
      <c r="A18" s="30"/>
      <c r="B18" s="29"/>
      <c r="C18" s="6" t="s">
        <v>1</v>
      </c>
      <c r="D18" s="1">
        <v>0.79569892473118276</v>
      </c>
      <c r="E18" s="1">
        <f>D18</f>
        <v>0.79569892473118276</v>
      </c>
      <c r="F18" s="1">
        <f t="shared" ref="F18:M18" si="4">E18</f>
        <v>0.79569892473118276</v>
      </c>
      <c r="G18" s="1">
        <f t="shared" si="4"/>
        <v>0.79569892473118276</v>
      </c>
      <c r="H18" s="1">
        <f t="shared" si="4"/>
        <v>0.79569892473118276</v>
      </c>
      <c r="I18" s="1">
        <f t="shared" si="4"/>
        <v>0.79569892473118276</v>
      </c>
      <c r="J18" s="1">
        <f t="shared" si="4"/>
        <v>0.79569892473118276</v>
      </c>
      <c r="K18" s="1">
        <f t="shared" si="4"/>
        <v>0.79569892473118276</v>
      </c>
      <c r="L18" s="1">
        <f t="shared" si="4"/>
        <v>0.79569892473118276</v>
      </c>
      <c r="M18" s="1">
        <f t="shared" si="4"/>
        <v>0.79569892473118276</v>
      </c>
      <c r="N18" s="13"/>
    </row>
    <row r="19" spans="1:14" x14ac:dyDescent="0.2">
      <c r="A19" s="30"/>
      <c r="B19" s="29"/>
      <c r="C19" s="6" t="s">
        <v>2</v>
      </c>
      <c r="D19" s="1">
        <v>0.68518518518518512</v>
      </c>
      <c r="E19" s="1">
        <f>D19</f>
        <v>0.68518518518518512</v>
      </c>
      <c r="F19" s="1">
        <f t="shared" ref="F19:M19" si="5">E19</f>
        <v>0.68518518518518512</v>
      </c>
      <c r="G19" s="1">
        <f t="shared" si="5"/>
        <v>0.68518518518518512</v>
      </c>
      <c r="H19" s="1">
        <f t="shared" si="5"/>
        <v>0.68518518518518512</v>
      </c>
      <c r="I19" s="1">
        <f t="shared" si="5"/>
        <v>0.68518518518518512</v>
      </c>
      <c r="J19" s="1">
        <f t="shared" si="5"/>
        <v>0.68518518518518512</v>
      </c>
      <c r="K19" s="1">
        <f t="shared" si="5"/>
        <v>0.68518518518518512</v>
      </c>
      <c r="L19" s="1">
        <f t="shared" si="5"/>
        <v>0.68518518518518512</v>
      </c>
      <c r="M19" s="1">
        <f t="shared" si="5"/>
        <v>0.68518518518518512</v>
      </c>
      <c r="N19" s="13"/>
    </row>
    <row r="20" spans="1:14" x14ac:dyDescent="0.2">
      <c r="A20" s="27"/>
      <c r="B20" s="26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3"/>
    </row>
    <row r="21" spans="1:14" ht="16" customHeight="1" x14ac:dyDescent="0.2">
      <c r="A21" s="30" t="s">
        <v>30</v>
      </c>
      <c r="B21" s="29" t="s">
        <v>32</v>
      </c>
      <c r="D21" s="25" t="s">
        <v>12</v>
      </c>
      <c r="E21" s="25" t="s">
        <v>11</v>
      </c>
      <c r="F21" s="25" t="s">
        <v>10</v>
      </c>
      <c r="G21" s="25" t="s">
        <v>4</v>
      </c>
      <c r="H21" s="25" t="s">
        <v>3</v>
      </c>
      <c r="I21" s="25" t="s">
        <v>5</v>
      </c>
      <c r="J21" s="25" t="s">
        <v>6</v>
      </c>
      <c r="K21" s="25" t="s">
        <v>7</v>
      </c>
      <c r="L21" s="25" t="s">
        <v>8</v>
      </c>
      <c r="M21" s="25" t="s">
        <v>9</v>
      </c>
      <c r="N21" s="13"/>
    </row>
    <row r="22" spans="1:14" x14ac:dyDescent="0.2">
      <c r="A22" s="30"/>
      <c r="B22" s="29"/>
      <c r="C22" s="6" t="s">
        <v>0</v>
      </c>
      <c r="D22" s="1">
        <v>0.70588235294117652</v>
      </c>
      <c r="E22" s="1">
        <v>0.70588235294117652</v>
      </c>
      <c r="F22" s="1">
        <v>0.70588235294117652</v>
      </c>
      <c r="G22" s="1">
        <v>0.70588235294117652</v>
      </c>
      <c r="H22" s="1">
        <v>0.70588235294117652</v>
      </c>
      <c r="I22" s="1">
        <v>0.70588235294117652</v>
      </c>
      <c r="J22" s="1">
        <v>0.70588235294117652</v>
      </c>
      <c r="K22" s="1">
        <v>0.70588235294117652</v>
      </c>
      <c r="L22" s="1">
        <v>0.70588235294117652</v>
      </c>
      <c r="M22" s="1">
        <v>0.70588235294117652</v>
      </c>
      <c r="N22" s="13"/>
    </row>
    <row r="23" spans="1:14" x14ac:dyDescent="0.2">
      <c r="A23" s="30"/>
      <c r="B23" s="29"/>
      <c r="C23" s="6" t="s">
        <v>1</v>
      </c>
      <c r="D23" s="1">
        <v>0.75</v>
      </c>
      <c r="E23" s="1">
        <v>0.75</v>
      </c>
      <c r="F23" s="1">
        <v>0.75</v>
      </c>
      <c r="G23" s="1">
        <v>0.75</v>
      </c>
      <c r="H23" s="1">
        <v>0.75</v>
      </c>
      <c r="I23" s="1">
        <v>0.75</v>
      </c>
      <c r="J23" s="1">
        <v>0.75</v>
      </c>
      <c r="K23" s="1">
        <v>0.75</v>
      </c>
      <c r="L23" s="1">
        <v>0.75</v>
      </c>
      <c r="M23" s="1">
        <v>0.75</v>
      </c>
      <c r="N23" s="13"/>
    </row>
    <row r="24" spans="1:14" x14ac:dyDescent="0.2">
      <c r="A24" s="30"/>
      <c r="B24" s="26"/>
      <c r="C24" s="6" t="s">
        <v>2</v>
      </c>
      <c r="D24" s="1">
        <v>0.72727272727272718</v>
      </c>
      <c r="E24" s="1">
        <v>0.72727272727272718</v>
      </c>
      <c r="F24" s="1">
        <v>0.72727272727272718</v>
      </c>
      <c r="G24" s="1">
        <v>0.72727272727272718</v>
      </c>
      <c r="H24" s="1">
        <v>0.72727272727272718</v>
      </c>
      <c r="I24" s="1">
        <v>0.72727272727272718</v>
      </c>
      <c r="J24" s="1">
        <v>0.72727272727272718</v>
      </c>
      <c r="K24" s="1">
        <v>0.72727272727272718</v>
      </c>
      <c r="L24" s="1">
        <v>0.72727272727272718</v>
      </c>
      <c r="M24" s="1">
        <v>0.72727272727272718</v>
      </c>
      <c r="N24" s="13"/>
    </row>
    <row r="25" spans="1:14" x14ac:dyDescent="0.2">
      <c r="A25" s="30"/>
      <c r="B25" s="26"/>
      <c r="E25" s="16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30"/>
      <c r="B26" s="26"/>
      <c r="D26" s="25"/>
      <c r="E26" s="14"/>
      <c r="F26" s="15"/>
      <c r="G26" s="15"/>
      <c r="H26" s="15"/>
      <c r="I26" s="15"/>
      <c r="J26" s="13"/>
      <c r="K26" s="13"/>
      <c r="L26" s="13"/>
      <c r="M26" s="13"/>
      <c r="N26" s="13"/>
    </row>
    <row r="27" spans="1:14" x14ac:dyDescent="0.2">
      <c r="A27" s="30"/>
      <c r="B27" s="29" t="s">
        <v>33</v>
      </c>
      <c r="C27" s="6" t="s">
        <v>0</v>
      </c>
      <c r="D27" s="1">
        <v>0.53146853146853146</v>
      </c>
      <c r="E27" s="1">
        <v>0.53146853146853146</v>
      </c>
      <c r="F27" s="1">
        <v>0.53146853146853146</v>
      </c>
      <c r="G27" s="1">
        <v>0.53146853146853146</v>
      </c>
      <c r="H27" s="1">
        <v>0.53146853146853146</v>
      </c>
      <c r="I27" s="1">
        <v>0.53146853146853146</v>
      </c>
      <c r="J27" s="1">
        <v>0.53146853146853146</v>
      </c>
      <c r="K27" s="1">
        <v>0.53146853146853146</v>
      </c>
      <c r="L27" s="1">
        <v>0.53146853146853146</v>
      </c>
      <c r="M27" s="1">
        <v>0.53146853146853146</v>
      </c>
      <c r="N27" s="13"/>
    </row>
    <row r="28" spans="1:14" x14ac:dyDescent="0.2">
      <c r="A28" s="30"/>
      <c r="B28" s="29"/>
      <c r="C28" s="6" t="s">
        <v>1</v>
      </c>
      <c r="D28" s="1">
        <v>0.81720430107526887</v>
      </c>
      <c r="E28" s="1">
        <v>0.81720430107526887</v>
      </c>
      <c r="F28" s="1">
        <v>0.81720430107526887</v>
      </c>
      <c r="G28" s="1">
        <v>0.81720430107526887</v>
      </c>
      <c r="H28" s="1">
        <v>0.81720430107526887</v>
      </c>
      <c r="I28" s="1">
        <v>0.81720430107526887</v>
      </c>
      <c r="J28" s="1">
        <v>0.81720430107526887</v>
      </c>
      <c r="K28" s="1">
        <v>0.81720430107526887</v>
      </c>
      <c r="L28" s="1">
        <v>0.81720430107526887</v>
      </c>
      <c r="M28" s="1">
        <v>0.81720430107526887</v>
      </c>
      <c r="N28" s="13"/>
    </row>
    <row r="29" spans="1:14" x14ac:dyDescent="0.2">
      <c r="A29" s="30"/>
      <c r="B29" s="29"/>
      <c r="C29" s="6" t="s">
        <v>2</v>
      </c>
      <c r="D29" s="1">
        <v>0.64406779661016955</v>
      </c>
      <c r="E29" s="1">
        <v>0.64406779661016955</v>
      </c>
      <c r="F29" s="1">
        <v>0.64406779661016955</v>
      </c>
      <c r="G29" s="1">
        <v>0.64406779661016955</v>
      </c>
      <c r="H29" s="1">
        <v>0.64406779661016955</v>
      </c>
      <c r="I29" s="1">
        <v>0.64406779661016955</v>
      </c>
      <c r="J29" s="1">
        <v>0.64406779661016955</v>
      </c>
      <c r="K29" s="1">
        <v>0.64406779661016955</v>
      </c>
      <c r="L29" s="1">
        <v>0.64406779661016955</v>
      </c>
      <c r="M29" s="1">
        <v>0.64406779661016955</v>
      </c>
      <c r="N29" s="13"/>
    </row>
    <row r="30" spans="1:14" x14ac:dyDescent="0.2">
      <c r="A30" s="27"/>
      <c r="B30" s="26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3"/>
    </row>
    <row r="31" spans="1:14" x14ac:dyDescent="0.2">
      <c r="A31" s="27"/>
      <c r="B31" s="26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3"/>
    </row>
    <row r="32" spans="1:14" x14ac:dyDescent="0.2">
      <c r="N32" s="13"/>
    </row>
    <row r="33" spans="1:14" x14ac:dyDescent="0.2">
      <c r="A33" s="30" t="s">
        <v>15</v>
      </c>
      <c r="B33" s="29" t="s">
        <v>32</v>
      </c>
      <c r="C33" s="6" t="s">
        <v>0</v>
      </c>
      <c r="D33" s="1">
        <f>'Cut Threshold'!C6</f>
        <v>0.70588200000000001</v>
      </c>
      <c r="E33" s="1">
        <f>'Cut Threshold'!D6</f>
        <v>0.70588200000000001</v>
      </c>
      <c r="F33" s="1">
        <f>'Cut Threshold'!E6</f>
        <v>0.75</v>
      </c>
      <c r="G33" s="1">
        <f>'Cut Threshold'!F6</f>
        <v>0.85714299999999999</v>
      </c>
      <c r="H33" s="1">
        <f>'Cut Threshold'!G6</f>
        <v>0.92307700000000004</v>
      </c>
      <c r="I33" s="1">
        <f>'Cut Threshold'!H6</f>
        <v>0.92307700000000004</v>
      </c>
      <c r="J33" s="1">
        <f>'Cut Threshold'!I6</f>
        <v>0.92307700000000004</v>
      </c>
      <c r="K33" s="1">
        <f>'Cut Threshold'!J6</f>
        <v>0.92307700000000004</v>
      </c>
      <c r="L33" s="1">
        <f>'Cut Threshold'!K6</f>
        <v>0.92307700000000004</v>
      </c>
      <c r="M33" s="1">
        <f>'Cut Threshold'!L6</f>
        <v>0.91666700000000001</v>
      </c>
      <c r="N33" s="13"/>
    </row>
    <row r="34" spans="1:14" x14ac:dyDescent="0.2">
      <c r="A34" s="30"/>
      <c r="B34" s="29"/>
      <c r="C34" s="6" t="s">
        <v>1</v>
      </c>
      <c r="D34" s="1">
        <f>'Cut Threshold'!C7</f>
        <v>0.75</v>
      </c>
      <c r="E34" s="1">
        <f>'Cut Threshold'!D7</f>
        <v>0.75</v>
      </c>
      <c r="F34" s="1">
        <f>'Cut Threshold'!E7</f>
        <v>0.75</v>
      </c>
      <c r="G34" s="1">
        <f>'Cut Threshold'!F7</f>
        <v>0.75</v>
      </c>
      <c r="H34" s="1">
        <f>'Cut Threshold'!G7</f>
        <v>0.75</v>
      </c>
      <c r="I34" s="1">
        <f>'Cut Threshold'!H7</f>
        <v>0.75</v>
      </c>
      <c r="J34" s="1">
        <f>'Cut Threshold'!I7</f>
        <v>0.75</v>
      </c>
      <c r="K34" s="1">
        <f>'Cut Threshold'!J7</f>
        <v>0.75</v>
      </c>
      <c r="L34" s="1">
        <f>'Cut Threshold'!K7</f>
        <v>0.75</v>
      </c>
      <c r="M34" s="1">
        <f>'Cut Threshold'!L7</f>
        <v>0.6875</v>
      </c>
    </row>
    <row r="35" spans="1:14" x14ac:dyDescent="0.2">
      <c r="A35" s="30"/>
      <c r="B35" s="29"/>
      <c r="C35" s="6" t="s">
        <v>2</v>
      </c>
      <c r="D35" s="1">
        <f>'Cut Threshold'!C8</f>
        <v>0.72727299999999995</v>
      </c>
      <c r="E35" s="1">
        <f>'Cut Threshold'!D8</f>
        <v>0.72727299999999995</v>
      </c>
      <c r="F35" s="1">
        <f>'Cut Threshold'!E8</f>
        <v>0.75</v>
      </c>
      <c r="G35" s="1">
        <f>'Cut Threshold'!F8</f>
        <v>0.8</v>
      </c>
      <c r="H35" s="1">
        <f>'Cut Threshold'!G8</f>
        <v>0.82758600000000004</v>
      </c>
      <c r="I35" s="1">
        <f>'Cut Threshold'!H8</f>
        <v>0.82758600000000004</v>
      </c>
      <c r="J35" s="1">
        <f>'Cut Threshold'!I8</f>
        <v>0.82758600000000004</v>
      </c>
      <c r="K35" s="1">
        <f>'Cut Threshold'!J8</f>
        <v>0.82758600000000004</v>
      </c>
      <c r="L35" s="1">
        <f>'Cut Threshold'!K8</f>
        <v>0.82758600000000004</v>
      </c>
      <c r="M35" s="1">
        <f>'Cut Threshold'!L8</f>
        <v>0.78571400000000002</v>
      </c>
    </row>
    <row r="36" spans="1:14" x14ac:dyDescent="0.2">
      <c r="A36" s="30"/>
      <c r="D36" s="3"/>
    </row>
    <row r="37" spans="1:14" x14ac:dyDescent="0.2">
      <c r="A37" s="30"/>
      <c r="B37" s="29" t="s">
        <v>33</v>
      </c>
      <c r="C37" s="6" t="s">
        <v>0</v>
      </c>
      <c r="D37" s="1">
        <f>'Cut Threshold'!C10</f>
        <v>0.48717899999999997</v>
      </c>
      <c r="E37" s="1">
        <f>'Cut Threshold'!D10</f>
        <v>0.48717899999999997</v>
      </c>
      <c r="F37" s="1">
        <f>'Cut Threshold'!E10</f>
        <v>0.48717899999999997</v>
      </c>
      <c r="G37" s="1">
        <f>'Cut Threshold'!F10</f>
        <v>0.48717899999999997</v>
      </c>
      <c r="H37" s="1">
        <f>'Cut Threshold'!G10</f>
        <v>0.48717899999999997</v>
      </c>
      <c r="I37" s="1">
        <f>'Cut Threshold'!H10</f>
        <v>0.48717899999999997</v>
      </c>
      <c r="J37" s="1">
        <f>'Cut Threshold'!I10</f>
        <v>0.48717899999999997</v>
      </c>
      <c r="K37" s="1">
        <f>'Cut Threshold'!J10</f>
        <v>0.58015300000000003</v>
      </c>
      <c r="L37" s="1">
        <f>'Cut Threshold'!K10</f>
        <v>0.58015300000000003</v>
      </c>
      <c r="M37" s="1">
        <f>'Cut Threshold'!L10</f>
        <v>0.58015300000000003</v>
      </c>
    </row>
    <row r="38" spans="1:14" x14ac:dyDescent="0.2">
      <c r="A38" s="30"/>
      <c r="B38" s="29"/>
      <c r="C38" s="6" t="s">
        <v>1</v>
      </c>
      <c r="D38" s="1">
        <f>'Cut Threshold'!C11</f>
        <v>0.81720400000000004</v>
      </c>
      <c r="E38" s="1">
        <f>'Cut Threshold'!D11</f>
        <v>0.81720400000000004</v>
      </c>
      <c r="F38" s="1">
        <f>'Cut Threshold'!E11</f>
        <v>0.81720400000000004</v>
      </c>
      <c r="G38" s="1">
        <f>'Cut Threshold'!F11</f>
        <v>0.81720400000000004</v>
      </c>
      <c r="H38" s="1">
        <f>'Cut Threshold'!G11</f>
        <v>0.81720400000000004</v>
      </c>
      <c r="I38" s="1">
        <f>'Cut Threshold'!H11</f>
        <v>0.81720400000000004</v>
      </c>
      <c r="J38" s="1">
        <f>'Cut Threshold'!I11</f>
        <v>0.81720400000000004</v>
      </c>
      <c r="K38" s="1">
        <f>'Cut Threshold'!J11</f>
        <v>0.81720400000000004</v>
      </c>
      <c r="L38" s="1">
        <f>'Cut Threshold'!K11</f>
        <v>0.81720400000000004</v>
      </c>
      <c r="M38" s="1">
        <f>'Cut Threshold'!L11</f>
        <v>0.81720400000000004</v>
      </c>
    </row>
    <row r="39" spans="1:14" x14ac:dyDescent="0.2">
      <c r="A39" s="30"/>
      <c r="B39" s="29"/>
      <c r="C39" s="6" t="s">
        <v>2</v>
      </c>
      <c r="D39" s="1">
        <f>'Cut Threshold'!C12</f>
        <v>0.61044200000000004</v>
      </c>
      <c r="E39" s="1">
        <f>'Cut Threshold'!D12</f>
        <v>0.61044200000000004</v>
      </c>
      <c r="F39" s="1">
        <f>'Cut Threshold'!E12</f>
        <v>0.61044200000000004</v>
      </c>
      <c r="G39" s="1">
        <f>'Cut Threshold'!F12</f>
        <v>0.61044200000000004</v>
      </c>
      <c r="H39" s="1">
        <f>'Cut Threshold'!G12</f>
        <v>0.61044200000000004</v>
      </c>
      <c r="I39" s="1">
        <f>'Cut Threshold'!H12</f>
        <v>0.61044200000000004</v>
      </c>
      <c r="J39" s="1">
        <f>'Cut Threshold'!I12</f>
        <v>0.61044200000000004</v>
      </c>
      <c r="K39" s="1">
        <f>'Cut Threshold'!J12</f>
        <v>0.67857100000000004</v>
      </c>
      <c r="L39" s="1">
        <f>'Cut Threshold'!K12</f>
        <v>0.67857100000000004</v>
      </c>
      <c r="M39" s="1">
        <f>'Cut Threshold'!L12</f>
        <v>0.67857100000000004</v>
      </c>
    </row>
    <row r="41" spans="1:14" x14ac:dyDescent="0.2">
      <c r="A41" s="30" t="s">
        <v>16</v>
      </c>
      <c r="B41" s="29" t="s">
        <v>32</v>
      </c>
      <c r="C41" s="6" t="s">
        <v>0</v>
      </c>
      <c r="D41" s="1">
        <f>'Average Aggregation'!C5</f>
        <v>0.61111099999999996</v>
      </c>
      <c r="E41" s="1">
        <f>'Average Aggregation'!D5</f>
        <v>0.61111099999999996</v>
      </c>
      <c r="F41" s="1">
        <f>'Average Aggregation'!E5</f>
        <v>0.64705900000000005</v>
      </c>
      <c r="G41" s="1">
        <f>'Average Aggregation'!F5</f>
        <v>0.73333300000000001</v>
      </c>
      <c r="H41" s="1">
        <f>'Average Aggregation'!G5</f>
        <v>0.78571400000000002</v>
      </c>
      <c r="I41" s="1">
        <f>'Average Aggregation'!H5</f>
        <v>0.84615399999999996</v>
      </c>
      <c r="J41" s="1">
        <f>'Average Aggregation'!I5</f>
        <v>0.91666700000000001</v>
      </c>
      <c r="K41" s="1">
        <f>'Average Aggregation'!J5</f>
        <v>0.91666700000000001</v>
      </c>
      <c r="L41" s="1">
        <f>'Average Aggregation'!K5</f>
        <v>0.9</v>
      </c>
      <c r="M41" s="1">
        <f>'Average Aggregation'!L5</f>
        <v>0.66666700000000001</v>
      </c>
    </row>
    <row r="42" spans="1:14" x14ac:dyDescent="0.2">
      <c r="A42" s="30"/>
      <c r="B42" s="29"/>
      <c r="C42" s="6" t="s">
        <v>1</v>
      </c>
      <c r="D42" s="1">
        <f>'Average Aggregation'!C6</f>
        <v>0.6875</v>
      </c>
      <c r="E42" s="1">
        <f>'Average Aggregation'!D6</f>
        <v>0.6875</v>
      </c>
      <c r="F42" s="1">
        <f>'Average Aggregation'!E6</f>
        <v>0.6875</v>
      </c>
      <c r="G42" s="1">
        <f>'Average Aggregation'!F6</f>
        <v>0.6875</v>
      </c>
      <c r="H42" s="1">
        <f>'Average Aggregation'!G6</f>
        <v>0.6875</v>
      </c>
      <c r="I42" s="1">
        <f>'Average Aggregation'!H6</f>
        <v>0.6875</v>
      </c>
      <c r="J42" s="1">
        <f>'Average Aggregation'!I6</f>
        <v>0.6875</v>
      </c>
      <c r="K42" s="1">
        <f>'Average Aggregation'!J6</f>
        <v>0.6875</v>
      </c>
      <c r="L42" s="1">
        <f>'Average Aggregation'!K6</f>
        <v>0.5625</v>
      </c>
      <c r="M42" s="1">
        <f>'Average Aggregation'!L6</f>
        <v>0.125</v>
      </c>
    </row>
    <row r="43" spans="1:14" x14ac:dyDescent="0.2">
      <c r="A43" s="30"/>
      <c r="B43" s="29"/>
      <c r="C43" s="6" t="s">
        <v>2</v>
      </c>
      <c r="D43" s="1">
        <f>'Average Aggregation'!C7</f>
        <v>0.64705900000000005</v>
      </c>
      <c r="E43" s="1">
        <f>'Average Aggregation'!D7</f>
        <v>0.64705900000000005</v>
      </c>
      <c r="F43" s="1">
        <f>'Average Aggregation'!E7</f>
        <v>0.66666700000000001</v>
      </c>
      <c r="G43" s="1">
        <f>'Average Aggregation'!F7</f>
        <v>0.709677</v>
      </c>
      <c r="H43" s="1">
        <f>'Average Aggregation'!G7</f>
        <v>0.73333300000000001</v>
      </c>
      <c r="I43" s="1">
        <f>'Average Aggregation'!H7</f>
        <v>0.75862099999999999</v>
      </c>
      <c r="J43" s="1">
        <f>'Average Aggregation'!I7</f>
        <v>0.78571400000000002</v>
      </c>
      <c r="K43" s="1">
        <f>'Average Aggregation'!J7</f>
        <v>0.78571400000000002</v>
      </c>
      <c r="L43" s="1">
        <f>'Average Aggregation'!K7</f>
        <v>0.69230800000000003</v>
      </c>
      <c r="M43" s="1">
        <f>'Average Aggregation'!L7</f>
        <v>0.21052599999999999</v>
      </c>
    </row>
    <row r="44" spans="1:14" x14ac:dyDescent="0.2">
      <c r="A44" s="30"/>
      <c r="D44" s="12"/>
      <c r="E44" s="1"/>
      <c r="F44" s="12"/>
      <c r="G44" s="12"/>
      <c r="H44" s="12"/>
      <c r="I44" s="12"/>
    </row>
    <row r="45" spans="1:14" x14ac:dyDescent="0.2">
      <c r="A45" s="30"/>
      <c r="B45" s="29" t="s">
        <v>33</v>
      </c>
      <c r="C45" s="6" t="s">
        <v>0</v>
      </c>
      <c r="D45" s="1">
        <f>'Average Aggregation'!C9</f>
        <v>0.48407600000000001</v>
      </c>
      <c r="E45" s="1">
        <f>'Average Aggregation'!D9</f>
        <v>0.48407600000000001</v>
      </c>
      <c r="F45" s="1">
        <f>'Average Aggregation'!E9</f>
        <v>0.48407600000000001</v>
      </c>
      <c r="G45" s="1">
        <f>'Average Aggregation'!F9</f>
        <v>0.48407600000000001</v>
      </c>
      <c r="H45" s="1">
        <f>'Average Aggregation'!G9</f>
        <v>0.48407600000000001</v>
      </c>
      <c r="I45" s="1">
        <f>'Average Aggregation'!H9</f>
        <v>0.48407600000000001</v>
      </c>
      <c r="J45" s="1">
        <f>'Average Aggregation'!I9</f>
        <v>0.48407600000000001</v>
      </c>
      <c r="K45" s="1">
        <f>'Average Aggregation'!J9</f>
        <v>0.57575799999999999</v>
      </c>
      <c r="L45" s="1">
        <f>'Average Aggregation'!K9</f>
        <v>0.572519</v>
      </c>
      <c r="M45" s="1">
        <f>'Average Aggregation'!L9</f>
        <v>0.572519</v>
      </c>
    </row>
    <row r="46" spans="1:14" x14ac:dyDescent="0.2">
      <c r="A46" s="30"/>
      <c r="B46" s="29"/>
      <c r="C46" s="6" t="s">
        <v>1</v>
      </c>
      <c r="D46" s="1">
        <f>'Average Aggregation'!C10</f>
        <v>0.81720400000000004</v>
      </c>
      <c r="E46" s="1">
        <f>'Average Aggregation'!D10</f>
        <v>0.81720400000000004</v>
      </c>
      <c r="F46" s="1">
        <f>'Average Aggregation'!E10</f>
        <v>0.81720400000000004</v>
      </c>
      <c r="G46" s="1">
        <f>'Average Aggregation'!F10</f>
        <v>0.81720400000000004</v>
      </c>
      <c r="H46" s="1">
        <f>'Average Aggregation'!G10</f>
        <v>0.81720400000000004</v>
      </c>
      <c r="I46" s="1">
        <f>'Average Aggregation'!H10</f>
        <v>0.81720400000000004</v>
      </c>
      <c r="J46" s="1">
        <f>'Average Aggregation'!I10</f>
        <v>0.81720400000000004</v>
      </c>
      <c r="K46" s="1">
        <f>'Average Aggregation'!J10</f>
        <v>0.81720400000000004</v>
      </c>
      <c r="L46" s="1">
        <f>'Average Aggregation'!K10</f>
        <v>0.80645199999999995</v>
      </c>
      <c r="M46" s="1">
        <f>'Average Aggregation'!L10</f>
        <v>0.80645199999999995</v>
      </c>
    </row>
    <row r="47" spans="1:14" x14ac:dyDescent="0.2">
      <c r="A47" s="30"/>
      <c r="B47" s="29"/>
      <c r="C47" s="6" t="s">
        <v>2</v>
      </c>
      <c r="D47" s="1">
        <f>'Average Aggregation'!C11</f>
        <v>0.60799999999999998</v>
      </c>
      <c r="E47" s="1">
        <f>'Average Aggregation'!D11</f>
        <v>0.60799999999999998</v>
      </c>
      <c r="F47" s="1">
        <f>'Average Aggregation'!E11</f>
        <v>0.60799999999999998</v>
      </c>
      <c r="G47" s="1">
        <f>'Average Aggregation'!F11</f>
        <v>0.60799999999999998</v>
      </c>
      <c r="H47" s="1">
        <f>'Average Aggregation'!G11</f>
        <v>0.60799999999999998</v>
      </c>
      <c r="I47" s="1">
        <f>'Average Aggregation'!H11</f>
        <v>0.60799999999999998</v>
      </c>
      <c r="J47" s="1">
        <f>'Average Aggregation'!I11</f>
        <v>0.60799999999999998</v>
      </c>
      <c r="K47" s="1">
        <f>'Average Aggregation'!J11</f>
        <v>0.67555600000000005</v>
      </c>
      <c r="L47" s="1">
        <f>'Average Aggregation'!K11</f>
        <v>0.66964299999999999</v>
      </c>
      <c r="M47" s="1">
        <f>'Average Aggregation'!L11</f>
        <v>0.66964299999999999</v>
      </c>
    </row>
    <row r="49" spans="1:13" x14ac:dyDescent="0.2">
      <c r="A49" s="30" t="s">
        <v>17</v>
      </c>
      <c r="B49" s="29" t="s">
        <v>32</v>
      </c>
      <c r="C49" s="6" t="s">
        <v>0</v>
      </c>
      <c r="D49" s="1">
        <f>'Majority Vote'!C6</f>
        <v>1</v>
      </c>
      <c r="E49" s="1">
        <f>'Majority Vote'!D6</f>
        <v>1</v>
      </c>
      <c r="F49" s="1">
        <f>'Majority Vote'!E6</f>
        <v>1</v>
      </c>
      <c r="G49" s="1">
        <f>'Majority Vote'!F6</f>
        <v>1</v>
      </c>
      <c r="H49" s="1">
        <f>'Majority Vote'!G6</f>
        <v>1</v>
      </c>
      <c r="I49" s="1">
        <f>'Majority Vote'!H6</f>
        <v>1</v>
      </c>
      <c r="J49" s="1">
        <f>'Majority Vote'!I6</f>
        <v>1</v>
      </c>
      <c r="K49" s="1">
        <f>'Majority Vote'!J6</f>
        <v>1</v>
      </c>
      <c r="L49" s="1">
        <f>'Majority Vote'!K6</f>
        <v>1</v>
      </c>
      <c r="M49" s="1">
        <f>'Majority Vote'!L6</f>
        <v>1</v>
      </c>
    </row>
    <row r="50" spans="1:13" x14ac:dyDescent="0.2">
      <c r="A50" s="30"/>
      <c r="B50" s="29"/>
      <c r="C50" s="6" t="s">
        <v>1</v>
      </c>
      <c r="D50" s="1">
        <f>'Majority Vote'!C7</f>
        <v>0.6875</v>
      </c>
      <c r="E50" s="1">
        <f>'Majority Vote'!D7</f>
        <v>0.6875</v>
      </c>
      <c r="F50" s="1">
        <f>'Majority Vote'!E7</f>
        <v>0.6875</v>
      </c>
      <c r="G50" s="1">
        <f>'Majority Vote'!F7</f>
        <v>0.6875</v>
      </c>
      <c r="H50" s="1">
        <f>'Majority Vote'!G7</f>
        <v>0.6875</v>
      </c>
      <c r="I50" s="1">
        <f>'Majority Vote'!H7</f>
        <v>0.6875</v>
      </c>
      <c r="J50" s="1">
        <f>'Majority Vote'!I7</f>
        <v>0.6875</v>
      </c>
      <c r="K50" s="1">
        <f>'Majority Vote'!J7</f>
        <v>0.6875</v>
      </c>
      <c r="L50" s="1">
        <f>'Majority Vote'!K7</f>
        <v>0.6875</v>
      </c>
      <c r="M50" s="1">
        <f>'Majority Vote'!L7</f>
        <v>0.625</v>
      </c>
    </row>
    <row r="51" spans="1:13" x14ac:dyDescent="0.2">
      <c r="A51" s="30"/>
      <c r="B51" s="29"/>
      <c r="C51" s="6" t="s">
        <v>2</v>
      </c>
      <c r="D51" s="1">
        <f>'Majority Vote'!C8</f>
        <v>0.81481499999999996</v>
      </c>
      <c r="E51" s="1">
        <f>'Majority Vote'!D8</f>
        <v>0.81481499999999996</v>
      </c>
      <c r="F51" s="1">
        <f>'Majority Vote'!E8</f>
        <v>0.81481499999999996</v>
      </c>
      <c r="G51" s="1">
        <f>'Majority Vote'!F8</f>
        <v>0.81481499999999996</v>
      </c>
      <c r="H51" s="1">
        <f>'Majority Vote'!G8</f>
        <v>0.81481499999999996</v>
      </c>
      <c r="I51" s="1">
        <f>'Majority Vote'!H8</f>
        <v>0.81481499999999996</v>
      </c>
      <c r="J51" s="1">
        <f>'Majority Vote'!I8</f>
        <v>0.81481499999999996</v>
      </c>
      <c r="K51" s="1">
        <f>'Majority Vote'!J8</f>
        <v>0.81481499999999996</v>
      </c>
      <c r="L51" s="1">
        <f>'Majority Vote'!K8</f>
        <v>0.81481499999999996</v>
      </c>
      <c r="M51" s="1">
        <f>'Majority Vote'!L8</f>
        <v>0.769231</v>
      </c>
    </row>
    <row r="52" spans="1:13" x14ac:dyDescent="0.2">
      <c r="A52" s="30"/>
      <c r="E52" s="3"/>
    </row>
    <row r="53" spans="1:13" x14ac:dyDescent="0.2">
      <c r="A53" s="30"/>
      <c r="D53" s="12"/>
      <c r="E53" s="1"/>
      <c r="F53" s="12"/>
      <c r="G53" s="12"/>
      <c r="H53" s="12"/>
      <c r="I53" s="12"/>
    </row>
    <row r="54" spans="1:13" x14ac:dyDescent="0.2">
      <c r="A54" s="30"/>
      <c r="B54" s="29" t="s">
        <v>33</v>
      </c>
      <c r="C54" s="6" t="s">
        <v>0</v>
      </c>
      <c r="D54" s="1">
        <f>'Majority Vote'!C10</f>
        <v>1</v>
      </c>
      <c r="E54" s="1">
        <f>'Majority Vote'!D10</f>
        <v>1</v>
      </c>
      <c r="F54" s="1">
        <f>'Majority Vote'!E10</f>
        <v>1</v>
      </c>
      <c r="G54" s="1">
        <f>'Majority Vote'!F10</f>
        <v>1</v>
      </c>
      <c r="H54" s="1">
        <f>'Majority Vote'!G10</f>
        <v>1</v>
      </c>
      <c r="I54" s="1">
        <f>'Majority Vote'!H10</f>
        <v>1</v>
      </c>
      <c r="J54" s="1">
        <f>'Majority Vote'!I10</f>
        <v>1</v>
      </c>
      <c r="K54" s="1">
        <f>'Majority Vote'!J10</f>
        <v>1</v>
      </c>
      <c r="L54" s="1">
        <f>'Majority Vote'!K10</f>
        <v>1</v>
      </c>
      <c r="M54" s="1">
        <f>'Majority Vote'!L10</f>
        <v>1</v>
      </c>
    </row>
    <row r="55" spans="1:13" x14ac:dyDescent="0.2">
      <c r="A55" s="30"/>
      <c r="B55" s="29"/>
      <c r="C55" s="6" t="s">
        <v>1</v>
      </c>
      <c r="D55" s="1">
        <f>'Majority Vote'!C11</f>
        <v>0.25806499999999999</v>
      </c>
      <c r="E55" s="1">
        <f>'Majority Vote'!D11</f>
        <v>0.25806499999999999</v>
      </c>
      <c r="F55" s="1">
        <f>'Majority Vote'!E11</f>
        <v>0.25806499999999999</v>
      </c>
      <c r="G55" s="1">
        <f>'Majority Vote'!F11</f>
        <v>0.25806499999999999</v>
      </c>
      <c r="H55" s="1">
        <f>'Majority Vote'!G11</f>
        <v>0.25806499999999999</v>
      </c>
      <c r="I55" s="1">
        <f>'Majority Vote'!H11</f>
        <v>0.25806499999999999</v>
      </c>
      <c r="J55" s="1">
        <f>'Majority Vote'!I11</f>
        <v>0.25806499999999999</v>
      </c>
      <c r="K55" s="1">
        <f>'Majority Vote'!J11</f>
        <v>0.25806499999999999</v>
      </c>
      <c r="L55" s="1">
        <f>'Majority Vote'!K11</f>
        <v>0.25806499999999999</v>
      </c>
      <c r="M55" s="1">
        <f>'Majority Vote'!L11</f>
        <v>0.25806499999999999</v>
      </c>
    </row>
    <row r="56" spans="1:13" x14ac:dyDescent="0.2">
      <c r="A56" s="30"/>
      <c r="B56" s="29"/>
      <c r="C56" s="6" t="s">
        <v>2</v>
      </c>
      <c r="D56" s="1">
        <f>'Majority Vote'!C12</f>
        <v>0.41025600000000001</v>
      </c>
      <c r="E56" s="1">
        <f>'Majority Vote'!D12</f>
        <v>0.41025600000000001</v>
      </c>
      <c r="F56" s="1">
        <f>'Majority Vote'!E12</f>
        <v>0.41025600000000001</v>
      </c>
      <c r="G56" s="1">
        <f>'Majority Vote'!F12</f>
        <v>0.41025600000000001</v>
      </c>
      <c r="H56" s="1">
        <f>'Majority Vote'!G12</f>
        <v>0.41025600000000001</v>
      </c>
      <c r="I56" s="1">
        <f>'Majority Vote'!H12</f>
        <v>0.41025600000000001</v>
      </c>
      <c r="J56" s="1">
        <f>'Majority Vote'!I12</f>
        <v>0.41025600000000001</v>
      </c>
      <c r="K56" s="1">
        <f>'Majority Vote'!J12</f>
        <v>0.41025600000000001</v>
      </c>
      <c r="L56" s="1">
        <f>'Majority Vote'!K12</f>
        <v>0.41025600000000001</v>
      </c>
      <c r="M56" s="1">
        <f>'Majority Vote'!L12</f>
        <v>0.41025600000000001</v>
      </c>
    </row>
  </sheetData>
  <mergeCells count="19">
    <mergeCell ref="A2:A4"/>
    <mergeCell ref="B2:B4"/>
    <mergeCell ref="A7:A9"/>
    <mergeCell ref="B7:B9"/>
    <mergeCell ref="A12:A19"/>
    <mergeCell ref="B12:B14"/>
    <mergeCell ref="B17:B19"/>
    <mergeCell ref="B21:B23"/>
    <mergeCell ref="B27:B29"/>
    <mergeCell ref="A21:A29"/>
    <mergeCell ref="A49:A56"/>
    <mergeCell ref="B49:B51"/>
    <mergeCell ref="B54:B56"/>
    <mergeCell ref="A33:A39"/>
    <mergeCell ref="B33:B35"/>
    <mergeCell ref="B37:B39"/>
    <mergeCell ref="A41:A47"/>
    <mergeCell ref="B41:B43"/>
    <mergeCell ref="B45:B4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AF98-D164-6748-B0C7-8BC01527F4B6}">
  <dimension ref="A1:AB176"/>
  <sheetViews>
    <sheetView tabSelected="1" topLeftCell="K119" zoomScale="62" workbookViewId="0">
      <selection activeCell="Z167" sqref="Z167"/>
    </sheetView>
  </sheetViews>
  <sheetFormatPr baseColWidth="10" defaultRowHeight="16" x14ac:dyDescent="0.2"/>
  <cols>
    <col min="1" max="1" width="39.5" bestFit="1" customWidth="1"/>
    <col min="2" max="2" width="8.33203125" bestFit="1" customWidth="1"/>
    <col min="3" max="3" width="8.33203125" customWidth="1"/>
    <col min="4" max="4" width="8.33203125" style="25" customWidth="1"/>
    <col min="5" max="5" width="44.83203125" bestFit="1" customWidth="1"/>
    <col min="6" max="6" width="18.83203125" bestFit="1" customWidth="1"/>
    <col min="7" max="7" width="37.33203125" bestFit="1" customWidth="1"/>
    <col min="8" max="9" width="8.33203125" customWidth="1"/>
    <col min="10" max="10" width="10.83203125" style="25"/>
    <col min="11" max="11" width="44.83203125" bestFit="1" customWidth="1"/>
    <col min="12" max="12" width="18.83203125" bestFit="1" customWidth="1"/>
    <col min="13" max="13" width="39.1640625" bestFit="1" customWidth="1"/>
    <col min="14" max="14" width="39.1640625" customWidth="1"/>
    <col min="16" max="16" width="44.83203125" bestFit="1" customWidth="1"/>
    <col min="17" max="17" width="18.83203125" bestFit="1" customWidth="1"/>
    <col min="18" max="18" width="37" bestFit="1" customWidth="1"/>
    <col min="19" max="19" width="37" customWidth="1"/>
    <col min="21" max="21" width="44.83203125" bestFit="1" customWidth="1"/>
    <col min="22" max="22" width="18.83203125" bestFit="1" customWidth="1"/>
    <col min="23" max="23" width="37.5" bestFit="1" customWidth="1"/>
    <col min="25" max="25" width="10.83203125" style="25"/>
    <col min="26" max="26" width="37.5" bestFit="1" customWidth="1"/>
    <col min="28" max="28" width="35" bestFit="1" customWidth="1"/>
  </cols>
  <sheetData>
    <row r="1" spans="1:28" x14ac:dyDescent="0.2">
      <c r="A1" s="31" t="s">
        <v>34</v>
      </c>
      <c r="B1" s="31"/>
      <c r="C1" s="25"/>
      <c r="E1" s="31" t="s">
        <v>35</v>
      </c>
      <c r="F1" s="31"/>
      <c r="G1" s="31"/>
      <c r="H1" s="25"/>
      <c r="I1" s="25"/>
      <c r="K1" s="31" t="s">
        <v>36</v>
      </c>
      <c r="L1" s="31"/>
      <c r="M1" s="31"/>
      <c r="N1" s="25"/>
      <c r="P1" s="31" t="s">
        <v>37</v>
      </c>
      <c r="Q1" s="31"/>
      <c r="R1" s="31"/>
      <c r="S1" s="25"/>
      <c r="U1" s="31" t="s">
        <v>38</v>
      </c>
      <c r="V1" s="31"/>
      <c r="W1" s="31"/>
      <c r="Z1" s="31" t="s">
        <v>39</v>
      </c>
      <c r="AA1" s="31"/>
      <c r="AB1" s="31"/>
    </row>
    <row r="2" spans="1:28" x14ac:dyDescent="0.2">
      <c r="A2" t="s">
        <v>40</v>
      </c>
      <c r="B2" t="s">
        <v>9</v>
      </c>
      <c r="E2" t="s">
        <v>41</v>
      </c>
      <c r="F2" t="s">
        <v>42</v>
      </c>
      <c r="G2" t="s">
        <v>43</v>
      </c>
      <c r="K2" t="s">
        <v>44</v>
      </c>
      <c r="L2" t="s">
        <v>42</v>
      </c>
      <c r="M2" t="s">
        <v>45</v>
      </c>
      <c r="P2" t="s">
        <v>44</v>
      </c>
      <c r="Q2" t="s">
        <v>9</v>
      </c>
      <c r="R2" t="s">
        <v>46</v>
      </c>
      <c r="U2" t="s">
        <v>44</v>
      </c>
      <c r="V2" t="s">
        <v>9</v>
      </c>
      <c r="W2" t="s">
        <v>46</v>
      </c>
      <c r="Y2" s="25" t="s">
        <v>47</v>
      </c>
      <c r="Z2" t="s">
        <v>48</v>
      </c>
      <c r="AA2" t="s">
        <v>9</v>
      </c>
      <c r="AB2" t="s">
        <v>49</v>
      </c>
    </row>
    <row r="3" spans="1:28" x14ac:dyDescent="0.2">
      <c r="A3" t="s">
        <v>50</v>
      </c>
      <c r="B3" t="s">
        <v>9</v>
      </c>
      <c r="E3" t="s">
        <v>51</v>
      </c>
      <c r="F3" t="s">
        <v>52</v>
      </c>
      <c r="G3" t="s">
        <v>53</v>
      </c>
      <c r="K3" t="s">
        <v>54</v>
      </c>
      <c r="L3" t="s">
        <v>42</v>
      </c>
      <c r="M3" t="s">
        <v>55</v>
      </c>
      <c r="O3" s="25"/>
      <c r="P3" t="s">
        <v>54</v>
      </c>
      <c r="Q3" t="s">
        <v>9</v>
      </c>
      <c r="R3" t="s">
        <v>56</v>
      </c>
      <c r="T3" s="25"/>
      <c r="U3" t="s">
        <v>54</v>
      </c>
      <c r="V3" t="s">
        <v>9</v>
      </c>
      <c r="W3" t="s">
        <v>56</v>
      </c>
      <c r="Y3" s="25" t="s">
        <v>47</v>
      </c>
      <c r="Z3" t="s">
        <v>57</v>
      </c>
      <c r="AA3" t="s">
        <v>9</v>
      </c>
      <c r="AB3" t="s">
        <v>58</v>
      </c>
    </row>
    <row r="4" spans="1:28" x14ac:dyDescent="0.2">
      <c r="A4" t="s">
        <v>59</v>
      </c>
      <c r="B4" t="s">
        <v>9</v>
      </c>
      <c r="E4" t="s">
        <v>60</v>
      </c>
      <c r="F4" t="s">
        <v>52</v>
      </c>
      <c r="G4" t="s">
        <v>61</v>
      </c>
      <c r="K4" t="s">
        <v>41</v>
      </c>
      <c r="L4" t="s">
        <v>42</v>
      </c>
      <c r="M4" t="s">
        <v>43</v>
      </c>
      <c r="P4" t="s">
        <v>41</v>
      </c>
      <c r="Q4" t="s">
        <v>9</v>
      </c>
      <c r="R4" t="s">
        <v>62</v>
      </c>
      <c r="U4" t="s">
        <v>41</v>
      </c>
      <c r="V4" t="s">
        <v>9</v>
      </c>
      <c r="W4" t="s">
        <v>62</v>
      </c>
      <c r="Y4" s="25" t="s">
        <v>47</v>
      </c>
      <c r="Z4" t="s">
        <v>63</v>
      </c>
      <c r="AA4" t="s">
        <v>9</v>
      </c>
      <c r="AB4" t="s">
        <v>64</v>
      </c>
    </row>
    <row r="5" spans="1:28" x14ac:dyDescent="0.2">
      <c r="A5" t="s">
        <v>65</v>
      </c>
      <c r="B5" t="s">
        <v>9</v>
      </c>
      <c r="E5" t="s">
        <v>66</v>
      </c>
      <c r="F5" t="s">
        <v>52</v>
      </c>
      <c r="G5" t="s">
        <v>67</v>
      </c>
      <c r="K5" t="s">
        <v>68</v>
      </c>
      <c r="L5" t="s">
        <v>42</v>
      </c>
      <c r="M5" t="s">
        <v>69</v>
      </c>
      <c r="P5" t="s">
        <v>68</v>
      </c>
      <c r="Q5" t="s">
        <v>9</v>
      </c>
      <c r="R5" t="s">
        <v>70</v>
      </c>
      <c r="U5" t="s">
        <v>68</v>
      </c>
      <c r="V5" t="s">
        <v>9</v>
      </c>
      <c r="W5" t="s">
        <v>70</v>
      </c>
      <c r="Y5" s="25" t="s">
        <v>47</v>
      </c>
      <c r="Z5" t="s">
        <v>71</v>
      </c>
      <c r="AA5" t="s">
        <v>9</v>
      </c>
      <c r="AB5" t="s">
        <v>72</v>
      </c>
    </row>
    <row r="6" spans="1:28" x14ac:dyDescent="0.2">
      <c r="A6" t="s">
        <v>73</v>
      </c>
      <c r="B6" t="s">
        <v>9</v>
      </c>
      <c r="E6" t="s">
        <v>54</v>
      </c>
      <c r="F6" t="s">
        <v>42</v>
      </c>
      <c r="G6" t="s">
        <v>55</v>
      </c>
      <c r="K6" t="s">
        <v>74</v>
      </c>
      <c r="L6" t="s">
        <v>42</v>
      </c>
      <c r="M6" t="s">
        <v>75</v>
      </c>
      <c r="P6" t="s">
        <v>74</v>
      </c>
      <c r="Q6" t="s">
        <v>9</v>
      </c>
      <c r="R6" t="s">
        <v>76</v>
      </c>
      <c r="U6" t="s">
        <v>74</v>
      </c>
      <c r="V6" t="s">
        <v>9</v>
      </c>
      <c r="W6" t="s">
        <v>76</v>
      </c>
      <c r="Y6" s="25" t="s">
        <v>47</v>
      </c>
      <c r="Z6" t="s">
        <v>77</v>
      </c>
      <c r="AA6" t="s">
        <v>9</v>
      </c>
      <c r="AB6" t="s">
        <v>78</v>
      </c>
    </row>
    <row r="7" spans="1:28" x14ac:dyDescent="0.2">
      <c r="A7" t="s">
        <v>79</v>
      </c>
      <c r="B7" t="s">
        <v>9</v>
      </c>
      <c r="E7" t="s">
        <v>80</v>
      </c>
      <c r="F7" t="s">
        <v>42</v>
      </c>
      <c r="G7" t="s">
        <v>81</v>
      </c>
      <c r="K7" t="s">
        <v>82</v>
      </c>
      <c r="L7" t="s">
        <v>42</v>
      </c>
      <c r="M7" t="s">
        <v>83</v>
      </c>
      <c r="P7" t="s">
        <v>82</v>
      </c>
      <c r="Q7" t="s">
        <v>9</v>
      </c>
      <c r="R7" t="s">
        <v>84</v>
      </c>
      <c r="U7" t="s">
        <v>82</v>
      </c>
      <c r="V7" t="s">
        <v>9</v>
      </c>
      <c r="W7" t="s">
        <v>84</v>
      </c>
      <c r="Y7" s="25" t="s">
        <v>47</v>
      </c>
      <c r="Z7" t="s">
        <v>85</v>
      </c>
      <c r="AA7" t="s">
        <v>9</v>
      </c>
      <c r="AB7" t="s">
        <v>86</v>
      </c>
    </row>
    <row r="8" spans="1:28" x14ac:dyDescent="0.2">
      <c r="A8" t="s">
        <v>87</v>
      </c>
      <c r="B8" t="s">
        <v>9</v>
      </c>
      <c r="D8" s="25" t="s">
        <v>47</v>
      </c>
      <c r="E8" t="s">
        <v>88</v>
      </c>
      <c r="F8" t="s">
        <v>89</v>
      </c>
      <c r="G8" t="s">
        <v>90</v>
      </c>
      <c r="K8" t="s">
        <v>91</v>
      </c>
      <c r="L8" t="s">
        <v>42</v>
      </c>
      <c r="M8" t="s">
        <v>92</v>
      </c>
      <c r="O8" s="25" t="s">
        <v>47</v>
      </c>
      <c r="P8" t="s">
        <v>48</v>
      </c>
      <c r="Q8" t="s">
        <v>9</v>
      </c>
      <c r="R8" t="s">
        <v>93</v>
      </c>
      <c r="T8" s="25" t="s">
        <v>47</v>
      </c>
      <c r="U8" t="s">
        <v>48</v>
      </c>
      <c r="V8" t="s">
        <v>9</v>
      </c>
      <c r="W8" t="s">
        <v>93</v>
      </c>
      <c r="Y8" s="25" t="s">
        <v>47</v>
      </c>
      <c r="Z8" t="s">
        <v>94</v>
      </c>
      <c r="AA8" t="s">
        <v>9</v>
      </c>
      <c r="AB8" t="s">
        <v>95</v>
      </c>
    </row>
    <row r="9" spans="1:28" x14ac:dyDescent="0.2">
      <c r="A9" t="s">
        <v>96</v>
      </c>
      <c r="B9" t="s">
        <v>9</v>
      </c>
      <c r="D9" s="25" t="s">
        <v>47</v>
      </c>
      <c r="E9" t="s">
        <v>97</v>
      </c>
      <c r="F9" t="s">
        <v>89</v>
      </c>
      <c r="G9" t="s">
        <v>98</v>
      </c>
      <c r="K9" t="s">
        <v>99</v>
      </c>
      <c r="L9" t="s">
        <v>42</v>
      </c>
      <c r="M9" t="s">
        <v>100</v>
      </c>
      <c r="P9" t="s">
        <v>91</v>
      </c>
      <c r="Q9" t="s">
        <v>9</v>
      </c>
      <c r="R9" t="s">
        <v>101</v>
      </c>
      <c r="U9" t="s">
        <v>91</v>
      </c>
      <c r="V9" t="s">
        <v>9</v>
      </c>
      <c r="W9" t="s">
        <v>101</v>
      </c>
      <c r="Y9" s="25" t="s">
        <v>47</v>
      </c>
      <c r="Z9" t="s">
        <v>102</v>
      </c>
      <c r="AA9" t="s">
        <v>9</v>
      </c>
      <c r="AB9" t="s">
        <v>103</v>
      </c>
    </row>
    <row r="10" spans="1:28" x14ac:dyDescent="0.2">
      <c r="A10" t="s">
        <v>104</v>
      </c>
      <c r="B10" t="s">
        <v>9</v>
      </c>
      <c r="D10" s="25" t="s">
        <v>47</v>
      </c>
      <c r="E10" t="s">
        <v>105</v>
      </c>
      <c r="F10" t="s">
        <v>89</v>
      </c>
      <c r="G10" t="s">
        <v>106</v>
      </c>
      <c r="K10" t="s">
        <v>107</v>
      </c>
      <c r="L10" t="s">
        <v>42</v>
      </c>
      <c r="M10" t="s">
        <v>108</v>
      </c>
      <c r="P10" t="s">
        <v>99</v>
      </c>
      <c r="Q10" t="s">
        <v>9</v>
      </c>
      <c r="R10" t="s">
        <v>109</v>
      </c>
      <c r="U10" t="s">
        <v>99</v>
      </c>
      <c r="V10" t="s">
        <v>9</v>
      </c>
      <c r="W10" t="s">
        <v>109</v>
      </c>
      <c r="Y10" s="25" t="s">
        <v>47</v>
      </c>
      <c r="Z10" t="s">
        <v>110</v>
      </c>
      <c r="AA10" t="s">
        <v>9</v>
      </c>
      <c r="AB10" t="s">
        <v>111</v>
      </c>
    </row>
    <row r="11" spans="1:28" x14ac:dyDescent="0.2">
      <c r="A11" t="s">
        <v>112</v>
      </c>
      <c r="B11" t="s">
        <v>9</v>
      </c>
      <c r="D11" s="25" t="s">
        <v>47</v>
      </c>
      <c r="E11" t="s">
        <v>113</v>
      </c>
      <c r="F11" t="s">
        <v>89</v>
      </c>
      <c r="G11" t="s">
        <v>114</v>
      </c>
      <c r="K11" t="s">
        <v>115</v>
      </c>
      <c r="L11" t="s">
        <v>42</v>
      </c>
      <c r="M11" t="s">
        <v>116</v>
      </c>
      <c r="O11" s="25" t="s">
        <v>47</v>
      </c>
      <c r="P11" t="s">
        <v>57</v>
      </c>
      <c r="Q11" t="s">
        <v>9</v>
      </c>
      <c r="R11" t="s">
        <v>117</v>
      </c>
      <c r="T11" s="25" t="s">
        <v>47</v>
      </c>
      <c r="U11" t="s">
        <v>57</v>
      </c>
      <c r="V11" t="s">
        <v>9</v>
      </c>
      <c r="W11" t="s">
        <v>117</v>
      </c>
      <c r="Y11" s="25" t="s">
        <v>47</v>
      </c>
      <c r="Z11" t="s">
        <v>118</v>
      </c>
      <c r="AA11" t="s">
        <v>9</v>
      </c>
      <c r="AB11" t="s">
        <v>119</v>
      </c>
    </row>
    <row r="12" spans="1:28" x14ac:dyDescent="0.2">
      <c r="A12" t="s">
        <v>120</v>
      </c>
      <c r="B12" t="s">
        <v>9</v>
      </c>
      <c r="D12" s="25" t="s">
        <v>47</v>
      </c>
      <c r="E12" t="s">
        <v>121</v>
      </c>
      <c r="F12" t="s">
        <v>89</v>
      </c>
      <c r="G12" t="s">
        <v>122</v>
      </c>
      <c r="K12" t="s">
        <v>123</v>
      </c>
      <c r="L12" t="s">
        <v>42</v>
      </c>
      <c r="M12" t="s">
        <v>124</v>
      </c>
      <c r="P12" t="s">
        <v>107</v>
      </c>
      <c r="Q12" t="s">
        <v>9</v>
      </c>
      <c r="R12" t="s">
        <v>125</v>
      </c>
      <c r="T12" s="25"/>
      <c r="U12" t="s">
        <v>107</v>
      </c>
      <c r="V12" t="s">
        <v>9</v>
      </c>
      <c r="W12" t="s">
        <v>125</v>
      </c>
      <c r="Y12" s="25" t="s">
        <v>47</v>
      </c>
      <c r="Z12" t="s">
        <v>126</v>
      </c>
      <c r="AA12" t="s">
        <v>9</v>
      </c>
      <c r="AB12" t="s">
        <v>127</v>
      </c>
    </row>
    <row r="13" spans="1:28" x14ac:dyDescent="0.2">
      <c r="A13" t="s">
        <v>128</v>
      </c>
      <c r="B13" t="s">
        <v>9</v>
      </c>
      <c r="D13" s="25" t="s">
        <v>47</v>
      </c>
      <c r="E13" t="s">
        <v>129</v>
      </c>
      <c r="F13" t="s">
        <v>130</v>
      </c>
      <c r="G13" t="s">
        <v>131</v>
      </c>
      <c r="K13" t="s">
        <v>132</v>
      </c>
      <c r="L13" t="s">
        <v>42</v>
      </c>
      <c r="M13" t="s">
        <v>133</v>
      </c>
      <c r="O13" s="25" t="s">
        <v>47</v>
      </c>
      <c r="P13" t="s">
        <v>63</v>
      </c>
      <c r="Q13" t="s">
        <v>9</v>
      </c>
      <c r="R13" t="s">
        <v>134</v>
      </c>
      <c r="T13" s="25" t="s">
        <v>47</v>
      </c>
      <c r="U13" t="s">
        <v>63</v>
      </c>
      <c r="V13" t="s">
        <v>9</v>
      </c>
      <c r="W13" t="s">
        <v>134</v>
      </c>
      <c r="Y13" s="25" t="s">
        <v>47</v>
      </c>
      <c r="Z13" t="s">
        <v>135</v>
      </c>
      <c r="AA13" t="s">
        <v>9</v>
      </c>
      <c r="AB13" t="s">
        <v>136</v>
      </c>
    </row>
    <row r="14" spans="1:28" x14ac:dyDescent="0.2">
      <c r="A14" t="s">
        <v>137</v>
      </c>
      <c r="B14" t="s">
        <v>9</v>
      </c>
      <c r="D14" s="25" t="s">
        <v>47</v>
      </c>
      <c r="E14" t="s">
        <v>138</v>
      </c>
      <c r="F14" t="s">
        <v>89</v>
      </c>
      <c r="G14" t="s">
        <v>139</v>
      </c>
      <c r="K14" t="s">
        <v>140</v>
      </c>
      <c r="L14" t="s">
        <v>42</v>
      </c>
      <c r="M14" t="s">
        <v>141</v>
      </c>
      <c r="O14" s="25" t="s">
        <v>47</v>
      </c>
      <c r="P14" t="s">
        <v>71</v>
      </c>
      <c r="Q14" t="s">
        <v>9</v>
      </c>
      <c r="R14" t="s">
        <v>142</v>
      </c>
      <c r="T14" s="25" t="s">
        <v>47</v>
      </c>
      <c r="U14" t="s">
        <v>71</v>
      </c>
      <c r="V14" t="s">
        <v>9</v>
      </c>
      <c r="W14" t="s">
        <v>142</v>
      </c>
      <c r="Y14" s="25" t="s">
        <v>47</v>
      </c>
      <c r="Z14" t="s">
        <v>143</v>
      </c>
      <c r="AA14" t="s">
        <v>9</v>
      </c>
      <c r="AB14" t="s">
        <v>144</v>
      </c>
    </row>
    <row r="15" spans="1:28" x14ac:dyDescent="0.2">
      <c r="A15" t="s">
        <v>145</v>
      </c>
      <c r="B15" t="s">
        <v>9</v>
      </c>
      <c r="D15" s="25" t="s">
        <v>47</v>
      </c>
      <c r="E15" t="s">
        <v>146</v>
      </c>
      <c r="F15" t="s">
        <v>89</v>
      </c>
      <c r="G15" t="s">
        <v>147</v>
      </c>
      <c r="K15" t="s">
        <v>148</v>
      </c>
      <c r="L15" t="s">
        <v>42</v>
      </c>
      <c r="M15" t="s">
        <v>149</v>
      </c>
      <c r="O15" s="25" t="s">
        <v>47</v>
      </c>
      <c r="P15" t="s">
        <v>85</v>
      </c>
      <c r="Q15" t="s">
        <v>9</v>
      </c>
      <c r="R15" t="s">
        <v>150</v>
      </c>
      <c r="T15" s="25" t="s">
        <v>47</v>
      </c>
      <c r="U15" t="s">
        <v>85</v>
      </c>
      <c r="V15" t="s">
        <v>9</v>
      </c>
      <c r="W15" t="s">
        <v>150</v>
      </c>
      <c r="Y15" s="25" t="s">
        <v>47</v>
      </c>
      <c r="Z15" t="s">
        <v>151</v>
      </c>
      <c r="AA15" t="s">
        <v>9</v>
      </c>
      <c r="AB15" t="s">
        <v>152</v>
      </c>
    </row>
    <row r="16" spans="1:28" x14ac:dyDescent="0.2">
      <c r="A16" t="s">
        <v>153</v>
      </c>
      <c r="B16" t="s">
        <v>9</v>
      </c>
      <c r="D16" s="25" t="s">
        <v>47</v>
      </c>
      <c r="E16" t="s">
        <v>154</v>
      </c>
      <c r="F16" t="s">
        <v>89</v>
      </c>
      <c r="G16" t="s">
        <v>155</v>
      </c>
      <c r="K16" t="s">
        <v>156</v>
      </c>
      <c r="L16" t="s">
        <v>42</v>
      </c>
      <c r="M16" t="s">
        <v>157</v>
      </c>
      <c r="O16" s="25" t="s">
        <v>47</v>
      </c>
      <c r="P16" t="s">
        <v>94</v>
      </c>
      <c r="Q16" t="s">
        <v>9</v>
      </c>
      <c r="R16" t="s">
        <v>158</v>
      </c>
      <c r="T16" s="25" t="s">
        <v>47</v>
      </c>
      <c r="U16" t="s">
        <v>94</v>
      </c>
      <c r="V16" t="s">
        <v>9</v>
      </c>
      <c r="W16" t="s">
        <v>158</v>
      </c>
      <c r="Y16" s="25" t="s">
        <v>47</v>
      </c>
      <c r="Z16" t="s">
        <v>159</v>
      </c>
      <c r="AA16" t="s">
        <v>9</v>
      </c>
      <c r="AB16" t="s">
        <v>160</v>
      </c>
    </row>
    <row r="17" spans="1:28" x14ac:dyDescent="0.2">
      <c r="A17" t="s">
        <v>161</v>
      </c>
      <c r="B17" t="s">
        <v>9</v>
      </c>
      <c r="D17" s="25" t="s">
        <v>47</v>
      </c>
      <c r="E17" t="s">
        <v>162</v>
      </c>
      <c r="F17" t="s">
        <v>89</v>
      </c>
      <c r="G17" t="s">
        <v>163</v>
      </c>
      <c r="K17" t="s">
        <v>164</v>
      </c>
      <c r="L17" t="s">
        <v>42</v>
      </c>
      <c r="M17" t="s">
        <v>165</v>
      </c>
      <c r="O17" s="25" t="s">
        <v>47</v>
      </c>
      <c r="P17" t="s">
        <v>102</v>
      </c>
      <c r="Q17" t="s">
        <v>9</v>
      </c>
      <c r="R17" t="s">
        <v>166</v>
      </c>
      <c r="T17" s="25" t="s">
        <v>47</v>
      </c>
      <c r="U17" t="s">
        <v>102</v>
      </c>
      <c r="V17" t="s">
        <v>9</v>
      </c>
      <c r="W17" t="s">
        <v>166</v>
      </c>
      <c r="Y17" s="25" t="s">
        <v>47</v>
      </c>
      <c r="Z17" t="s">
        <v>167</v>
      </c>
      <c r="AA17" t="s">
        <v>9</v>
      </c>
      <c r="AB17" t="s">
        <v>168</v>
      </c>
    </row>
    <row r="18" spans="1:28" x14ac:dyDescent="0.2">
      <c r="A18" t="s">
        <v>169</v>
      </c>
      <c r="B18" t="s">
        <v>9</v>
      </c>
      <c r="D18" s="25" t="s">
        <v>47</v>
      </c>
      <c r="E18" t="s">
        <v>170</v>
      </c>
      <c r="F18" t="s">
        <v>89</v>
      </c>
      <c r="G18" t="s">
        <v>171</v>
      </c>
      <c r="K18" t="s">
        <v>172</v>
      </c>
      <c r="L18" t="s">
        <v>42</v>
      </c>
      <c r="M18" t="s">
        <v>173</v>
      </c>
      <c r="O18" s="25" t="s">
        <v>47</v>
      </c>
      <c r="P18" t="s">
        <v>118</v>
      </c>
      <c r="Q18" t="s">
        <v>9</v>
      </c>
      <c r="R18" t="s">
        <v>174</v>
      </c>
      <c r="T18" s="25" t="s">
        <v>47</v>
      </c>
      <c r="U18" t="s">
        <v>110</v>
      </c>
      <c r="V18" t="s">
        <v>175</v>
      </c>
      <c r="W18" t="s">
        <v>176</v>
      </c>
      <c r="Y18" s="25" t="s">
        <v>47</v>
      </c>
      <c r="Z18" t="s">
        <v>177</v>
      </c>
      <c r="AA18" t="s">
        <v>9</v>
      </c>
      <c r="AB18" t="s">
        <v>178</v>
      </c>
    </row>
    <row r="19" spans="1:28" x14ac:dyDescent="0.2">
      <c r="A19" t="s">
        <v>179</v>
      </c>
      <c r="B19" t="s">
        <v>9</v>
      </c>
      <c r="D19" s="25" t="s">
        <v>47</v>
      </c>
      <c r="E19" t="s">
        <v>180</v>
      </c>
      <c r="F19" t="s">
        <v>130</v>
      </c>
      <c r="G19" t="s">
        <v>181</v>
      </c>
      <c r="K19" t="s">
        <v>182</v>
      </c>
      <c r="L19" t="s">
        <v>42</v>
      </c>
      <c r="M19" t="s">
        <v>183</v>
      </c>
      <c r="O19" s="25" t="s">
        <v>47</v>
      </c>
      <c r="P19" t="s">
        <v>126</v>
      </c>
      <c r="Q19" t="s">
        <v>9</v>
      </c>
      <c r="R19" t="s">
        <v>184</v>
      </c>
      <c r="T19" s="25" t="s">
        <v>47</v>
      </c>
      <c r="U19" t="s">
        <v>118</v>
      </c>
      <c r="V19" t="s">
        <v>9</v>
      </c>
      <c r="W19" t="s">
        <v>174</v>
      </c>
      <c r="Y19" s="25" t="s">
        <v>47</v>
      </c>
      <c r="Z19" t="s">
        <v>185</v>
      </c>
      <c r="AA19" t="s">
        <v>9</v>
      </c>
      <c r="AB19" t="s">
        <v>186</v>
      </c>
    </row>
    <row r="20" spans="1:28" x14ac:dyDescent="0.2">
      <c r="A20" t="s">
        <v>187</v>
      </c>
      <c r="B20" t="s">
        <v>9</v>
      </c>
      <c r="D20" s="25" t="s">
        <v>47</v>
      </c>
      <c r="E20" t="s">
        <v>159</v>
      </c>
      <c r="F20" t="s">
        <v>89</v>
      </c>
      <c r="G20" t="s">
        <v>188</v>
      </c>
      <c r="K20" t="s">
        <v>189</v>
      </c>
      <c r="L20" t="s">
        <v>190</v>
      </c>
      <c r="M20" t="s">
        <v>191</v>
      </c>
      <c r="O20" s="25" t="s">
        <v>47</v>
      </c>
      <c r="P20" t="s">
        <v>135</v>
      </c>
      <c r="Q20" t="s">
        <v>9</v>
      </c>
      <c r="R20" t="s">
        <v>192</v>
      </c>
      <c r="T20" s="25" t="s">
        <v>47</v>
      </c>
      <c r="U20" t="s">
        <v>126</v>
      </c>
      <c r="V20" t="s">
        <v>9</v>
      </c>
      <c r="W20" t="s">
        <v>184</v>
      </c>
      <c r="Y20" s="25" t="s">
        <v>47</v>
      </c>
      <c r="Z20" t="s">
        <v>193</v>
      </c>
      <c r="AA20" t="s">
        <v>9</v>
      </c>
      <c r="AB20" t="s">
        <v>194</v>
      </c>
    </row>
    <row r="21" spans="1:28" x14ac:dyDescent="0.2">
      <c r="A21" t="s">
        <v>195</v>
      </c>
      <c r="B21" t="s">
        <v>9</v>
      </c>
      <c r="D21" s="25" t="s">
        <v>47</v>
      </c>
      <c r="E21" t="s">
        <v>143</v>
      </c>
      <c r="F21" t="s">
        <v>89</v>
      </c>
      <c r="G21" t="s">
        <v>196</v>
      </c>
      <c r="K21" t="s">
        <v>197</v>
      </c>
      <c r="L21" t="s">
        <v>42</v>
      </c>
      <c r="M21" t="s">
        <v>198</v>
      </c>
      <c r="O21" s="25" t="s">
        <v>47</v>
      </c>
      <c r="P21" t="s">
        <v>143</v>
      </c>
      <c r="Q21" t="s">
        <v>9</v>
      </c>
      <c r="R21" t="s">
        <v>199</v>
      </c>
      <c r="T21" s="25" t="s">
        <v>47</v>
      </c>
      <c r="U21" t="s">
        <v>135</v>
      </c>
      <c r="V21" t="s">
        <v>9</v>
      </c>
      <c r="W21" t="s">
        <v>192</v>
      </c>
      <c r="Y21" s="25" t="s">
        <v>47</v>
      </c>
      <c r="Z21" t="s">
        <v>200</v>
      </c>
      <c r="AA21" t="s">
        <v>9</v>
      </c>
      <c r="AB21" t="s">
        <v>201</v>
      </c>
    </row>
    <row r="22" spans="1:28" x14ac:dyDescent="0.2">
      <c r="A22" t="s">
        <v>202</v>
      </c>
      <c r="B22" t="s">
        <v>9</v>
      </c>
      <c r="D22" s="25" t="s">
        <v>47</v>
      </c>
      <c r="E22" t="s">
        <v>193</v>
      </c>
      <c r="F22" t="s">
        <v>89</v>
      </c>
      <c r="G22" t="s">
        <v>203</v>
      </c>
      <c r="K22" t="s">
        <v>80</v>
      </c>
      <c r="L22" t="s">
        <v>42</v>
      </c>
      <c r="M22" t="s">
        <v>81</v>
      </c>
      <c r="O22" s="25" t="s">
        <v>47</v>
      </c>
      <c r="P22" t="s">
        <v>151</v>
      </c>
      <c r="Q22" t="s">
        <v>9</v>
      </c>
      <c r="R22" t="s">
        <v>204</v>
      </c>
      <c r="T22" s="25" t="s">
        <v>47</v>
      </c>
      <c r="U22" t="s">
        <v>143</v>
      </c>
      <c r="V22" t="s">
        <v>9</v>
      </c>
      <c r="W22" t="s">
        <v>199</v>
      </c>
      <c r="Y22" s="25" t="s">
        <v>47</v>
      </c>
      <c r="Z22" t="s">
        <v>154</v>
      </c>
      <c r="AA22" t="s">
        <v>9</v>
      </c>
      <c r="AB22" t="s">
        <v>205</v>
      </c>
    </row>
    <row r="23" spans="1:28" x14ac:dyDescent="0.2">
      <c r="A23" t="s">
        <v>206</v>
      </c>
      <c r="B23" t="s">
        <v>9</v>
      </c>
      <c r="D23" s="25" t="s">
        <v>47</v>
      </c>
      <c r="E23" t="s">
        <v>207</v>
      </c>
      <c r="F23" t="s">
        <v>89</v>
      </c>
      <c r="G23" t="s">
        <v>208</v>
      </c>
      <c r="J23" s="25" t="s">
        <v>47</v>
      </c>
      <c r="K23" t="s">
        <v>112</v>
      </c>
      <c r="L23" t="s">
        <v>89</v>
      </c>
      <c r="M23" t="s">
        <v>209</v>
      </c>
      <c r="O23" s="25" t="s">
        <v>47</v>
      </c>
      <c r="P23" t="s">
        <v>159</v>
      </c>
      <c r="Q23" t="s">
        <v>9</v>
      </c>
      <c r="R23" t="s">
        <v>210</v>
      </c>
      <c r="T23" s="25" t="s">
        <v>47</v>
      </c>
      <c r="U23" t="s">
        <v>151</v>
      </c>
      <c r="V23" t="s">
        <v>9</v>
      </c>
      <c r="W23" t="s">
        <v>204</v>
      </c>
      <c r="Y23" s="25" t="s">
        <v>47</v>
      </c>
      <c r="Z23" t="s">
        <v>211</v>
      </c>
      <c r="AA23" t="s">
        <v>9</v>
      </c>
      <c r="AB23" t="s">
        <v>212</v>
      </c>
    </row>
    <row r="24" spans="1:28" x14ac:dyDescent="0.2">
      <c r="A24" t="s">
        <v>213</v>
      </c>
      <c r="B24" t="s">
        <v>9</v>
      </c>
      <c r="D24" s="25" t="s">
        <v>47</v>
      </c>
      <c r="E24" t="s">
        <v>135</v>
      </c>
      <c r="F24" t="s">
        <v>89</v>
      </c>
      <c r="G24" t="s">
        <v>214</v>
      </c>
      <c r="J24" s="25" t="s">
        <v>47</v>
      </c>
      <c r="K24" t="s">
        <v>120</v>
      </c>
      <c r="L24" t="s">
        <v>89</v>
      </c>
      <c r="M24" t="s">
        <v>215</v>
      </c>
      <c r="O24" s="25" t="s">
        <v>47</v>
      </c>
      <c r="P24" t="s">
        <v>167</v>
      </c>
      <c r="Q24" t="s">
        <v>9</v>
      </c>
      <c r="R24" t="s">
        <v>216</v>
      </c>
      <c r="T24" s="25" t="s">
        <v>47</v>
      </c>
      <c r="U24" t="s">
        <v>159</v>
      </c>
      <c r="V24" t="s">
        <v>9</v>
      </c>
      <c r="W24" t="s">
        <v>210</v>
      </c>
      <c r="Y24" s="25" t="s">
        <v>47</v>
      </c>
      <c r="Z24" t="s">
        <v>207</v>
      </c>
      <c r="AA24" t="s">
        <v>9</v>
      </c>
      <c r="AB24" t="s">
        <v>217</v>
      </c>
    </row>
    <row r="25" spans="1:28" x14ac:dyDescent="0.2">
      <c r="A25" t="s">
        <v>218</v>
      </c>
      <c r="B25" t="s">
        <v>9</v>
      </c>
      <c r="D25" s="25" t="s">
        <v>47</v>
      </c>
      <c r="E25" t="s">
        <v>185</v>
      </c>
      <c r="F25" t="s">
        <v>89</v>
      </c>
      <c r="G25" t="s">
        <v>219</v>
      </c>
      <c r="J25" s="25" t="s">
        <v>47</v>
      </c>
      <c r="K25" t="s">
        <v>48</v>
      </c>
      <c r="L25" t="s">
        <v>89</v>
      </c>
      <c r="M25" t="s">
        <v>220</v>
      </c>
      <c r="O25" s="25" t="s">
        <v>47</v>
      </c>
      <c r="P25" t="s">
        <v>177</v>
      </c>
      <c r="Q25" t="s">
        <v>9</v>
      </c>
      <c r="R25" t="s">
        <v>221</v>
      </c>
      <c r="T25" s="25" t="s">
        <v>47</v>
      </c>
      <c r="U25" t="s">
        <v>167</v>
      </c>
      <c r="V25" t="s">
        <v>9</v>
      </c>
      <c r="W25" t="s">
        <v>216</v>
      </c>
      <c r="Y25" s="25" t="s">
        <v>47</v>
      </c>
      <c r="Z25" t="s">
        <v>222</v>
      </c>
      <c r="AA25" t="s">
        <v>9</v>
      </c>
      <c r="AB25" t="s">
        <v>223</v>
      </c>
    </row>
    <row r="26" spans="1:28" x14ac:dyDescent="0.2">
      <c r="A26" t="s">
        <v>224</v>
      </c>
      <c r="B26" t="s">
        <v>9</v>
      </c>
      <c r="D26" s="25" t="s">
        <v>47</v>
      </c>
      <c r="E26" t="s">
        <v>211</v>
      </c>
      <c r="F26" t="s">
        <v>89</v>
      </c>
      <c r="G26" t="s">
        <v>225</v>
      </c>
      <c r="J26" s="25" t="s">
        <v>47</v>
      </c>
      <c r="K26" t="s">
        <v>226</v>
      </c>
      <c r="L26" t="s">
        <v>89</v>
      </c>
      <c r="M26" t="s">
        <v>227</v>
      </c>
      <c r="O26" s="25" t="s">
        <v>47</v>
      </c>
      <c r="P26" t="s">
        <v>185</v>
      </c>
      <c r="Q26" t="s">
        <v>9</v>
      </c>
      <c r="R26" t="s">
        <v>228</v>
      </c>
      <c r="T26" s="25" t="s">
        <v>47</v>
      </c>
      <c r="U26" t="s">
        <v>177</v>
      </c>
      <c r="V26" t="s">
        <v>9</v>
      </c>
      <c r="W26" t="s">
        <v>221</v>
      </c>
      <c r="Y26" s="25" t="s">
        <v>47</v>
      </c>
      <c r="Z26" t="s">
        <v>229</v>
      </c>
      <c r="AA26" t="s">
        <v>9</v>
      </c>
      <c r="AB26" t="s">
        <v>230</v>
      </c>
    </row>
    <row r="27" spans="1:28" x14ac:dyDescent="0.2">
      <c r="A27" t="s">
        <v>231</v>
      </c>
      <c r="B27" t="s">
        <v>9</v>
      </c>
      <c r="D27" s="25" t="s">
        <v>47</v>
      </c>
      <c r="E27" t="s">
        <v>94</v>
      </c>
      <c r="F27" t="s">
        <v>89</v>
      </c>
      <c r="G27" t="s">
        <v>232</v>
      </c>
      <c r="J27" s="25" t="s">
        <v>47</v>
      </c>
      <c r="K27" t="s">
        <v>97</v>
      </c>
      <c r="L27" t="s">
        <v>89</v>
      </c>
      <c r="M27" t="s">
        <v>98</v>
      </c>
      <c r="O27" s="25" t="s">
        <v>47</v>
      </c>
      <c r="P27" t="s">
        <v>193</v>
      </c>
      <c r="Q27" t="s">
        <v>9</v>
      </c>
      <c r="R27" t="s">
        <v>233</v>
      </c>
      <c r="T27" s="25" t="s">
        <v>47</v>
      </c>
      <c r="U27" t="s">
        <v>185</v>
      </c>
      <c r="V27" t="s">
        <v>9</v>
      </c>
      <c r="W27" t="s">
        <v>228</v>
      </c>
      <c r="Y27" s="25" t="s">
        <v>47</v>
      </c>
      <c r="Z27" t="s">
        <v>129</v>
      </c>
      <c r="AA27" t="s">
        <v>9</v>
      </c>
      <c r="AB27" t="s">
        <v>234</v>
      </c>
    </row>
    <row r="28" spans="1:28" x14ac:dyDescent="0.2">
      <c r="A28" t="s">
        <v>235</v>
      </c>
      <c r="B28" t="s">
        <v>9</v>
      </c>
      <c r="D28" s="25" t="s">
        <v>47</v>
      </c>
      <c r="E28" t="s">
        <v>110</v>
      </c>
      <c r="F28" t="s">
        <v>89</v>
      </c>
      <c r="G28" t="s">
        <v>236</v>
      </c>
      <c r="J28" s="25" t="s">
        <v>47</v>
      </c>
      <c r="K28" t="s">
        <v>146</v>
      </c>
      <c r="L28" t="s">
        <v>89</v>
      </c>
      <c r="M28" t="s">
        <v>147</v>
      </c>
      <c r="O28" s="25" t="s">
        <v>47</v>
      </c>
      <c r="P28" t="s">
        <v>200</v>
      </c>
      <c r="Q28" t="s">
        <v>9</v>
      </c>
      <c r="R28" t="s">
        <v>237</v>
      </c>
      <c r="T28" s="25" t="s">
        <v>47</v>
      </c>
      <c r="U28" t="s">
        <v>193</v>
      </c>
      <c r="V28" t="s">
        <v>9</v>
      </c>
      <c r="W28" t="s">
        <v>233</v>
      </c>
      <c r="Y28" s="25" t="s">
        <v>47</v>
      </c>
      <c r="Z28" t="s">
        <v>238</v>
      </c>
      <c r="AA28" t="s">
        <v>9</v>
      </c>
      <c r="AB28" t="s">
        <v>239</v>
      </c>
    </row>
    <row r="29" spans="1:28" x14ac:dyDescent="0.2">
      <c r="A29" t="s">
        <v>240</v>
      </c>
      <c r="B29" t="s">
        <v>9</v>
      </c>
      <c r="D29" s="25" t="s">
        <v>47</v>
      </c>
      <c r="E29" t="s">
        <v>102</v>
      </c>
      <c r="F29" t="s">
        <v>89</v>
      </c>
      <c r="G29" t="s">
        <v>241</v>
      </c>
      <c r="J29" s="25" t="s">
        <v>47</v>
      </c>
      <c r="K29" t="s">
        <v>138</v>
      </c>
      <c r="L29" t="s">
        <v>89</v>
      </c>
      <c r="M29" t="s">
        <v>139</v>
      </c>
      <c r="O29" s="25" t="s">
        <v>47</v>
      </c>
      <c r="P29" t="s">
        <v>154</v>
      </c>
      <c r="Q29" t="s">
        <v>9</v>
      </c>
      <c r="R29" t="s">
        <v>242</v>
      </c>
      <c r="T29" s="25" t="s">
        <v>47</v>
      </c>
      <c r="U29" t="s">
        <v>200</v>
      </c>
      <c r="V29" t="s">
        <v>9</v>
      </c>
      <c r="W29" t="s">
        <v>237</v>
      </c>
      <c r="Y29" s="25" t="s">
        <v>47</v>
      </c>
      <c r="Z29" t="s">
        <v>180</v>
      </c>
      <c r="AA29" t="s">
        <v>9</v>
      </c>
      <c r="AB29" t="s">
        <v>243</v>
      </c>
    </row>
    <row r="30" spans="1:28" x14ac:dyDescent="0.2">
      <c r="A30" t="s">
        <v>222</v>
      </c>
      <c r="B30" t="s">
        <v>9</v>
      </c>
      <c r="D30" s="25" t="s">
        <v>47</v>
      </c>
      <c r="E30" t="s">
        <v>200</v>
      </c>
      <c r="F30" t="s">
        <v>89</v>
      </c>
      <c r="G30" t="s">
        <v>244</v>
      </c>
      <c r="J30" s="25" t="s">
        <v>47</v>
      </c>
      <c r="K30" t="s">
        <v>88</v>
      </c>
      <c r="L30" t="s">
        <v>89</v>
      </c>
      <c r="M30" t="s">
        <v>90</v>
      </c>
      <c r="O30" s="25" t="s">
        <v>47</v>
      </c>
      <c r="P30" t="s">
        <v>211</v>
      </c>
      <c r="Q30" t="s">
        <v>9</v>
      </c>
      <c r="R30" t="s">
        <v>245</v>
      </c>
      <c r="T30" s="25" t="s">
        <v>47</v>
      </c>
      <c r="U30" t="s">
        <v>154</v>
      </c>
      <c r="V30" t="s">
        <v>9</v>
      </c>
      <c r="W30" t="s">
        <v>242</v>
      </c>
      <c r="Y30" s="25" t="s">
        <v>47</v>
      </c>
      <c r="Z30" t="s">
        <v>202</v>
      </c>
      <c r="AA30" t="s">
        <v>9</v>
      </c>
      <c r="AB30" t="s">
        <v>246</v>
      </c>
    </row>
    <row r="31" spans="1:28" x14ac:dyDescent="0.2">
      <c r="A31" t="s">
        <v>247</v>
      </c>
      <c r="B31" t="s">
        <v>9</v>
      </c>
      <c r="D31" s="25" t="s">
        <v>47</v>
      </c>
      <c r="E31" t="s">
        <v>118</v>
      </c>
      <c r="F31" t="s">
        <v>89</v>
      </c>
      <c r="G31" t="s">
        <v>248</v>
      </c>
      <c r="J31" s="25" t="s">
        <v>47</v>
      </c>
      <c r="K31" t="s">
        <v>121</v>
      </c>
      <c r="L31" t="s">
        <v>89</v>
      </c>
      <c r="M31" t="s">
        <v>122</v>
      </c>
      <c r="P31" t="s">
        <v>115</v>
      </c>
      <c r="Q31" t="s">
        <v>9</v>
      </c>
      <c r="R31" t="s">
        <v>249</v>
      </c>
      <c r="T31" s="25" t="s">
        <v>47</v>
      </c>
      <c r="U31" t="s">
        <v>211</v>
      </c>
      <c r="V31" t="s">
        <v>9</v>
      </c>
      <c r="W31" t="s">
        <v>245</v>
      </c>
      <c r="Y31" s="25" t="s">
        <v>47</v>
      </c>
      <c r="Z31" t="s">
        <v>250</v>
      </c>
      <c r="AA31" t="s">
        <v>9</v>
      </c>
      <c r="AB31" t="s">
        <v>251</v>
      </c>
    </row>
    <row r="32" spans="1:28" x14ac:dyDescent="0.2">
      <c r="A32" t="s">
        <v>252</v>
      </c>
      <c r="B32" t="s">
        <v>9</v>
      </c>
      <c r="D32" s="25" t="s">
        <v>47</v>
      </c>
      <c r="E32" t="s">
        <v>167</v>
      </c>
      <c r="F32" t="s">
        <v>89</v>
      </c>
      <c r="G32" t="s">
        <v>253</v>
      </c>
      <c r="J32" s="25" t="s">
        <v>47</v>
      </c>
      <c r="K32" t="s">
        <v>105</v>
      </c>
      <c r="L32" t="s">
        <v>89</v>
      </c>
      <c r="M32" t="s">
        <v>106</v>
      </c>
      <c r="O32" s="25" t="s">
        <v>47</v>
      </c>
      <c r="P32" t="s">
        <v>207</v>
      </c>
      <c r="Q32" t="s">
        <v>9</v>
      </c>
      <c r="R32" t="s">
        <v>254</v>
      </c>
      <c r="U32" t="s">
        <v>115</v>
      </c>
      <c r="V32" t="s">
        <v>9</v>
      </c>
      <c r="W32" t="s">
        <v>249</v>
      </c>
      <c r="Y32" s="25" t="s">
        <v>47</v>
      </c>
      <c r="Z32" t="s">
        <v>255</v>
      </c>
      <c r="AA32" t="s">
        <v>9</v>
      </c>
      <c r="AB32" t="s">
        <v>256</v>
      </c>
    </row>
    <row r="33" spans="1:28" x14ac:dyDescent="0.2">
      <c r="A33" t="s">
        <v>257</v>
      </c>
      <c r="B33" t="s">
        <v>9</v>
      </c>
      <c r="E33" t="s">
        <v>115</v>
      </c>
      <c r="F33" t="s">
        <v>42</v>
      </c>
      <c r="G33" t="s">
        <v>116</v>
      </c>
      <c r="J33" s="25" t="s">
        <v>47</v>
      </c>
      <c r="K33" t="s">
        <v>113</v>
      </c>
      <c r="L33" t="s">
        <v>89</v>
      </c>
      <c r="M33" t="s">
        <v>114</v>
      </c>
      <c r="O33" s="25" t="s">
        <v>47</v>
      </c>
      <c r="P33" t="s">
        <v>222</v>
      </c>
      <c r="Q33" t="s">
        <v>9</v>
      </c>
      <c r="R33" t="s">
        <v>258</v>
      </c>
      <c r="T33" s="25" t="s">
        <v>47</v>
      </c>
      <c r="U33" t="s">
        <v>207</v>
      </c>
      <c r="V33" t="s">
        <v>9</v>
      </c>
      <c r="W33" t="s">
        <v>254</v>
      </c>
      <c r="Y33" s="25" t="s">
        <v>47</v>
      </c>
      <c r="Z33" t="s">
        <v>259</v>
      </c>
      <c r="AA33" t="s">
        <v>9</v>
      </c>
      <c r="AB33" t="s">
        <v>260</v>
      </c>
    </row>
    <row r="34" spans="1:28" x14ac:dyDescent="0.2">
      <c r="A34" t="s">
        <v>261</v>
      </c>
      <c r="B34" t="s">
        <v>9</v>
      </c>
      <c r="D34" s="25" t="s">
        <v>47</v>
      </c>
      <c r="E34" t="s">
        <v>126</v>
      </c>
      <c r="F34" t="s">
        <v>89</v>
      </c>
      <c r="G34" t="s">
        <v>262</v>
      </c>
      <c r="J34" s="25" t="s">
        <v>47</v>
      </c>
      <c r="K34" t="s">
        <v>263</v>
      </c>
      <c r="L34" t="s">
        <v>89</v>
      </c>
      <c r="M34" t="s">
        <v>264</v>
      </c>
      <c r="O34" s="25"/>
      <c r="P34" t="s">
        <v>123</v>
      </c>
      <c r="Q34" t="s">
        <v>9</v>
      </c>
      <c r="R34" t="s">
        <v>265</v>
      </c>
      <c r="T34" s="25" t="s">
        <v>47</v>
      </c>
      <c r="U34" t="s">
        <v>222</v>
      </c>
      <c r="V34" t="s">
        <v>9</v>
      </c>
      <c r="W34" t="s">
        <v>258</v>
      </c>
      <c r="Y34" s="25" t="s">
        <v>47</v>
      </c>
      <c r="Z34" t="s">
        <v>266</v>
      </c>
      <c r="AA34" t="s">
        <v>9</v>
      </c>
      <c r="AB34" t="s">
        <v>267</v>
      </c>
    </row>
    <row r="35" spans="1:28" x14ac:dyDescent="0.2">
      <c r="A35" t="s">
        <v>268</v>
      </c>
      <c r="B35" t="s">
        <v>9</v>
      </c>
      <c r="D35" s="25" t="s">
        <v>47</v>
      </c>
      <c r="E35" t="s">
        <v>151</v>
      </c>
      <c r="F35" t="s">
        <v>89</v>
      </c>
      <c r="G35" t="s">
        <v>269</v>
      </c>
      <c r="J35" s="25" t="s">
        <v>47</v>
      </c>
      <c r="K35" t="s">
        <v>270</v>
      </c>
      <c r="L35" t="s">
        <v>89</v>
      </c>
      <c r="M35" t="s">
        <v>271</v>
      </c>
      <c r="P35" t="s">
        <v>132</v>
      </c>
      <c r="Q35" t="s">
        <v>9</v>
      </c>
      <c r="R35" t="s">
        <v>272</v>
      </c>
      <c r="T35" s="25"/>
      <c r="U35" t="s">
        <v>123</v>
      </c>
      <c r="V35" t="s">
        <v>9</v>
      </c>
      <c r="W35" t="s">
        <v>265</v>
      </c>
      <c r="Y35" s="25" t="s">
        <v>47</v>
      </c>
      <c r="Z35" t="s">
        <v>128</v>
      </c>
      <c r="AA35" t="s">
        <v>9</v>
      </c>
      <c r="AB35" t="s">
        <v>273</v>
      </c>
    </row>
    <row r="36" spans="1:28" x14ac:dyDescent="0.2">
      <c r="A36" t="s">
        <v>274</v>
      </c>
      <c r="B36" t="s">
        <v>9</v>
      </c>
      <c r="D36" s="25" t="s">
        <v>47</v>
      </c>
      <c r="E36" t="s">
        <v>177</v>
      </c>
      <c r="F36" t="s">
        <v>89</v>
      </c>
      <c r="G36" t="s">
        <v>275</v>
      </c>
      <c r="J36" s="25" t="s">
        <v>47</v>
      </c>
      <c r="K36" t="s">
        <v>57</v>
      </c>
      <c r="L36" t="s">
        <v>89</v>
      </c>
      <c r="M36" t="s">
        <v>276</v>
      </c>
      <c r="O36" s="25"/>
      <c r="P36" t="s">
        <v>140</v>
      </c>
      <c r="Q36" t="s">
        <v>9</v>
      </c>
      <c r="R36" t="s">
        <v>277</v>
      </c>
      <c r="U36" t="s">
        <v>132</v>
      </c>
      <c r="V36" t="s">
        <v>9</v>
      </c>
      <c r="W36" t="s">
        <v>272</v>
      </c>
      <c r="Y36" s="25" t="s">
        <v>47</v>
      </c>
      <c r="Z36" t="s">
        <v>73</v>
      </c>
      <c r="AA36" t="s">
        <v>278</v>
      </c>
      <c r="AB36" t="s">
        <v>279</v>
      </c>
    </row>
    <row r="37" spans="1:28" x14ac:dyDescent="0.2">
      <c r="A37" t="s">
        <v>280</v>
      </c>
      <c r="B37" t="s">
        <v>9</v>
      </c>
      <c r="E37" t="s">
        <v>123</v>
      </c>
      <c r="F37" t="s">
        <v>42</v>
      </c>
      <c r="G37" t="s">
        <v>124</v>
      </c>
      <c r="J37" s="25" t="s">
        <v>47</v>
      </c>
      <c r="K37" t="s">
        <v>281</v>
      </c>
      <c r="L37" t="s">
        <v>89</v>
      </c>
      <c r="M37" t="s">
        <v>282</v>
      </c>
      <c r="P37" t="s">
        <v>148</v>
      </c>
      <c r="Q37" t="s">
        <v>9</v>
      </c>
      <c r="R37" t="s">
        <v>283</v>
      </c>
      <c r="T37" s="25"/>
      <c r="U37" t="s">
        <v>140</v>
      </c>
      <c r="V37" t="s">
        <v>9</v>
      </c>
      <c r="W37" t="s">
        <v>277</v>
      </c>
    </row>
    <row r="38" spans="1:28" x14ac:dyDescent="0.2">
      <c r="A38" t="s">
        <v>284</v>
      </c>
      <c r="B38" t="s">
        <v>9</v>
      </c>
      <c r="E38" t="s">
        <v>285</v>
      </c>
      <c r="F38" t="s">
        <v>89</v>
      </c>
      <c r="G38" t="s">
        <v>286</v>
      </c>
      <c r="J38" s="25" t="s">
        <v>47</v>
      </c>
      <c r="K38" t="s">
        <v>287</v>
      </c>
      <c r="L38" t="s">
        <v>89</v>
      </c>
      <c r="M38" t="s">
        <v>288</v>
      </c>
      <c r="O38" s="25"/>
      <c r="P38" t="s">
        <v>156</v>
      </c>
      <c r="Q38" t="s">
        <v>9</v>
      </c>
      <c r="R38" t="s">
        <v>289</v>
      </c>
      <c r="U38" t="s">
        <v>148</v>
      </c>
      <c r="V38" t="s">
        <v>9</v>
      </c>
      <c r="W38" t="s">
        <v>283</v>
      </c>
    </row>
    <row r="39" spans="1:28" x14ac:dyDescent="0.2">
      <c r="A39" t="s">
        <v>290</v>
      </c>
      <c r="B39" t="s">
        <v>9</v>
      </c>
      <c r="E39" t="s">
        <v>74</v>
      </c>
      <c r="F39" t="s">
        <v>42</v>
      </c>
      <c r="G39" t="s">
        <v>75</v>
      </c>
      <c r="J39" s="25" t="s">
        <v>47</v>
      </c>
      <c r="K39" t="s">
        <v>63</v>
      </c>
      <c r="L39" t="s">
        <v>89</v>
      </c>
      <c r="M39" t="s">
        <v>291</v>
      </c>
      <c r="O39" s="25"/>
      <c r="P39" t="s">
        <v>164</v>
      </c>
      <c r="Q39" t="s">
        <v>9</v>
      </c>
      <c r="R39" t="s">
        <v>292</v>
      </c>
      <c r="T39" s="25"/>
      <c r="U39" t="s">
        <v>156</v>
      </c>
      <c r="V39" t="s">
        <v>9</v>
      </c>
      <c r="W39" t="s">
        <v>289</v>
      </c>
      <c r="Z39" s="32" t="s">
        <v>293</v>
      </c>
      <c r="AA39" s="32">
        <v>109</v>
      </c>
    </row>
    <row r="40" spans="1:28" x14ac:dyDescent="0.2">
      <c r="A40" t="s">
        <v>294</v>
      </c>
      <c r="B40" t="s">
        <v>9</v>
      </c>
      <c r="E40" t="s">
        <v>82</v>
      </c>
      <c r="F40" t="s">
        <v>42</v>
      </c>
      <c r="G40" t="s">
        <v>83</v>
      </c>
      <c r="J40" s="25" t="s">
        <v>47</v>
      </c>
      <c r="K40" t="s">
        <v>71</v>
      </c>
      <c r="L40" t="s">
        <v>89</v>
      </c>
      <c r="M40" t="s">
        <v>295</v>
      </c>
      <c r="O40" s="25"/>
      <c r="P40" t="s">
        <v>172</v>
      </c>
      <c r="Q40" t="s">
        <v>9</v>
      </c>
      <c r="R40" t="s">
        <v>296</v>
      </c>
      <c r="T40" s="25"/>
      <c r="U40" t="s">
        <v>164</v>
      </c>
      <c r="V40" t="s">
        <v>9</v>
      </c>
      <c r="W40" t="s">
        <v>292</v>
      </c>
      <c r="Z40" s="32" t="s">
        <v>297</v>
      </c>
      <c r="AA40" s="32">
        <v>35</v>
      </c>
    </row>
    <row r="41" spans="1:28" x14ac:dyDescent="0.2">
      <c r="A41" t="s">
        <v>298</v>
      </c>
      <c r="B41" t="s">
        <v>9</v>
      </c>
      <c r="D41" s="25" t="s">
        <v>47</v>
      </c>
      <c r="E41" t="s">
        <v>120</v>
      </c>
      <c r="F41" t="s">
        <v>89</v>
      </c>
      <c r="G41" t="s">
        <v>215</v>
      </c>
      <c r="J41" s="25" t="s">
        <v>47</v>
      </c>
      <c r="K41" t="s">
        <v>77</v>
      </c>
      <c r="L41" t="s">
        <v>89</v>
      </c>
      <c r="M41" t="s">
        <v>299</v>
      </c>
      <c r="P41" t="s">
        <v>182</v>
      </c>
      <c r="Q41" t="s">
        <v>9</v>
      </c>
      <c r="R41" t="s">
        <v>300</v>
      </c>
      <c r="T41" s="25"/>
      <c r="U41" t="s">
        <v>172</v>
      </c>
      <c r="V41" t="s">
        <v>9</v>
      </c>
      <c r="W41" t="s">
        <v>296</v>
      </c>
      <c r="Z41" s="32" t="s">
        <v>301</v>
      </c>
      <c r="AA41" s="32">
        <f>COUNTIF(Y2:Y36,"x")</f>
        <v>35</v>
      </c>
    </row>
    <row r="42" spans="1:28" x14ac:dyDescent="0.2">
      <c r="A42" t="s">
        <v>302</v>
      </c>
      <c r="B42" t="s">
        <v>9</v>
      </c>
      <c r="D42" s="25" t="s">
        <v>47</v>
      </c>
      <c r="E42" t="s">
        <v>128</v>
      </c>
      <c r="F42" t="s">
        <v>130</v>
      </c>
      <c r="G42" t="s">
        <v>303</v>
      </c>
      <c r="J42" s="25" t="s">
        <v>47</v>
      </c>
      <c r="K42" t="s">
        <v>304</v>
      </c>
      <c r="L42" t="s">
        <v>89</v>
      </c>
      <c r="M42" t="s">
        <v>305</v>
      </c>
      <c r="O42" s="25"/>
      <c r="P42" t="s">
        <v>197</v>
      </c>
      <c r="Q42" t="s">
        <v>9</v>
      </c>
      <c r="R42" t="s">
        <v>306</v>
      </c>
      <c r="U42" t="s">
        <v>182</v>
      </c>
      <c r="V42" t="s">
        <v>9</v>
      </c>
      <c r="W42" t="s">
        <v>300</v>
      </c>
      <c r="Z42" s="32" t="s">
        <v>307</v>
      </c>
      <c r="AA42" s="32">
        <f>AA40-AA41</f>
        <v>0</v>
      </c>
    </row>
    <row r="43" spans="1:28" x14ac:dyDescent="0.2">
      <c r="A43" t="s">
        <v>308</v>
      </c>
      <c r="B43" t="s">
        <v>9</v>
      </c>
      <c r="D43" s="25" t="s">
        <v>47</v>
      </c>
      <c r="E43" t="s">
        <v>112</v>
      </c>
      <c r="F43" t="s">
        <v>89</v>
      </c>
      <c r="G43" t="s">
        <v>209</v>
      </c>
      <c r="J43" s="25" t="s">
        <v>47</v>
      </c>
      <c r="K43" t="s">
        <v>85</v>
      </c>
      <c r="L43" t="s">
        <v>89</v>
      </c>
      <c r="M43" t="s">
        <v>309</v>
      </c>
      <c r="O43" s="25"/>
      <c r="P43" t="s">
        <v>80</v>
      </c>
      <c r="Q43" t="s">
        <v>9</v>
      </c>
      <c r="R43" t="s">
        <v>310</v>
      </c>
      <c r="T43" s="25"/>
      <c r="U43" t="s">
        <v>197</v>
      </c>
      <c r="V43" t="s">
        <v>9</v>
      </c>
      <c r="W43" t="s">
        <v>306</v>
      </c>
      <c r="Z43" s="33" t="s">
        <v>0</v>
      </c>
      <c r="AA43" s="34">
        <f>AA41/AA40</f>
        <v>1</v>
      </c>
    </row>
    <row r="44" spans="1:28" x14ac:dyDescent="0.2">
      <c r="A44" t="s">
        <v>185</v>
      </c>
      <c r="B44" t="s">
        <v>9</v>
      </c>
      <c r="E44" t="s">
        <v>311</v>
      </c>
      <c r="F44" t="s">
        <v>312</v>
      </c>
      <c r="G44" t="s">
        <v>313</v>
      </c>
      <c r="J44" s="25" t="s">
        <v>47</v>
      </c>
      <c r="K44" t="s">
        <v>314</v>
      </c>
      <c r="L44" t="s">
        <v>89</v>
      </c>
      <c r="M44" t="s">
        <v>315</v>
      </c>
      <c r="O44" s="25" t="s">
        <v>47</v>
      </c>
      <c r="P44" t="s">
        <v>112</v>
      </c>
      <c r="Q44" t="s">
        <v>9</v>
      </c>
      <c r="R44" t="s">
        <v>316</v>
      </c>
      <c r="T44" s="25"/>
      <c r="U44" t="s">
        <v>80</v>
      </c>
      <c r="V44" t="s">
        <v>9</v>
      </c>
      <c r="W44" t="s">
        <v>310</v>
      </c>
      <c r="Z44" s="33" t="s">
        <v>1</v>
      </c>
      <c r="AA44" s="34">
        <f>AA41/AA39</f>
        <v>0.32110091743119268</v>
      </c>
    </row>
    <row r="45" spans="1:28" x14ac:dyDescent="0.2">
      <c r="A45" t="s">
        <v>102</v>
      </c>
      <c r="B45" t="s">
        <v>9</v>
      </c>
      <c r="E45" t="s">
        <v>317</v>
      </c>
      <c r="F45" t="s">
        <v>318</v>
      </c>
      <c r="G45" t="s">
        <v>319</v>
      </c>
      <c r="J45" s="25" t="s">
        <v>47</v>
      </c>
      <c r="K45" t="s">
        <v>94</v>
      </c>
      <c r="L45" t="s">
        <v>89</v>
      </c>
      <c r="M45" t="s">
        <v>232</v>
      </c>
      <c r="O45" s="25" t="s">
        <v>47</v>
      </c>
      <c r="P45" t="s">
        <v>120</v>
      </c>
      <c r="Q45" t="s">
        <v>9</v>
      </c>
      <c r="R45" t="s">
        <v>320</v>
      </c>
      <c r="T45" s="25" t="s">
        <v>47</v>
      </c>
      <c r="U45" t="s">
        <v>112</v>
      </c>
      <c r="V45" t="s">
        <v>9</v>
      </c>
      <c r="W45" t="s">
        <v>316</v>
      </c>
      <c r="Z45" s="33" t="s">
        <v>321</v>
      </c>
      <c r="AA45" s="34">
        <f>(2*(AA43*AA44))/(AA43+AA44)</f>
        <v>0.4861111111111111</v>
      </c>
    </row>
    <row r="46" spans="1:28" x14ac:dyDescent="0.2">
      <c r="A46" t="s">
        <v>177</v>
      </c>
      <c r="B46" t="s">
        <v>9</v>
      </c>
      <c r="E46" t="s">
        <v>322</v>
      </c>
      <c r="F46" t="s">
        <v>318</v>
      </c>
      <c r="G46" t="s">
        <v>323</v>
      </c>
      <c r="J46" s="25" t="s">
        <v>47</v>
      </c>
      <c r="K46" t="s">
        <v>102</v>
      </c>
      <c r="L46" t="s">
        <v>89</v>
      </c>
      <c r="M46" t="s">
        <v>241</v>
      </c>
      <c r="O46" s="25" t="s">
        <v>47</v>
      </c>
      <c r="P46" t="s">
        <v>226</v>
      </c>
      <c r="Q46" t="s">
        <v>9</v>
      </c>
      <c r="R46" t="s">
        <v>324</v>
      </c>
      <c r="T46" s="25" t="s">
        <v>47</v>
      </c>
      <c r="U46" t="s">
        <v>120</v>
      </c>
      <c r="V46" t="s">
        <v>9</v>
      </c>
      <c r="W46" t="s">
        <v>320</v>
      </c>
    </row>
    <row r="47" spans="1:28" x14ac:dyDescent="0.2">
      <c r="A47" t="s">
        <v>200</v>
      </c>
      <c r="B47" t="s">
        <v>9</v>
      </c>
      <c r="E47" t="s">
        <v>132</v>
      </c>
      <c r="F47" t="s">
        <v>42</v>
      </c>
      <c r="G47" t="s">
        <v>133</v>
      </c>
      <c r="J47" s="25" t="s">
        <v>47</v>
      </c>
      <c r="K47" t="s">
        <v>110</v>
      </c>
      <c r="L47" t="s">
        <v>89</v>
      </c>
      <c r="M47" t="s">
        <v>236</v>
      </c>
      <c r="O47" s="25" t="s">
        <v>47</v>
      </c>
      <c r="P47" t="s">
        <v>97</v>
      </c>
      <c r="Q47" t="s">
        <v>9</v>
      </c>
      <c r="R47" t="s">
        <v>325</v>
      </c>
      <c r="T47" s="25" t="s">
        <v>47</v>
      </c>
      <c r="U47" t="s">
        <v>226</v>
      </c>
      <c r="V47" t="s">
        <v>9</v>
      </c>
      <c r="W47" t="s">
        <v>324</v>
      </c>
      <c r="Z47" s="35" t="s">
        <v>326</v>
      </c>
      <c r="AA47" s="36">
        <f>COUNTIF(AB2:AB36,"*ContextSubsumptionMatcher*")</f>
        <v>24</v>
      </c>
    </row>
    <row r="48" spans="1:28" x14ac:dyDescent="0.2">
      <c r="A48" t="s">
        <v>94</v>
      </c>
      <c r="B48" t="s">
        <v>9</v>
      </c>
      <c r="D48" s="25" t="s">
        <v>47</v>
      </c>
      <c r="E48" t="s">
        <v>250</v>
      </c>
      <c r="F48" t="s">
        <v>130</v>
      </c>
      <c r="G48" t="s">
        <v>327</v>
      </c>
      <c r="J48" s="25" t="s">
        <v>47</v>
      </c>
      <c r="K48" t="s">
        <v>162</v>
      </c>
      <c r="L48" t="s">
        <v>89</v>
      </c>
      <c r="M48" t="s">
        <v>163</v>
      </c>
      <c r="O48" s="25" t="s">
        <v>47</v>
      </c>
      <c r="P48" t="s">
        <v>146</v>
      </c>
      <c r="Q48" t="s">
        <v>9</v>
      </c>
      <c r="R48" t="s">
        <v>328</v>
      </c>
      <c r="T48" s="25" t="s">
        <v>47</v>
      </c>
      <c r="U48" t="s">
        <v>97</v>
      </c>
      <c r="V48" t="s">
        <v>9</v>
      </c>
      <c r="W48" t="s">
        <v>325</v>
      </c>
      <c r="Z48" s="35" t="s">
        <v>329</v>
      </c>
      <c r="AA48" s="36">
        <f>COUNTIF(AB2:AB36,"CompoundMatcher*")</f>
        <v>0</v>
      </c>
    </row>
    <row r="49" spans="1:27" x14ac:dyDescent="0.2">
      <c r="A49" t="s">
        <v>167</v>
      </c>
      <c r="B49" t="s">
        <v>9</v>
      </c>
      <c r="E49" t="s">
        <v>330</v>
      </c>
      <c r="F49" t="s">
        <v>52</v>
      </c>
      <c r="G49" t="s">
        <v>331</v>
      </c>
      <c r="J49" s="25" t="s">
        <v>47</v>
      </c>
      <c r="K49" t="s">
        <v>118</v>
      </c>
      <c r="L49" t="s">
        <v>89</v>
      </c>
      <c r="M49" t="s">
        <v>248</v>
      </c>
      <c r="O49" s="25" t="s">
        <v>47</v>
      </c>
      <c r="P49" t="s">
        <v>138</v>
      </c>
      <c r="Q49" t="s">
        <v>9</v>
      </c>
      <c r="R49" t="s">
        <v>332</v>
      </c>
      <c r="T49" s="25" t="s">
        <v>47</v>
      </c>
      <c r="U49" t="s">
        <v>146</v>
      </c>
      <c r="V49" t="s">
        <v>9</v>
      </c>
      <c r="W49" t="s">
        <v>328</v>
      </c>
      <c r="Z49" s="37" t="s">
        <v>333</v>
      </c>
      <c r="AA49" s="38">
        <f>COUNTIF(AB2:AB36,"*DefinitionEquivalenceMatcher*")</f>
        <v>0</v>
      </c>
    </row>
    <row r="50" spans="1:27" x14ac:dyDescent="0.2">
      <c r="A50" t="s">
        <v>180</v>
      </c>
      <c r="B50" t="s">
        <v>9</v>
      </c>
      <c r="D50" s="25" t="s">
        <v>47</v>
      </c>
      <c r="E50" t="s">
        <v>334</v>
      </c>
      <c r="F50" t="s">
        <v>89</v>
      </c>
      <c r="G50" t="s">
        <v>335</v>
      </c>
      <c r="J50" s="25" t="s">
        <v>47</v>
      </c>
      <c r="K50" t="s">
        <v>126</v>
      </c>
      <c r="L50" t="s">
        <v>89</v>
      </c>
      <c r="M50" t="s">
        <v>262</v>
      </c>
      <c r="O50" s="25" t="s">
        <v>47</v>
      </c>
      <c r="P50" t="s">
        <v>121</v>
      </c>
      <c r="Q50" t="s">
        <v>9</v>
      </c>
      <c r="R50" t="s">
        <v>336</v>
      </c>
      <c r="T50" s="25" t="s">
        <v>47</v>
      </c>
      <c r="U50" t="s">
        <v>138</v>
      </c>
      <c r="V50" t="s">
        <v>9</v>
      </c>
      <c r="W50" t="s">
        <v>332</v>
      </c>
      <c r="Z50" s="35" t="s">
        <v>337</v>
      </c>
      <c r="AA50" s="36">
        <f>COUNTIF(AB2:AB36,"*LexicalSubsumptionMatcher*")</f>
        <v>0</v>
      </c>
    </row>
    <row r="51" spans="1:27" x14ac:dyDescent="0.2">
      <c r="A51" t="s">
        <v>151</v>
      </c>
      <c r="B51" t="s">
        <v>9</v>
      </c>
      <c r="E51" t="s">
        <v>189</v>
      </c>
      <c r="F51" t="s">
        <v>190</v>
      </c>
      <c r="G51" t="s">
        <v>191</v>
      </c>
      <c r="J51" s="25" t="s">
        <v>47</v>
      </c>
      <c r="K51" t="s">
        <v>135</v>
      </c>
      <c r="L51" t="s">
        <v>89</v>
      </c>
      <c r="M51" t="s">
        <v>214</v>
      </c>
      <c r="O51" s="25" t="s">
        <v>47</v>
      </c>
      <c r="P51" t="s">
        <v>105</v>
      </c>
      <c r="Q51" t="s">
        <v>9</v>
      </c>
      <c r="R51" t="s">
        <v>338</v>
      </c>
      <c r="T51" s="25" t="s">
        <v>47</v>
      </c>
      <c r="U51" t="s">
        <v>121</v>
      </c>
      <c r="V51" t="s">
        <v>9</v>
      </c>
      <c r="W51" t="s">
        <v>336</v>
      </c>
      <c r="Z51" s="35" t="s">
        <v>339</v>
      </c>
      <c r="AA51" s="36">
        <f>COUNTIF(AB2:AB36,"*DefinitionSubsumptionMatcher*")</f>
        <v>0</v>
      </c>
    </row>
    <row r="52" spans="1:27" x14ac:dyDescent="0.2">
      <c r="A52" t="s">
        <v>162</v>
      </c>
      <c r="B52" t="s">
        <v>9</v>
      </c>
      <c r="D52" s="25" t="s">
        <v>47</v>
      </c>
      <c r="E52" t="s">
        <v>340</v>
      </c>
      <c r="F52" t="s">
        <v>89</v>
      </c>
      <c r="G52" t="s">
        <v>341</v>
      </c>
      <c r="J52" s="25" t="s">
        <v>47</v>
      </c>
      <c r="K52" t="s">
        <v>143</v>
      </c>
      <c r="L52" t="s">
        <v>89</v>
      </c>
      <c r="M52" t="s">
        <v>196</v>
      </c>
      <c r="O52" s="25" t="s">
        <v>47</v>
      </c>
      <c r="P52" t="s">
        <v>113</v>
      </c>
      <c r="Q52" t="s">
        <v>9</v>
      </c>
      <c r="R52" t="s">
        <v>342</v>
      </c>
      <c r="T52" s="25" t="s">
        <v>47</v>
      </c>
      <c r="U52" t="s">
        <v>105</v>
      </c>
      <c r="V52" t="s">
        <v>9</v>
      </c>
      <c r="W52" t="s">
        <v>338</v>
      </c>
      <c r="Z52" s="37" t="s">
        <v>343</v>
      </c>
      <c r="AA52" s="38">
        <f>COUNTIF(AB2:AB36,"*PropertyMatcher*")</f>
        <v>0</v>
      </c>
    </row>
    <row r="53" spans="1:27" x14ac:dyDescent="0.2">
      <c r="A53" t="s">
        <v>154</v>
      </c>
      <c r="B53" t="s">
        <v>9</v>
      </c>
      <c r="D53" s="25" t="s">
        <v>47</v>
      </c>
      <c r="E53" t="s">
        <v>255</v>
      </c>
      <c r="F53" t="s">
        <v>130</v>
      </c>
      <c r="G53" t="s">
        <v>344</v>
      </c>
      <c r="J53" s="25" t="s">
        <v>47</v>
      </c>
      <c r="K53" t="s">
        <v>151</v>
      </c>
      <c r="L53" t="s">
        <v>89</v>
      </c>
      <c r="M53" t="s">
        <v>269</v>
      </c>
      <c r="O53" s="25" t="s">
        <v>47</v>
      </c>
      <c r="P53" t="s">
        <v>263</v>
      </c>
      <c r="Q53" t="s">
        <v>9</v>
      </c>
      <c r="R53" t="s">
        <v>345</v>
      </c>
      <c r="T53" s="25" t="s">
        <v>47</v>
      </c>
      <c r="U53" t="s">
        <v>113</v>
      </c>
      <c r="V53" t="s">
        <v>9</v>
      </c>
      <c r="W53" t="s">
        <v>342</v>
      </c>
      <c r="Z53" s="37" t="s">
        <v>346</v>
      </c>
      <c r="AA53" s="38">
        <f>COUNTIF(AB2:AB36,"*LexicalEquivalenceMatcher*")</f>
        <v>9</v>
      </c>
    </row>
    <row r="54" spans="1:27" x14ac:dyDescent="0.2">
      <c r="A54" t="s">
        <v>207</v>
      </c>
      <c r="B54" t="s">
        <v>9</v>
      </c>
      <c r="E54" t="s">
        <v>347</v>
      </c>
      <c r="F54" t="s">
        <v>52</v>
      </c>
      <c r="G54" t="s">
        <v>348</v>
      </c>
      <c r="J54" s="25" t="s">
        <v>47</v>
      </c>
      <c r="K54" t="s">
        <v>159</v>
      </c>
      <c r="L54" t="s">
        <v>89</v>
      </c>
      <c r="M54" t="s">
        <v>188</v>
      </c>
      <c r="O54" s="25" t="s">
        <v>47</v>
      </c>
      <c r="P54" t="s">
        <v>270</v>
      </c>
      <c r="Q54" t="s">
        <v>9</v>
      </c>
      <c r="R54" t="s">
        <v>349</v>
      </c>
      <c r="T54" s="25" t="s">
        <v>47</v>
      </c>
      <c r="U54" t="s">
        <v>263</v>
      </c>
      <c r="V54" t="s">
        <v>9</v>
      </c>
      <c r="W54" t="s">
        <v>345</v>
      </c>
      <c r="Z54" s="37" t="s">
        <v>350</v>
      </c>
      <c r="AA54" s="38">
        <f>COUNTIF(AB2:AB36,"*WordEmbeddingMatcher*")</f>
        <v>2</v>
      </c>
    </row>
    <row r="55" spans="1:27" x14ac:dyDescent="0.2">
      <c r="A55" t="s">
        <v>126</v>
      </c>
      <c r="B55" t="s">
        <v>9</v>
      </c>
      <c r="E55" t="s">
        <v>351</v>
      </c>
      <c r="F55" t="s">
        <v>89</v>
      </c>
      <c r="G55" t="s">
        <v>352</v>
      </c>
      <c r="J55" s="25" t="s">
        <v>47</v>
      </c>
      <c r="K55" t="s">
        <v>167</v>
      </c>
      <c r="L55" t="s">
        <v>89</v>
      </c>
      <c r="M55" t="s">
        <v>253</v>
      </c>
      <c r="O55" s="25" t="s">
        <v>47</v>
      </c>
      <c r="P55" t="s">
        <v>281</v>
      </c>
      <c r="Q55" t="s">
        <v>9</v>
      </c>
      <c r="R55" t="s">
        <v>353</v>
      </c>
      <c r="T55" s="25" t="s">
        <v>47</v>
      </c>
      <c r="U55" t="s">
        <v>270</v>
      </c>
      <c r="V55" t="s">
        <v>9</v>
      </c>
      <c r="W55" t="s">
        <v>349</v>
      </c>
      <c r="Z55" s="37" t="s">
        <v>354</v>
      </c>
      <c r="AA55" s="38">
        <f>COUNTIF(AB2:AB36,"*GraphEquivalenceMatcher*")</f>
        <v>0</v>
      </c>
    </row>
    <row r="56" spans="1:27" x14ac:dyDescent="0.2">
      <c r="A56" t="s">
        <v>159</v>
      </c>
      <c r="B56" t="s">
        <v>9</v>
      </c>
      <c r="E56" t="s">
        <v>197</v>
      </c>
      <c r="F56" t="s">
        <v>42</v>
      </c>
      <c r="G56" t="s">
        <v>198</v>
      </c>
      <c r="J56" s="25" t="s">
        <v>47</v>
      </c>
      <c r="K56" t="s">
        <v>177</v>
      </c>
      <c r="L56" t="s">
        <v>89</v>
      </c>
      <c r="M56" t="s">
        <v>275</v>
      </c>
      <c r="O56" s="25" t="s">
        <v>47</v>
      </c>
      <c r="P56" t="s">
        <v>287</v>
      </c>
      <c r="Q56" t="s">
        <v>9</v>
      </c>
      <c r="R56" t="s">
        <v>355</v>
      </c>
      <c r="T56" s="25" t="s">
        <v>47</v>
      </c>
      <c r="U56" t="s">
        <v>281</v>
      </c>
      <c r="V56" t="s">
        <v>9</v>
      </c>
      <c r="W56" t="s">
        <v>353</v>
      </c>
    </row>
    <row r="57" spans="1:27" x14ac:dyDescent="0.2">
      <c r="A57" t="s">
        <v>193</v>
      </c>
      <c r="B57" t="s">
        <v>9</v>
      </c>
      <c r="E57" t="s">
        <v>356</v>
      </c>
      <c r="F57" t="s">
        <v>89</v>
      </c>
      <c r="G57" t="s">
        <v>357</v>
      </c>
      <c r="J57" s="25" t="s">
        <v>47</v>
      </c>
      <c r="K57" t="s">
        <v>185</v>
      </c>
      <c r="L57" t="s">
        <v>89</v>
      </c>
      <c r="M57" t="s">
        <v>219</v>
      </c>
      <c r="O57" s="25" t="s">
        <v>47</v>
      </c>
      <c r="P57" t="s">
        <v>304</v>
      </c>
      <c r="Q57" t="s">
        <v>9</v>
      </c>
      <c r="R57" t="s">
        <v>358</v>
      </c>
      <c r="T57" s="25" t="s">
        <v>47</v>
      </c>
      <c r="U57" t="s">
        <v>287</v>
      </c>
      <c r="V57" t="s">
        <v>9</v>
      </c>
      <c r="W57" t="s">
        <v>355</v>
      </c>
      <c r="Z57" s="39" t="s">
        <v>359</v>
      </c>
      <c r="AA57">
        <f>SUM(AA47:AA55)</f>
        <v>35</v>
      </c>
    </row>
    <row r="58" spans="1:27" x14ac:dyDescent="0.2">
      <c r="A58" t="s">
        <v>143</v>
      </c>
      <c r="B58" t="s">
        <v>9</v>
      </c>
      <c r="E58" t="s">
        <v>360</v>
      </c>
      <c r="F58" t="s">
        <v>89</v>
      </c>
      <c r="G58" t="s">
        <v>361</v>
      </c>
      <c r="J58" s="25" t="s">
        <v>47</v>
      </c>
      <c r="K58" t="s">
        <v>193</v>
      </c>
      <c r="L58" t="s">
        <v>89</v>
      </c>
      <c r="M58" t="s">
        <v>203</v>
      </c>
      <c r="O58" s="25" t="s">
        <v>47</v>
      </c>
      <c r="P58" t="s">
        <v>314</v>
      </c>
      <c r="Q58" t="s">
        <v>9</v>
      </c>
      <c r="R58" t="s">
        <v>362</v>
      </c>
      <c r="T58" s="25" t="s">
        <v>47</v>
      </c>
      <c r="U58" t="s">
        <v>304</v>
      </c>
      <c r="V58" t="s">
        <v>9</v>
      </c>
      <c r="W58" t="s">
        <v>358</v>
      </c>
    </row>
    <row r="59" spans="1:27" x14ac:dyDescent="0.2">
      <c r="A59" t="s">
        <v>135</v>
      </c>
      <c r="B59" t="s">
        <v>9</v>
      </c>
      <c r="D59" s="25" t="s">
        <v>47</v>
      </c>
      <c r="E59" t="s">
        <v>202</v>
      </c>
      <c r="F59" t="s">
        <v>130</v>
      </c>
      <c r="G59" t="s">
        <v>363</v>
      </c>
      <c r="J59" s="25" t="s">
        <v>47</v>
      </c>
      <c r="K59" t="s">
        <v>200</v>
      </c>
      <c r="L59" t="s">
        <v>89</v>
      </c>
      <c r="M59" t="s">
        <v>244</v>
      </c>
      <c r="O59" s="25" t="s">
        <v>47</v>
      </c>
      <c r="P59" t="s">
        <v>110</v>
      </c>
      <c r="Q59" t="s">
        <v>9</v>
      </c>
      <c r="R59" t="s">
        <v>111</v>
      </c>
      <c r="T59" s="25" t="s">
        <v>47</v>
      </c>
      <c r="U59" t="s">
        <v>314</v>
      </c>
      <c r="V59" t="s">
        <v>9</v>
      </c>
      <c r="W59" t="s">
        <v>362</v>
      </c>
    </row>
    <row r="60" spans="1:27" x14ac:dyDescent="0.2">
      <c r="A60" t="s">
        <v>211</v>
      </c>
      <c r="B60" t="s">
        <v>9</v>
      </c>
      <c r="D60" s="25" t="s">
        <v>47</v>
      </c>
      <c r="E60" t="s">
        <v>195</v>
      </c>
      <c r="F60" t="s">
        <v>89</v>
      </c>
      <c r="G60" t="s">
        <v>364</v>
      </c>
      <c r="J60" s="25" t="s">
        <v>47</v>
      </c>
      <c r="K60" t="s">
        <v>154</v>
      </c>
      <c r="L60" t="s">
        <v>89</v>
      </c>
      <c r="M60" t="s">
        <v>155</v>
      </c>
      <c r="O60" s="25" t="s">
        <v>47</v>
      </c>
      <c r="P60" t="s">
        <v>162</v>
      </c>
      <c r="Q60" t="s">
        <v>9</v>
      </c>
      <c r="R60" t="s">
        <v>365</v>
      </c>
      <c r="T60" s="25" t="s">
        <v>47</v>
      </c>
      <c r="U60" t="s">
        <v>162</v>
      </c>
      <c r="V60" t="s">
        <v>9</v>
      </c>
      <c r="W60" t="s">
        <v>365</v>
      </c>
    </row>
    <row r="61" spans="1:27" x14ac:dyDescent="0.2">
      <c r="A61" t="s">
        <v>118</v>
      </c>
      <c r="B61" t="s">
        <v>9</v>
      </c>
      <c r="D61" s="25" t="s">
        <v>47</v>
      </c>
      <c r="E61" t="s">
        <v>169</v>
      </c>
      <c r="F61" t="s">
        <v>89</v>
      </c>
      <c r="G61" t="s">
        <v>366</v>
      </c>
      <c r="J61" s="25" t="s">
        <v>47</v>
      </c>
      <c r="K61" t="s">
        <v>211</v>
      </c>
      <c r="L61" t="s">
        <v>89</v>
      </c>
      <c r="M61" t="s">
        <v>225</v>
      </c>
      <c r="O61" s="25" t="s">
        <v>47</v>
      </c>
      <c r="P61" t="s">
        <v>170</v>
      </c>
      <c r="Q61" t="s">
        <v>9</v>
      </c>
      <c r="R61" t="s">
        <v>367</v>
      </c>
      <c r="T61" s="25" t="s">
        <v>47</v>
      </c>
      <c r="U61" t="s">
        <v>170</v>
      </c>
      <c r="V61" t="s">
        <v>9</v>
      </c>
      <c r="W61" t="s">
        <v>367</v>
      </c>
    </row>
    <row r="62" spans="1:27" x14ac:dyDescent="0.2">
      <c r="A62" t="s">
        <v>170</v>
      </c>
      <c r="B62" t="s">
        <v>9</v>
      </c>
      <c r="E62" t="s">
        <v>368</v>
      </c>
      <c r="F62" t="s">
        <v>89</v>
      </c>
      <c r="G62" t="s">
        <v>369</v>
      </c>
      <c r="J62" s="25" t="s">
        <v>47</v>
      </c>
      <c r="K62" t="s">
        <v>170</v>
      </c>
      <c r="L62" t="s">
        <v>89</v>
      </c>
      <c r="M62" t="s">
        <v>171</v>
      </c>
      <c r="O62" s="25"/>
      <c r="P62" t="s">
        <v>356</v>
      </c>
      <c r="Q62" t="s">
        <v>9</v>
      </c>
      <c r="R62" t="s">
        <v>370</v>
      </c>
      <c r="T62" s="25"/>
      <c r="U62" t="s">
        <v>356</v>
      </c>
      <c r="V62" t="s">
        <v>9</v>
      </c>
      <c r="W62" t="s">
        <v>370</v>
      </c>
    </row>
    <row r="63" spans="1:27" x14ac:dyDescent="0.2">
      <c r="A63" t="s">
        <v>110</v>
      </c>
      <c r="B63" t="s">
        <v>9</v>
      </c>
      <c r="E63" t="s">
        <v>371</v>
      </c>
      <c r="F63" t="s">
        <v>89</v>
      </c>
      <c r="G63" t="s">
        <v>372</v>
      </c>
      <c r="J63" s="25" t="s">
        <v>47</v>
      </c>
      <c r="K63" t="s">
        <v>207</v>
      </c>
      <c r="L63" t="s">
        <v>89</v>
      </c>
      <c r="M63" t="s">
        <v>208</v>
      </c>
      <c r="O63" s="25" t="s">
        <v>47</v>
      </c>
      <c r="P63" t="s">
        <v>247</v>
      </c>
      <c r="Q63" t="s">
        <v>9</v>
      </c>
      <c r="R63" t="s">
        <v>373</v>
      </c>
      <c r="T63" s="25" t="s">
        <v>47</v>
      </c>
      <c r="U63" t="s">
        <v>247</v>
      </c>
      <c r="V63" t="s">
        <v>9</v>
      </c>
      <c r="W63" t="s">
        <v>373</v>
      </c>
    </row>
    <row r="64" spans="1:27" x14ac:dyDescent="0.2">
      <c r="A64" t="s">
        <v>334</v>
      </c>
      <c r="B64" t="s">
        <v>9</v>
      </c>
      <c r="D64" s="25" t="s">
        <v>47</v>
      </c>
      <c r="E64" t="s">
        <v>261</v>
      </c>
      <c r="F64" t="s">
        <v>89</v>
      </c>
      <c r="G64" t="s">
        <v>374</v>
      </c>
      <c r="K64" t="s">
        <v>356</v>
      </c>
      <c r="L64" t="s">
        <v>89</v>
      </c>
      <c r="M64" t="s">
        <v>357</v>
      </c>
      <c r="O64" s="25"/>
      <c r="P64" t="s">
        <v>375</v>
      </c>
      <c r="Q64" t="s">
        <v>9</v>
      </c>
      <c r="R64" t="s">
        <v>376</v>
      </c>
      <c r="T64" s="25"/>
      <c r="U64" t="s">
        <v>375</v>
      </c>
      <c r="V64" t="s">
        <v>9</v>
      </c>
      <c r="W64" t="s">
        <v>376</v>
      </c>
    </row>
    <row r="65" spans="1:23" x14ac:dyDescent="0.2">
      <c r="A65" t="s">
        <v>377</v>
      </c>
      <c r="B65" t="s">
        <v>9</v>
      </c>
      <c r="D65" s="25" t="s">
        <v>47</v>
      </c>
      <c r="E65" t="s">
        <v>224</v>
      </c>
      <c r="F65" t="s">
        <v>89</v>
      </c>
      <c r="G65" t="s">
        <v>378</v>
      </c>
      <c r="J65" s="25" t="s">
        <v>47</v>
      </c>
      <c r="K65" t="s">
        <v>247</v>
      </c>
      <c r="L65" t="s">
        <v>89</v>
      </c>
      <c r="M65" t="s">
        <v>379</v>
      </c>
      <c r="O65" s="25" t="s">
        <v>47</v>
      </c>
      <c r="P65" t="s">
        <v>240</v>
      </c>
      <c r="Q65" t="s">
        <v>9</v>
      </c>
      <c r="R65" t="s">
        <v>380</v>
      </c>
      <c r="T65" s="25" t="s">
        <v>47</v>
      </c>
      <c r="U65" t="s">
        <v>240</v>
      </c>
      <c r="V65" t="s">
        <v>9</v>
      </c>
      <c r="W65" t="s">
        <v>380</v>
      </c>
    </row>
    <row r="66" spans="1:23" x14ac:dyDescent="0.2">
      <c r="A66" t="s">
        <v>381</v>
      </c>
      <c r="B66" t="s">
        <v>9</v>
      </c>
      <c r="D66" s="25" t="s">
        <v>47</v>
      </c>
      <c r="E66" t="s">
        <v>187</v>
      </c>
      <c r="F66" t="s">
        <v>89</v>
      </c>
      <c r="G66" t="s">
        <v>382</v>
      </c>
      <c r="K66" t="s">
        <v>375</v>
      </c>
      <c r="L66" t="s">
        <v>89</v>
      </c>
      <c r="M66" t="s">
        <v>383</v>
      </c>
      <c r="O66" s="25"/>
      <c r="P66" t="s">
        <v>384</v>
      </c>
      <c r="Q66" t="s">
        <v>9</v>
      </c>
      <c r="R66" t="s">
        <v>385</v>
      </c>
      <c r="T66" s="25"/>
      <c r="U66" t="s">
        <v>384</v>
      </c>
      <c r="V66" t="s">
        <v>9</v>
      </c>
      <c r="W66" t="s">
        <v>385</v>
      </c>
    </row>
    <row r="67" spans="1:23" x14ac:dyDescent="0.2">
      <c r="A67" t="s">
        <v>386</v>
      </c>
      <c r="B67" t="s">
        <v>9</v>
      </c>
      <c r="D67" s="25" t="s">
        <v>47</v>
      </c>
      <c r="E67" t="s">
        <v>235</v>
      </c>
      <c r="F67" t="s">
        <v>89</v>
      </c>
      <c r="G67" t="s">
        <v>387</v>
      </c>
      <c r="J67" s="25" t="s">
        <v>47</v>
      </c>
      <c r="K67" t="s">
        <v>240</v>
      </c>
      <c r="L67" t="s">
        <v>89</v>
      </c>
      <c r="M67" t="s">
        <v>388</v>
      </c>
      <c r="O67" s="25" t="s">
        <v>47</v>
      </c>
      <c r="P67" t="s">
        <v>235</v>
      </c>
      <c r="Q67" t="s">
        <v>9</v>
      </c>
      <c r="R67" t="s">
        <v>389</v>
      </c>
      <c r="T67" s="25" t="s">
        <v>47</v>
      </c>
      <c r="U67" t="s">
        <v>235</v>
      </c>
      <c r="V67" t="s">
        <v>9</v>
      </c>
      <c r="W67" t="s">
        <v>389</v>
      </c>
    </row>
    <row r="68" spans="1:23" x14ac:dyDescent="0.2">
      <c r="A68" t="s">
        <v>390</v>
      </c>
      <c r="B68" t="s">
        <v>9</v>
      </c>
      <c r="E68" t="s">
        <v>391</v>
      </c>
      <c r="F68" t="s">
        <v>89</v>
      </c>
      <c r="G68" t="s">
        <v>392</v>
      </c>
      <c r="K68" t="s">
        <v>384</v>
      </c>
      <c r="L68" t="s">
        <v>89</v>
      </c>
      <c r="M68" t="s">
        <v>393</v>
      </c>
      <c r="O68" s="25" t="s">
        <v>47</v>
      </c>
      <c r="P68" t="s">
        <v>179</v>
      </c>
      <c r="Q68" t="s">
        <v>9</v>
      </c>
      <c r="R68" t="s">
        <v>394</v>
      </c>
      <c r="T68" s="25" t="s">
        <v>47</v>
      </c>
      <c r="U68" t="s">
        <v>179</v>
      </c>
      <c r="V68" t="s">
        <v>9</v>
      </c>
      <c r="W68" t="s">
        <v>394</v>
      </c>
    </row>
    <row r="69" spans="1:23" x14ac:dyDescent="0.2">
      <c r="A69" t="s">
        <v>395</v>
      </c>
      <c r="B69" t="s">
        <v>9</v>
      </c>
      <c r="D69" s="25" t="s">
        <v>47</v>
      </c>
      <c r="E69" t="s">
        <v>218</v>
      </c>
      <c r="F69" t="s">
        <v>89</v>
      </c>
      <c r="G69" t="s">
        <v>396</v>
      </c>
      <c r="J69" s="25" t="s">
        <v>47</v>
      </c>
      <c r="K69" t="s">
        <v>235</v>
      </c>
      <c r="L69" t="s">
        <v>89</v>
      </c>
      <c r="M69" t="s">
        <v>387</v>
      </c>
      <c r="O69" s="25" t="s">
        <v>47</v>
      </c>
      <c r="P69" t="s">
        <v>294</v>
      </c>
      <c r="Q69" t="s">
        <v>9</v>
      </c>
      <c r="R69" t="s">
        <v>397</v>
      </c>
      <c r="T69" s="25" t="s">
        <v>47</v>
      </c>
      <c r="U69" t="s">
        <v>294</v>
      </c>
      <c r="V69" t="s">
        <v>9</v>
      </c>
      <c r="W69" t="s">
        <v>397</v>
      </c>
    </row>
    <row r="70" spans="1:23" x14ac:dyDescent="0.2">
      <c r="A70" t="s">
        <v>398</v>
      </c>
      <c r="B70" t="s">
        <v>9</v>
      </c>
      <c r="E70" t="s">
        <v>384</v>
      </c>
      <c r="F70" t="s">
        <v>89</v>
      </c>
      <c r="G70" t="s">
        <v>393</v>
      </c>
      <c r="J70" s="25" t="s">
        <v>47</v>
      </c>
      <c r="K70" t="s">
        <v>179</v>
      </c>
      <c r="L70" t="s">
        <v>89</v>
      </c>
      <c r="M70" t="s">
        <v>399</v>
      </c>
      <c r="O70" s="25" t="s">
        <v>47</v>
      </c>
      <c r="P70" t="s">
        <v>261</v>
      </c>
      <c r="Q70" t="s">
        <v>9</v>
      </c>
      <c r="R70" t="s">
        <v>400</v>
      </c>
      <c r="T70" s="25" t="s">
        <v>47</v>
      </c>
      <c r="U70" t="s">
        <v>261</v>
      </c>
      <c r="V70" t="s">
        <v>9</v>
      </c>
      <c r="W70" t="s">
        <v>400</v>
      </c>
    </row>
    <row r="71" spans="1:23" x14ac:dyDescent="0.2">
      <c r="A71" t="s">
        <v>340</v>
      </c>
      <c r="B71" t="s">
        <v>9</v>
      </c>
      <c r="D71" s="25" t="s">
        <v>47</v>
      </c>
      <c r="E71" t="s">
        <v>280</v>
      </c>
      <c r="F71" t="s">
        <v>89</v>
      </c>
      <c r="G71" t="s">
        <v>401</v>
      </c>
      <c r="J71" s="25" t="s">
        <v>47</v>
      </c>
      <c r="K71" t="s">
        <v>294</v>
      </c>
      <c r="L71" t="s">
        <v>89</v>
      </c>
      <c r="M71" t="s">
        <v>402</v>
      </c>
      <c r="O71" s="25"/>
      <c r="P71" t="s">
        <v>403</v>
      </c>
      <c r="Q71" t="s">
        <v>9</v>
      </c>
      <c r="R71" t="s">
        <v>404</v>
      </c>
      <c r="T71" s="25"/>
      <c r="U71" t="s">
        <v>403</v>
      </c>
      <c r="V71" t="s">
        <v>9</v>
      </c>
      <c r="W71" t="s">
        <v>404</v>
      </c>
    </row>
    <row r="72" spans="1:23" x14ac:dyDescent="0.2">
      <c r="A72" t="s">
        <v>255</v>
      </c>
      <c r="B72" t="s">
        <v>9</v>
      </c>
      <c r="D72" s="25" t="s">
        <v>47</v>
      </c>
      <c r="E72" t="s">
        <v>222</v>
      </c>
      <c r="F72" t="s">
        <v>89</v>
      </c>
      <c r="G72" t="s">
        <v>405</v>
      </c>
      <c r="J72" s="25" t="s">
        <v>47</v>
      </c>
      <c r="K72" t="s">
        <v>261</v>
      </c>
      <c r="L72" t="s">
        <v>89</v>
      </c>
      <c r="M72" t="s">
        <v>374</v>
      </c>
      <c r="O72" s="25" t="s">
        <v>47</v>
      </c>
      <c r="P72" t="s">
        <v>274</v>
      </c>
      <c r="Q72" t="s">
        <v>9</v>
      </c>
      <c r="R72" t="s">
        <v>406</v>
      </c>
      <c r="T72" s="25" t="s">
        <v>47</v>
      </c>
      <c r="U72" t="s">
        <v>274</v>
      </c>
      <c r="V72" t="s">
        <v>9</v>
      </c>
      <c r="W72" t="s">
        <v>406</v>
      </c>
    </row>
    <row r="73" spans="1:23" x14ac:dyDescent="0.2">
      <c r="A73" t="s">
        <v>407</v>
      </c>
      <c r="B73" t="s">
        <v>9</v>
      </c>
      <c r="E73" t="s">
        <v>408</v>
      </c>
      <c r="F73" t="s">
        <v>89</v>
      </c>
      <c r="G73" t="s">
        <v>409</v>
      </c>
      <c r="K73" t="s">
        <v>403</v>
      </c>
      <c r="L73" t="s">
        <v>89</v>
      </c>
      <c r="M73" t="s">
        <v>410</v>
      </c>
      <c r="O73" s="25" t="s">
        <v>47</v>
      </c>
      <c r="P73" t="s">
        <v>195</v>
      </c>
      <c r="Q73" t="s">
        <v>9</v>
      </c>
      <c r="R73" t="s">
        <v>411</v>
      </c>
      <c r="T73" s="25" t="s">
        <v>47</v>
      </c>
      <c r="U73" t="s">
        <v>195</v>
      </c>
      <c r="V73" t="s">
        <v>9</v>
      </c>
      <c r="W73" t="s">
        <v>411</v>
      </c>
    </row>
    <row r="74" spans="1:23" x14ac:dyDescent="0.2">
      <c r="A74" t="s">
        <v>412</v>
      </c>
      <c r="B74" t="s">
        <v>9</v>
      </c>
      <c r="E74" t="s">
        <v>413</v>
      </c>
      <c r="F74" t="s">
        <v>89</v>
      </c>
      <c r="G74" t="s">
        <v>414</v>
      </c>
      <c r="J74" s="25" t="s">
        <v>47</v>
      </c>
      <c r="K74" t="s">
        <v>274</v>
      </c>
      <c r="L74" t="s">
        <v>89</v>
      </c>
      <c r="M74" t="s">
        <v>415</v>
      </c>
      <c r="O74" s="25"/>
      <c r="P74" t="s">
        <v>416</v>
      </c>
      <c r="Q74" t="s">
        <v>9</v>
      </c>
      <c r="R74" t="s">
        <v>417</v>
      </c>
      <c r="T74" s="25"/>
      <c r="U74" t="s">
        <v>416</v>
      </c>
      <c r="V74" t="s">
        <v>9</v>
      </c>
      <c r="W74" t="s">
        <v>417</v>
      </c>
    </row>
    <row r="75" spans="1:23" x14ac:dyDescent="0.2">
      <c r="A75" t="s">
        <v>418</v>
      </c>
      <c r="B75" t="s">
        <v>9</v>
      </c>
      <c r="D75" s="25" t="s">
        <v>47</v>
      </c>
      <c r="E75" t="s">
        <v>268</v>
      </c>
      <c r="F75" t="s">
        <v>89</v>
      </c>
      <c r="G75" t="s">
        <v>419</v>
      </c>
      <c r="J75" s="25" t="s">
        <v>47</v>
      </c>
      <c r="K75" t="s">
        <v>195</v>
      </c>
      <c r="L75" t="s">
        <v>89</v>
      </c>
      <c r="M75" t="s">
        <v>364</v>
      </c>
      <c r="P75" t="s">
        <v>368</v>
      </c>
      <c r="Q75" t="s">
        <v>9</v>
      </c>
      <c r="R75" t="s">
        <v>420</v>
      </c>
      <c r="T75" s="25"/>
      <c r="U75" t="s">
        <v>368</v>
      </c>
      <c r="V75" t="s">
        <v>9</v>
      </c>
      <c r="W75" t="s">
        <v>420</v>
      </c>
    </row>
    <row r="76" spans="1:23" x14ac:dyDescent="0.2">
      <c r="A76" t="s">
        <v>421</v>
      </c>
      <c r="B76" t="s">
        <v>9</v>
      </c>
      <c r="D76" s="25" t="s">
        <v>47</v>
      </c>
      <c r="E76" t="s">
        <v>153</v>
      </c>
      <c r="F76" t="s">
        <v>89</v>
      </c>
      <c r="G76" t="s">
        <v>422</v>
      </c>
      <c r="K76" t="s">
        <v>416</v>
      </c>
      <c r="L76" t="s">
        <v>89</v>
      </c>
      <c r="M76" t="s">
        <v>423</v>
      </c>
      <c r="O76" s="25" t="s">
        <v>47</v>
      </c>
      <c r="P76" t="s">
        <v>252</v>
      </c>
      <c r="Q76" t="s">
        <v>9</v>
      </c>
      <c r="R76" t="s">
        <v>424</v>
      </c>
      <c r="T76" s="25" t="s">
        <v>47</v>
      </c>
      <c r="U76" t="s">
        <v>252</v>
      </c>
      <c r="V76" t="s">
        <v>9</v>
      </c>
      <c r="W76" t="s">
        <v>424</v>
      </c>
    </row>
    <row r="77" spans="1:23" x14ac:dyDescent="0.2">
      <c r="A77" t="s">
        <v>425</v>
      </c>
      <c r="B77" t="s">
        <v>9</v>
      </c>
      <c r="D77" s="25" t="s">
        <v>47</v>
      </c>
      <c r="E77" t="s">
        <v>247</v>
      </c>
      <c r="F77" t="s">
        <v>89</v>
      </c>
      <c r="G77" t="s">
        <v>379</v>
      </c>
      <c r="K77" t="s">
        <v>368</v>
      </c>
      <c r="L77" t="s">
        <v>89</v>
      </c>
      <c r="M77" t="s">
        <v>369</v>
      </c>
      <c r="O77" s="25" t="s">
        <v>47</v>
      </c>
      <c r="P77" t="s">
        <v>290</v>
      </c>
      <c r="Q77" t="s">
        <v>9</v>
      </c>
      <c r="R77" t="s">
        <v>426</v>
      </c>
      <c r="T77" s="25" t="s">
        <v>47</v>
      </c>
      <c r="U77" t="s">
        <v>290</v>
      </c>
      <c r="V77" t="s">
        <v>9</v>
      </c>
      <c r="W77" t="s">
        <v>426</v>
      </c>
    </row>
    <row r="78" spans="1:23" x14ac:dyDescent="0.2">
      <c r="A78" t="s">
        <v>427</v>
      </c>
      <c r="B78" t="s">
        <v>9</v>
      </c>
      <c r="D78" s="25" t="s">
        <v>47</v>
      </c>
      <c r="E78" t="s">
        <v>252</v>
      </c>
      <c r="F78" t="s">
        <v>89</v>
      </c>
      <c r="G78" t="s">
        <v>428</v>
      </c>
      <c r="J78" s="25" t="s">
        <v>47</v>
      </c>
      <c r="K78" t="s">
        <v>252</v>
      </c>
      <c r="L78" t="s">
        <v>89</v>
      </c>
      <c r="M78" t="s">
        <v>428</v>
      </c>
      <c r="P78" t="s">
        <v>429</v>
      </c>
      <c r="Q78" t="s">
        <v>9</v>
      </c>
      <c r="R78" t="s">
        <v>430</v>
      </c>
      <c r="U78" t="s">
        <v>429</v>
      </c>
      <c r="V78" t="s">
        <v>9</v>
      </c>
      <c r="W78" t="s">
        <v>430</v>
      </c>
    </row>
    <row r="79" spans="1:23" x14ac:dyDescent="0.2">
      <c r="A79" t="s">
        <v>431</v>
      </c>
      <c r="B79" t="s">
        <v>9</v>
      </c>
      <c r="E79" t="s">
        <v>432</v>
      </c>
      <c r="F79" t="s">
        <v>89</v>
      </c>
      <c r="G79" t="s">
        <v>433</v>
      </c>
      <c r="J79" s="25" t="s">
        <v>47</v>
      </c>
      <c r="K79" t="s">
        <v>290</v>
      </c>
      <c r="L79" t="s">
        <v>89</v>
      </c>
      <c r="M79" t="s">
        <v>434</v>
      </c>
      <c r="O79" s="25"/>
      <c r="P79" t="s">
        <v>408</v>
      </c>
      <c r="Q79" t="s">
        <v>9</v>
      </c>
      <c r="R79" t="s">
        <v>435</v>
      </c>
      <c r="T79" s="25"/>
      <c r="U79" t="s">
        <v>408</v>
      </c>
      <c r="V79" t="s">
        <v>9</v>
      </c>
      <c r="W79" t="s">
        <v>435</v>
      </c>
    </row>
    <row r="80" spans="1:23" x14ac:dyDescent="0.2">
      <c r="A80" t="s">
        <v>436</v>
      </c>
      <c r="B80" t="s">
        <v>9</v>
      </c>
      <c r="E80" t="s">
        <v>437</v>
      </c>
      <c r="F80" t="s">
        <v>89</v>
      </c>
      <c r="G80" t="s">
        <v>438</v>
      </c>
      <c r="K80" t="s">
        <v>429</v>
      </c>
      <c r="L80" t="s">
        <v>89</v>
      </c>
      <c r="M80" t="s">
        <v>439</v>
      </c>
      <c r="O80" s="25" t="s">
        <v>47</v>
      </c>
      <c r="P80" t="s">
        <v>298</v>
      </c>
      <c r="Q80" t="s">
        <v>9</v>
      </c>
      <c r="R80" t="s">
        <v>440</v>
      </c>
      <c r="T80" s="25" t="s">
        <v>47</v>
      </c>
      <c r="U80" t="s">
        <v>298</v>
      </c>
      <c r="V80" t="s">
        <v>9</v>
      </c>
      <c r="W80" t="s">
        <v>440</v>
      </c>
    </row>
    <row r="81" spans="1:23" x14ac:dyDescent="0.2">
      <c r="A81" t="s">
        <v>441</v>
      </c>
      <c r="B81" t="s">
        <v>9</v>
      </c>
      <c r="D81" s="25" t="s">
        <v>47</v>
      </c>
      <c r="E81" t="s">
        <v>290</v>
      </c>
      <c r="F81" t="s">
        <v>89</v>
      </c>
      <c r="G81" t="s">
        <v>434</v>
      </c>
      <c r="K81" t="s">
        <v>408</v>
      </c>
      <c r="L81" t="s">
        <v>89</v>
      </c>
      <c r="M81" t="s">
        <v>409</v>
      </c>
      <c r="O81" s="25" t="s">
        <v>47</v>
      </c>
      <c r="P81" t="s">
        <v>224</v>
      </c>
      <c r="Q81" t="s">
        <v>9</v>
      </c>
      <c r="R81" t="s">
        <v>442</v>
      </c>
      <c r="T81" s="25" t="s">
        <v>47</v>
      </c>
      <c r="U81" t="s">
        <v>224</v>
      </c>
      <c r="V81" t="s">
        <v>9</v>
      </c>
      <c r="W81" t="s">
        <v>442</v>
      </c>
    </row>
    <row r="82" spans="1:23" x14ac:dyDescent="0.2">
      <c r="A82" t="s">
        <v>443</v>
      </c>
      <c r="B82" t="s">
        <v>9</v>
      </c>
      <c r="D82" s="25" t="s">
        <v>47</v>
      </c>
      <c r="E82" t="s">
        <v>284</v>
      </c>
      <c r="F82" t="s">
        <v>89</v>
      </c>
      <c r="G82" t="s">
        <v>444</v>
      </c>
      <c r="J82" s="25" t="s">
        <v>47</v>
      </c>
      <c r="K82" t="s">
        <v>298</v>
      </c>
      <c r="L82" t="s">
        <v>89</v>
      </c>
      <c r="M82" t="s">
        <v>445</v>
      </c>
      <c r="O82" s="25"/>
      <c r="P82" t="s">
        <v>413</v>
      </c>
      <c r="Q82" t="s">
        <v>9</v>
      </c>
      <c r="R82" t="s">
        <v>446</v>
      </c>
      <c r="T82" s="25"/>
      <c r="U82" t="s">
        <v>413</v>
      </c>
      <c r="V82" t="s">
        <v>9</v>
      </c>
      <c r="W82" t="s">
        <v>446</v>
      </c>
    </row>
    <row r="83" spans="1:23" x14ac:dyDescent="0.2">
      <c r="A83" t="s">
        <v>447</v>
      </c>
      <c r="B83" t="s">
        <v>9</v>
      </c>
      <c r="E83" t="s">
        <v>429</v>
      </c>
      <c r="F83" t="s">
        <v>89</v>
      </c>
      <c r="G83" t="s">
        <v>439</v>
      </c>
      <c r="J83" s="25" t="s">
        <v>47</v>
      </c>
      <c r="K83" t="s">
        <v>222</v>
      </c>
      <c r="L83" t="s">
        <v>89</v>
      </c>
      <c r="M83" t="s">
        <v>405</v>
      </c>
      <c r="O83" s="25" t="s">
        <v>47</v>
      </c>
      <c r="P83" t="s">
        <v>257</v>
      </c>
      <c r="Q83" t="s">
        <v>9</v>
      </c>
      <c r="R83" t="s">
        <v>448</v>
      </c>
      <c r="T83" s="25" t="s">
        <v>47</v>
      </c>
      <c r="U83" t="s">
        <v>257</v>
      </c>
      <c r="V83" t="s">
        <v>9</v>
      </c>
      <c r="W83" t="s">
        <v>448</v>
      </c>
    </row>
    <row r="84" spans="1:23" x14ac:dyDescent="0.2">
      <c r="A84" t="s">
        <v>281</v>
      </c>
      <c r="B84" t="s">
        <v>9</v>
      </c>
      <c r="D84" s="25" t="s">
        <v>47</v>
      </c>
      <c r="E84" t="s">
        <v>213</v>
      </c>
      <c r="F84" t="s">
        <v>89</v>
      </c>
      <c r="G84" t="s">
        <v>449</v>
      </c>
      <c r="J84" s="25" t="s">
        <v>47</v>
      </c>
      <c r="K84" t="s">
        <v>224</v>
      </c>
      <c r="L84" t="s">
        <v>89</v>
      </c>
      <c r="M84" t="s">
        <v>378</v>
      </c>
      <c r="O84" s="25"/>
      <c r="P84" t="s">
        <v>432</v>
      </c>
      <c r="Q84" t="s">
        <v>9</v>
      </c>
      <c r="R84" t="s">
        <v>450</v>
      </c>
      <c r="T84" s="25"/>
      <c r="U84" t="s">
        <v>432</v>
      </c>
      <c r="V84" t="s">
        <v>9</v>
      </c>
      <c r="W84" t="s">
        <v>450</v>
      </c>
    </row>
    <row r="85" spans="1:23" x14ac:dyDescent="0.2">
      <c r="A85" t="s">
        <v>287</v>
      </c>
      <c r="B85" t="s">
        <v>9</v>
      </c>
      <c r="D85" s="25" t="s">
        <v>47</v>
      </c>
      <c r="E85" t="s">
        <v>294</v>
      </c>
      <c r="F85" t="s">
        <v>89</v>
      </c>
      <c r="G85" t="s">
        <v>402</v>
      </c>
      <c r="K85" t="s">
        <v>413</v>
      </c>
      <c r="L85" t="s">
        <v>89</v>
      </c>
      <c r="M85" t="s">
        <v>414</v>
      </c>
      <c r="O85" s="25" t="s">
        <v>47</v>
      </c>
      <c r="P85" t="s">
        <v>161</v>
      </c>
      <c r="Q85" t="s">
        <v>9</v>
      </c>
      <c r="R85" t="s">
        <v>451</v>
      </c>
      <c r="T85" s="25" t="s">
        <v>47</v>
      </c>
      <c r="U85" t="s">
        <v>161</v>
      </c>
      <c r="V85" t="s">
        <v>9</v>
      </c>
      <c r="W85" t="s">
        <v>451</v>
      </c>
    </row>
    <row r="86" spans="1:23" x14ac:dyDescent="0.2">
      <c r="A86" t="s">
        <v>63</v>
      </c>
      <c r="B86" t="s">
        <v>9</v>
      </c>
      <c r="E86" t="s">
        <v>452</v>
      </c>
      <c r="F86" t="s">
        <v>89</v>
      </c>
      <c r="G86" t="s">
        <v>453</v>
      </c>
      <c r="J86" s="25" t="s">
        <v>47</v>
      </c>
      <c r="K86" t="s">
        <v>257</v>
      </c>
      <c r="L86" t="s">
        <v>89</v>
      </c>
      <c r="M86" t="s">
        <v>454</v>
      </c>
      <c r="O86" s="25" t="s">
        <v>47</v>
      </c>
      <c r="P86" t="s">
        <v>153</v>
      </c>
      <c r="Q86" t="s">
        <v>9</v>
      </c>
      <c r="R86" t="s">
        <v>455</v>
      </c>
      <c r="T86" s="25" t="s">
        <v>47</v>
      </c>
      <c r="U86" t="s">
        <v>153</v>
      </c>
      <c r="V86" t="s">
        <v>9</v>
      </c>
      <c r="W86" t="s">
        <v>455</v>
      </c>
    </row>
    <row r="87" spans="1:23" x14ac:dyDescent="0.2">
      <c r="A87" t="s">
        <v>85</v>
      </c>
      <c r="B87" t="s">
        <v>9</v>
      </c>
      <c r="D87" s="25" t="s">
        <v>47</v>
      </c>
      <c r="E87" t="s">
        <v>161</v>
      </c>
      <c r="F87" t="s">
        <v>89</v>
      </c>
      <c r="G87" t="s">
        <v>456</v>
      </c>
      <c r="K87" t="s">
        <v>432</v>
      </c>
      <c r="L87" t="s">
        <v>89</v>
      </c>
      <c r="M87" t="s">
        <v>433</v>
      </c>
      <c r="O87" s="25"/>
      <c r="P87" t="s">
        <v>391</v>
      </c>
      <c r="Q87" t="s">
        <v>9</v>
      </c>
      <c r="R87" t="s">
        <v>457</v>
      </c>
      <c r="T87" s="25"/>
      <c r="U87" t="s">
        <v>391</v>
      </c>
      <c r="V87" t="s">
        <v>9</v>
      </c>
      <c r="W87" t="s">
        <v>457</v>
      </c>
    </row>
    <row r="88" spans="1:23" x14ac:dyDescent="0.2">
      <c r="A88" t="s">
        <v>304</v>
      </c>
      <c r="B88" t="s">
        <v>9</v>
      </c>
      <c r="D88" s="25" t="s">
        <v>47</v>
      </c>
      <c r="E88" t="s">
        <v>179</v>
      </c>
      <c r="F88" t="s">
        <v>89</v>
      </c>
      <c r="G88" t="s">
        <v>399</v>
      </c>
      <c r="J88" s="25" t="s">
        <v>47</v>
      </c>
      <c r="K88" t="s">
        <v>161</v>
      </c>
      <c r="L88" t="s">
        <v>89</v>
      </c>
      <c r="M88" t="s">
        <v>456</v>
      </c>
      <c r="O88" s="25"/>
      <c r="P88" t="s">
        <v>458</v>
      </c>
      <c r="Q88" t="s">
        <v>9</v>
      </c>
      <c r="R88" t="s">
        <v>459</v>
      </c>
      <c r="T88" s="25"/>
      <c r="U88" t="s">
        <v>458</v>
      </c>
      <c r="V88" t="s">
        <v>9</v>
      </c>
      <c r="W88" t="s">
        <v>459</v>
      </c>
    </row>
    <row r="89" spans="1:23" x14ac:dyDescent="0.2">
      <c r="A89" t="s">
        <v>77</v>
      </c>
      <c r="B89" t="s">
        <v>9</v>
      </c>
      <c r="E89" t="s">
        <v>403</v>
      </c>
      <c r="F89" t="s">
        <v>89</v>
      </c>
      <c r="G89" t="s">
        <v>410</v>
      </c>
      <c r="J89" s="25" t="s">
        <v>47</v>
      </c>
      <c r="K89" t="s">
        <v>153</v>
      </c>
      <c r="L89" t="s">
        <v>89</v>
      </c>
      <c r="M89" t="s">
        <v>422</v>
      </c>
      <c r="O89" s="25" t="s">
        <v>47</v>
      </c>
      <c r="P89" t="s">
        <v>280</v>
      </c>
      <c r="Q89" t="s">
        <v>9</v>
      </c>
      <c r="R89" t="s">
        <v>460</v>
      </c>
      <c r="T89" s="25" t="s">
        <v>47</v>
      </c>
      <c r="U89" t="s">
        <v>280</v>
      </c>
      <c r="V89" t="s">
        <v>9</v>
      </c>
      <c r="W89" t="s">
        <v>460</v>
      </c>
    </row>
    <row r="90" spans="1:23" x14ac:dyDescent="0.2">
      <c r="A90" t="s">
        <v>238</v>
      </c>
      <c r="B90" t="s">
        <v>9</v>
      </c>
      <c r="D90" s="25" t="s">
        <v>47</v>
      </c>
      <c r="E90" t="s">
        <v>257</v>
      </c>
      <c r="F90" t="s">
        <v>89</v>
      </c>
      <c r="G90" t="s">
        <v>454</v>
      </c>
      <c r="K90" t="s">
        <v>391</v>
      </c>
      <c r="L90" t="s">
        <v>89</v>
      </c>
      <c r="M90" t="s">
        <v>392</v>
      </c>
      <c r="O90" s="25"/>
      <c r="P90" t="s">
        <v>437</v>
      </c>
      <c r="Q90" t="s">
        <v>9</v>
      </c>
      <c r="R90" t="s">
        <v>461</v>
      </c>
      <c r="T90" s="25"/>
      <c r="U90" t="s">
        <v>437</v>
      </c>
      <c r="V90" t="s">
        <v>9</v>
      </c>
      <c r="W90" t="s">
        <v>461</v>
      </c>
    </row>
    <row r="91" spans="1:23" x14ac:dyDescent="0.2">
      <c r="A91" t="s">
        <v>314</v>
      </c>
      <c r="B91" t="s">
        <v>9</v>
      </c>
      <c r="D91" s="25" t="s">
        <v>47</v>
      </c>
      <c r="E91" t="s">
        <v>145</v>
      </c>
      <c r="F91" t="s">
        <v>89</v>
      </c>
      <c r="G91" t="s">
        <v>462</v>
      </c>
      <c r="K91" t="s">
        <v>458</v>
      </c>
      <c r="L91" t="s">
        <v>89</v>
      </c>
      <c r="M91" t="s">
        <v>463</v>
      </c>
      <c r="O91" s="25" t="s">
        <v>47</v>
      </c>
      <c r="P91" t="s">
        <v>169</v>
      </c>
      <c r="Q91" t="s">
        <v>9</v>
      </c>
      <c r="R91" t="s">
        <v>464</v>
      </c>
      <c r="T91" s="25" t="s">
        <v>47</v>
      </c>
      <c r="U91" t="s">
        <v>169</v>
      </c>
      <c r="V91" t="s">
        <v>9</v>
      </c>
      <c r="W91" t="s">
        <v>464</v>
      </c>
    </row>
    <row r="92" spans="1:23" x14ac:dyDescent="0.2">
      <c r="A92" t="s">
        <v>71</v>
      </c>
      <c r="B92" t="s">
        <v>9</v>
      </c>
      <c r="D92" s="25" t="s">
        <v>47</v>
      </c>
      <c r="E92" t="s">
        <v>206</v>
      </c>
      <c r="F92" t="s">
        <v>89</v>
      </c>
      <c r="G92" t="s">
        <v>465</v>
      </c>
      <c r="J92" s="25" t="s">
        <v>47</v>
      </c>
      <c r="K92" t="s">
        <v>280</v>
      </c>
      <c r="L92" t="s">
        <v>89</v>
      </c>
      <c r="M92" t="s">
        <v>401</v>
      </c>
      <c r="O92" s="25" t="s">
        <v>47</v>
      </c>
      <c r="P92" t="s">
        <v>213</v>
      </c>
      <c r="Q92" t="s">
        <v>9</v>
      </c>
      <c r="R92" t="s">
        <v>466</v>
      </c>
      <c r="T92" s="25" t="s">
        <v>47</v>
      </c>
      <c r="U92" t="s">
        <v>213</v>
      </c>
      <c r="V92" t="s">
        <v>9</v>
      </c>
      <c r="W92" t="s">
        <v>466</v>
      </c>
    </row>
    <row r="93" spans="1:23" x14ac:dyDescent="0.2">
      <c r="A93" t="s">
        <v>266</v>
      </c>
      <c r="B93" t="s">
        <v>9</v>
      </c>
      <c r="D93" s="25" t="s">
        <v>47</v>
      </c>
      <c r="E93" t="s">
        <v>231</v>
      </c>
      <c r="F93" t="s">
        <v>89</v>
      </c>
      <c r="G93" t="s">
        <v>467</v>
      </c>
      <c r="K93" t="s">
        <v>437</v>
      </c>
      <c r="L93" t="s">
        <v>89</v>
      </c>
      <c r="M93" t="s">
        <v>438</v>
      </c>
      <c r="O93" s="25" t="s">
        <v>47</v>
      </c>
      <c r="P93" t="s">
        <v>218</v>
      </c>
      <c r="Q93" t="s">
        <v>9</v>
      </c>
      <c r="R93" t="s">
        <v>468</v>
      </c>
      <c r="T93" s="25" t="s">
        <v>47</v>
      </c>
      <c r="U93" t="s">
        <v>218</v>
      </c>
      <c r="V93" t="s">
        <v>9</v>
      </c>
      <c r="W93" t="s">
        <v>468</v>
      </c>
    </row>
    <row r="94" spans="1:23" x14ac:dyDescent="0.2">
      <c r="A94" t="s">
        <v>146</v>
      </c>
      <c r="B94" t="s">
        <v>9</v>
      </c>
      <c r="D94" s="25" t="s">
        <v>47</v>
      </c>
      <c r="E94" t="s">
        <v>137</v>
      </c>
      <c r="F94" t="s">
        <v>89</v>
      </c>
      <c r="G94" t="s">
        <v>469</v>
      </c>
      <c r="J94" s="25" t="s">
        <v>47</v>
      </c>
      <c r="K94" t="s">
        <v>169</v>
      </c>
      <c r="L94" t="s">
        <v>89</v>
      </c>
      <c r="M94" t="s">
        <v>366</v>
      </c>
      <c r="O94" s="25" t="s">
        <v>47</v>
      </c>
      <c r="P94" t="s">
        <v>145</v>
      </c>
      <c r="Q94" t="s">
        <v>9</v>
      </c>
      <c r="R94" t="s">
        <v>470</v>
      </c>
      <c r="T94" s="25" t="s">
        <v>47</v>
      </c>
      <c r="U94" t="s">
        <v>145</v>
      </c>
      <c r="V94" t="s">
        <v>9</v>
      </c>
      <c r="W94" t="s">
        <v>470</v>
      </c>
    </row>
    <row r="95" spans="1:23" x14ac:dyDescent="0.2">
      <c r="A95" t="s">
        <v>97</v>
      </c>
      <c r="B95" t="s">
        <v>9</v>
      </c>
      <c r="E95" t="s">
        <v>416</v>
      </c>
      <c r="F95" t="s">
        <v>89</v>
      </c>
      <c r="G95" t="s">
        <v>423</v>
      </c>
      <c r="J95" s="25" t="s">
        <v>47</v>
      </c>
      <c r="K95" t="s">
        <v>213</v>
      </c>
      <c r="L95" t="s">
        <v>89</v>
      </c>
      <c r="M95" t="s">
        <v>449</v>
      </c>
      <c r="O95" s="25"/>
      <c r="P95" t="s">
        <v>371</v>
      </c>
      <c r="Q95" t="s">
        <v>9</v>
      </c>
      <c r="R95" t="s">
        <v>471</v>
      </c>
      <c r="T95" s="25"/>
      <c r="U95" t="s">
        <v>371</v>
      </c>
      <c r="V95" t="s">
        <v>9</v>
      </c>
      <c r="W95" t="s">
        <v>471</v>
      </c>
    </row>
    <row r="96" spans="1:23" x14ac:dyDescent="0.2">
      <c r="A96" t="s">
        <v>138</v>
      </c>
      <c r="B96" t="s">
        <v>9</v>
      </c>
      <c r="D96" s="25" t="s">
        <v>47</v>
      </c>
      <c r="E96" t="s">
        <v>274</v>
      </c>
      <c r="F96" t="s">
        <v>89</v>
      </c>
      <c r="G96" t="s">
        <v>415</v>
      </c>
      <c r="J96" s="25" t="s">
        <v>47</v>
      </c>
      <c r="K96" t="s">
        <v>218</v>
      </c>
      <c r="L96" t="s">
        <v>89</v>
      </c>
      <c r="M96" t="s">
        <v>396</v>
      </c>
      <c r="O96" s="25" t="s">
        <v>47</v>
      </c>
      <c r="P96" t="s">
        <v>231</v>
      </c>
      <c r="Q96" t="s">
        <v>9</v>
      </c>
      <c r="R96" t="s">
        <v>472</v>
      </c>
      <c r="T96" s="25" t="s">
        <v>47</v>
      </c>
      <c r="U96" t="s">
        <v>231</v>
      </c>
      <c r="V96" t="s">
        <v>9</v>
      </c>
      <c r="W96" t="s">
        <v>472</v>
      </c>
    </row>
    <row r="97" spans="1:23" x14ac:dyDescent="0.2">
      <c r="A97" t="s">
        <v>113</v>
      </c>
      <c r="B97" t="s">
        <v>9</v>
      </c>
      <c r="D97" s="25" t="s">
        <v>47</v>
      </c>
      <c r="E97" t="s">
        <v>240</v>
      </c>
      <c r="F97" t="s">
        <v>89</v>
      </c>
      <c r="G97" t="s">
        <v>388</v>
      </c>
      <c r="J97" s="25" t="s">
        <v>47</v>
      </c>
      <c r="K97" t="s">
        <v>145</v>
      </c>
      <c r="L97" t="s">
        <v>89</v>
      </c>
      <c r="M97" t="s">
        <v>462</v>
      </c>
      <c r="O97" s="25" t="s">
        <v>47</v>
      </c>
      <c r="P97" t="s">
        <v>302</v>
      </c>
      <c r="Q97" t="s">
        <v>9</v>
      </c>
      <c r="R97" t="s">
        <v>473</v>
      </c>
      <c r="T97" s="25" t="s">
        <v>47</v>
      </c>
      <c r="U97" t="s">
        <v>302</v>
      </c>
      <c r="V97" t="s">
        <v>9</v>
      </c>
      <c r="W97" t="s">
        <v>473</v>
      </c>
    </row>
    <row r="98" spans="1:23" x14ac:dyDescent="0.2">
      <c r="A98" t="s">
        <v>105</v>
      </c>
      <c r="B98" t="s">
        <v>9</v>
      </c>
      <c r="E98" t="s">
        <v>375</v>
      </c>
      <c r="F98" t="s">
        <v>89</v>
      </c>
      <c r="G98" t="s">
        <v>383</v>
      </c>
      <c r="K98" t="s">
        <v>371</v>
      </c>
      <c r="L98" t="s">
        <v>89</v>
      </c>
      <c r="M98" t="s">
        <v>372</v>
      </c>
      <c r="O98" s="25"/>
      <c r="P98" t="s">
        <v>452</v>
      </c>
      <c r="Q98" t="s">
        <v>9</v>
      </c>
      <c r="R98" t="s">
        <v>474</v>
      </c>
      <c r="T98" s="25"/>
      <c r="U98" t="s">
        <v>452</v>
      </c>
      <c r="V98" t="s">
        <v>9</v>
      </c>
      <c r="W98" t="s">
        <v>474</v>
      </c>
    </row>
    <row r="99" spans="1:23" x14ac:dyDescent="0.2">
      <c r="A99" t="s">
        <v>129</v>
      </c>
      <c r="B99" t="s">
        <v>9</v>
      </c>
      <c r="E99" t="s">
        <v>458</v>
      </c>
      <c r="F99" t="s">
        <v>89</v>
      </c>
      <c r="G99" t="s">
        <v>463</v>
      </c>
      <c r="J99" s="25" t="s">
        <v>47</v>
      </c>
      <c r="K99" t="s">
        <v>231</v>
      </c>
      <c r="L99" t="s">
        <v>89</v>
      </c>
      <c r="M99" t="s">
        <v>467</v>
      </c>
      <c r="O99" s="25"/>
      <c r="P99" t="s">
        <v>360</v>
      </c>
      <c r="Q99" t="s">
        <v>9</v>
      </c>
      <c r="R99" t="s">
        <v>475</v>
      </c>
      <c r="T99" s="25"/>
      <c r="U99" t="s">
        <v>360</v>
      </c>
      <c r="V99" t="s">
        <v>9</v>
      </c>
      <c r="W99" t="s">
        <v>475</v>
      </c>
    </row>
    <row r="100" spans="1:23" x14ac:dyDescent="0.2">
      <c r="A100" t="s">
        <v>88</v>
      </c>
      <c r="B100" t="s">
        <v>9</v>
      </c>
      <c r="D100" s="25" t="s">
        <v>47</v>
      </c>
      <c r="E100" t="s">
        <v>302</v>
      </c>
      <c r="F100" t="s">
        <v>89</v>
      </c>
      <c r="G100" t="s">
        <v>476</v>
      </c>
      <c r="J100" s="25" t="s">
        <v>47</v>
      </c>
      <c r="K100" t="s">
        <v>302</v>
      </c>
      <c r="L100" t="s">
        <v>89</v>
      </c>
      <c r="M100" t="s">
        <v>476</v>
      </c>
      <c r="O100" s="25" t="s">
        <v>47</v>
      </c>
      <c r="P100" t="s">
        <v>206</v>
      </c>
      <c r="Q100" t="s">
        <v>9</v>
      </c>
      <c r="R100" t="s">
        <v>477</v>
      </c>
      <c r="T100" s="25" t="s">
        <v>47</v>
      </c>
      <c r="U100" t="s">
        <v>206</v>
      </c>
      <c r="V100" t="s">
        <v>9</v>
      </c>
      <c r="W100" t="s">
        <v>477</v>
      </c>
    </row>
    <row r="101" spans="1:23" x14ac:dyDescent="0.2">
      <c r="A101" t="s">
        <v>121</v>
      </c>
      <c r="B101" t="s">
        <v>9</v>
      </c>
      <c r="D101" s="25" t="s">
        <v>47</v>
      </c>
      <c r="E101" t="s">
        <v>298</v>
      </c>
      <c r="F101" t="s">
        <v>89</v>
      </c>
      <c r="G101" t="s">
        <v>445</v>
      </c>
      <c r="K101" t="s">
        <v>452</v>
      </c>
      <c r="L101" t="s">
        <v>89</v>
      </c>
      <c r="M101" t="s">
        <v>453</v>
      </c>
      <c r="O101" s="25" t="s">
        <v>47</v>
      </c>
      <c r="P101" t="s">
        <v>187</v>
      </c>
      <c r="Q101" t="s">
        <v>9</v>
      </c>
      <c r="R101" t="s">
        <v>478</v>
      </c>
      <c r="T101" s="25" t="s">
        <v>47</v>
      </c>
      <c r="U101" t="s">
        <v>187</v>
      </c>
      <c r="V101" t="s">
        <v>9</v>
      </c>
      <c r="W101" t="s">
        <v>478</v>
      </c>
    </row>
    <row r="102" spans="1:23" x14ac:dyDescent="0.2">
      <c r="A102" t="s">
        <v>479</v>
      </c>
      <c r="B102" t="s">
        <v>9</v>
      </c>
      <c r="E102" t="s">
        <v>480</v>
      </c>
      <c r="F102" t="s">
        <v>481</v>
      </c>
      <c r="G102" t="s">
        <v>482</v>
      </c>
      <c r="K102" t="s">
        <v>360</v>
      </c>
      <c r="L102" t="s">
        <v>89</v>
      </c>
      <c r="M102" t="s">
        <v>361</v>
      </c>
      <c r="O102" s="25" t="s">
        <v>47</v>
      </c>
      <c r="P102" t="s">
        <v>284</v>
      </c>
      <c r="Q102" t="s">
        <v>9</v>
      </c>
      <c r="R102" t="s">
        <v>483</v>
      </c>
      <c r="T102" s="25" t="s">
        <v>47</v>
      </c>
      <c r="U102" t="s">
        <v>284</v>
      </c>
      <c r="V102" t="s">
        <v>9</v>
      </c>
      <c r="W102" t="s">
        <v>483</v>
      </c>
    </row>
    <row r="103" spans="1:23" x14ac:dyDescent="0.2">
      <c r="A103" t="s">
        <v>259</v>
      </c>
      <c r="B103" t="s">
        <v>9</v>
      </c>
      <c r="D103" s="25" t="s">
        <v>47</v>
      </c>
      <c r="E103" t="s">
        <v>57</v>
      </c>
      <c r="F103" t="s">
        <v>89</v>
      </c>
      <c r="G103" t="s">
        <v>276</v>
      </c>
      <c r="J103" s="25" t="s">
        <v>47</v>
      </c>
      <c r="K103" t="s">
        <v>206</v>
      </c>
      <c r="L103" t="s">
        <v>89</v>
      </c>
      <c r="M103" t="s">
        <v>465</v>
      </c>
      <c r="O103" s="25" t="s">
        <v>47</v>
      </c>
      <c r="P103" t="s">
        <v>137</v>
      </c>
      <c r="Q103" t="s">
        <v>9</v>
      </c>
      <c r="R103" t="s">
        <v>484</v>
      </c>
      <c r="T103" s="25" t="s">
        <v>47</v>
      </c>
      <c r="U103" t="s">
        <v>137</v>
      </c>
      <c r="V103" t="s">
        <v>9</v>
      </c>
      <c r="W103" t="s">
        <v>484</v>
      </c>
    </row>
    <row r="104" spans="1:23" x14ac:dyDescent="0.2">
      <c r="A104" t="s">
        <v>226</v>
      </c>
      <c r="B104" t="s">
        <v>9</v>
      </c>
      <c r="D104" s="25" t="s">
        <v>47</v>
      </c>
      <c r="E104" t="s">
        <v>229</v>
      </c>
      <c r="F104" t="s">
        <v>130</v>
      </c>
      <c r="G104" t="s">
        <v>485</v>
      </c>
      <c r="J104" s="25" t="s">
        <v>47</v>
      </c>
      <c r="K104" t="s">
        <v>187</v>
      </c>
      <c r="L104" t="s">
        <v>89</v>
      </c>
      <c r="M104" t="s">
        <v>382</v>
      </c>
      <c r="O104" s="25" t="s">
        <v>47</v>
      </c>
      <c r="P104" t="s">
        <v>268</v>
      </c>
      <c r="Q104" t="s">
        <v>9</v>
      </c>
      <c r="R104" t="s">
        <v>486</v>
      </c>
      <c r="T104" s="25" t="s">
        <v>47</v>
      </c>
      <c r="U104" t="s">
        <v>268</v>
      </c>
      <c r="V104" t="s">
        <v>9</v>
      </c>
      <c r="W104" t="s">
        <v>486</v>
      </c>
    </row>
    <row r="105" spans="1:23" x14ac:dyDescent="0.2">
      <c r="A105" t="s">
        <v>57</v>
      </c>
      <c r="B105" t="s">
        <v>9</v>
      </c>
      <c r="E105" t="s">
        <v>91</v>
      </c>
      <c r="F105" t="s">
        <v>42</v>
      </c>
      <c r="G105" t="s">
        <v>92</v>
      </c>
      <c r="J105" s="25" t="s">
        <v>47</v>
      </c>
      <c r="K105" t="s">
        <v>284</v>
      </c>
      <c r="L105" t="s">
        <v>89</v>
      </c>
      <c r="M105" t="s">
        <v>444</v>
      </c>
      <c r="O105" s="25" t="s">
        <v>47</v>
      </c>
      <c r="P105" t="s">
        <v>308</v>
      </c>
      <c r="Q105" t="s">
        <v>9</v>
      </c>
      <c r="R105" t="s">
        <v>487</v>
      </c>
      <c r="T105" s="25" t="s">
        <v>47</v>
      </c>
      <c r="U105" t="s">
        <v>308</v>
      </c>
      <c r="V105" t="s">
        <v>9</v>
      </c>
      <c r="W105" t="s">
        <v>487</v>
      </c>
    </row>
    <row r="106" spans="1:23" x14ac:dyDescent="0.2">
      <c r="A106" t="s">
        <v>48</v>
      </c>
      <c r="B106" t="s">
        <v>9</v>
      </c>
      <c r="D106" s="25" t="s">
        <v>47</v>
      </c>
      <c r="E106" t="s">
        <v>48</v>
      </c>
      <c r="F106" t="s">
        <v>89</v>
      </c>
      <c r="G106" t="s">
        <v>220</v>
      </c>
      <c r="J106" s="25" t="s">
        <v>47</v>
      </c>
      <c r="K106" t="s">
        <v>137</v>
      </c>
      <c r="L106" t="s">
        <v>89</v>
      </c>
      <c r="M106" t="s">
        <v>469</v>
      </c>
      <c r="O106" s="25" t="s">
        <v>47</v>
      </c>
      <c r="P106" t="s">
        <v>340</v>
      </c>
      <c r="Q106" t="s">
        <v>9</v>
      </c>
      <c r="R106" t="s">
        <v>488</v>
      </c>
      <c r="T106" s="25" t="s">
        <v>47</v>
      </c>
      <c r="U106" t="s">
        <v>340</v>
      </c>
      <c r="V106" t="s">
        <v>9</v>
      </c>
      <c r="W106" t="s">
        <v>488</v>
      </c>
    </row>
    <row r="107" spans="1:23" x14ac:dyDescent="0.2">
      <c r="A107" t="s">
        <v>229</v>
      </c>
      <c r="B107" t="s">
        <v>9</v>
      </c>
      <c r="D107" s="25" t="s">
        <v>47</v>
      </c>
      <c r="E107" t="s">
        <v>226</v>
      </c>
      <c r="F107" t="s">
        <v>89</v>
      </c>
      <c r="G107" t="s">
        <v>227</v>
      </c>
      <c r="J107" s="25" t="s">
        <v>47</v>
      </c>
      <c r="K107" t="s">
        <v>268</v>
      </c>
      <c r="L107" t="s">
        <v>89</v>
      </c>
      <c r="M107" t="s">
        <v>419</v>
      </c>
      <c r="O107" s="25" t="s">
        <v>47</v>
      </c>
      <c r="P107" t="s">
        <v>87</v>
      </c>
      <c r="Q107" t="s">
        <v>9</v>
      </c>
      <c r="R107" t="s">
        <v>489</v>
      </c>
      <c r="T107" s="25" t="s">
        <v>47</v>
      </c>
      <c r="U107" t="s">
        <v>87</v>
      </c>
      <c r="V107" t="s">
        <v>9</v>
      </c>
      <c r="W107" t="s">
        <v>489</v>
      </c>
    </row>
    <row r="108" spans="1:23" x14ac:dyDescent="0.2">
      <c r="A108" t="s">
        <v>250</v>
      </c>
      <c r="B108" t="s">
        <v>9</v>
      </c>
      <c r="E108" t="s">
        <v>182</v>
      </c>
      <c r="F108" t="s">
        <v>42</v>
      </c>
      <c r="G108" t="s">
        <v>183</v>
      </c>
      <c r="J108" s="25" t="s">
        <v>47</v>
      </c>
      <c r="K108" t="s">
        <v>308</v>
      </c>
      <c r="L108" t="s">
        <v>89</v>
      </c>
      <c r="M108" t="s">
        <v>490</v>
      </c>
      <c r="O108" s="25" t="s">
        <v>47</v>
      </c>
      <c r="P108" t="s">
        <v>479</v>
      </c>
      <c r="Q108" t="s">
        <v>9</v>
      </c>
      <c r="R108" t="s">
        <v>491</v>
      </c>
      <c r="T108" s="25" t="s">
        <v>47</v>
      </c>
      <c r="U108" t="s">
        <v>479</v>
      </c>
      <c r="V108" t="s">
        <v>9</v>
      </c>
      <c r="W108" t="s">
        <v>491</v>
      </c>
    </row>
    <row r="109" spans="1:23" x14ac:dyDescent="0.2">
      <c r="A109" t="s">
        <v>263</v>
      </c>
      <c r="B109" t="s">
        <v>9</v>
      </c>
      <c r="E109" t="s">
        <v>492</v>
      </c>
      <c r="F109" t="s">
        <v>52</v>
      </c>
      <c r="G109" t="s">
        <v>493</v>
      </c>
      <c r="J109" s="25" t="s">
        <v>47</v>
      </c>
      <c r="K109" t="s">
        <v>340</v>
      </c>
      <c r="L109" t="s">
        <v>89</v>
      </c>
      <c r="M109" t="s">
        <v>341</v>
      </c>
      <c r="O109" s="25"/>
      <c r="P109" t="s">
        <v>285</v>
      </c>
      <c r="Q109" t="s">
        <v>9</v>
      </c>
      <c r="R109" t="s">
        <v>494</v>
      </c>
      <c r="T109" s="25"/>
      <c r="U109" t="s">
        <v>285</v>
      </c>
      <c r="V109" t="s">
        <v>9</v>
      </c>
      <c r="W109" t="s">
        <v>494</v>
      </c>
    </row>
    <row r="110" spans="1:23" x14ac:dyDescent="0.2">
      <c r="A110" t="s">
        <v>270</v>
      </c>
      <c r="B110" t="s">
        <v>9</v>
      </c>
      <c r="E110" t="s">
        <v>140</v>
      </c>
      <c r="F110" t="s">
        <v>42</v>
      </c>
      <c r="G110" t="s">
        <v>141</v>
      </c>
      <c r="J110" s="25" t="s">
        <v>47</v>
      </c>
      <c r="K110" t="s">
        <v>87</v>
      </c>
      <c r="L110" t="s">
        <v>89</v>
      </c>
      <c r="M110" t="s">
        <v>495</v>
      </c>
      <c r="O110" s="25" t="s">
        <v>47</v>
      </c>
      <c r="P110" t="s">
        <v>334</v>
      </c>
      <c r="Q110" t="s">
        <v>9</v>
      </c>
      <c r="R110" t="s">
        <v>496</v>
      </c>
      <c r="T110" s="25"/>
      <c r="U110" t="s">
        <v>351</v>
      </c>
      <c r="V110" t="s">
        <v>9</v>
      </c>
      <c r="W110" t="s">
        <v>497</v>
      </c>
    </row>
    <row r="111" spans="1:23" x14ac:dyDescent="0.2">
      <c r="E111" t="s">
        <v>156</v>
      </c>
      <c r="F111" t="s">
        <v>42</v>
      </c>
      <c r="G111" t="s">
        <v>157</v>
      </c>
      <c r="J111" s="25" t="s">
        <v>47</v>
      </c>
      <c r="K111" t="s">
        <v>479</v>
      </c>
      <c r="L111" t="s">
        <v>89</v>
      </c>
      <c r="M111" t="s">
        <v>498</v>
      </c>
      <c r="P111" t="s">
        <v>499</v>
      </c>
      <c r="Q111" t="s">
        <v>9</v>
      </c>
      <c r="R111" t="s">
        <v>500</v>
      </c>
      <c r="T111" s="25" t="s">
        <v>47</v>
      </c>
      <c r="U111" t="s">
        <v>334</v>
      </c>
      <c r="V111" t="s">
        <v>9</v>
      </c>
      <c r="W111" t="s">
        <v>496</v>
      </c>
    </row>
    <row r="112" spans="1:23" x14ac:dyDescent="0.2">
      <c r="E112" t="s">
        <v>148</v>
      </c>
      <c r="F112" t="s">
        <v>42</v>
      </c>
      <c r="G112" t="s">
        <v>149</v>
      </c>
      <c r="K112" t="s">
        <v>285</v>
      </c>
      <c r="L112" t="s">
        <v>89</v>
      </c>
      <c r="M112" t="s">
        <v>286</v>
      </c>
      <c r="O112" s="25"/>
      <c r="P112" t="s">
        <v>501</v>
      </c>
      <c r="Q112" t="s">
        <v>9</v>
      </c>
      <c r="R112" t="s">
        <v>502</v>
      </c>
      <c r="T112" s="25" t="s">
        <v>47</v>
      </c>
      <c r="U112" t="s">
        <v>128</v>
      </c>
      <c r="V112" t="s">
        <v>503</v>
      </c>
      <c r="W112" t="s">
        <v>504</v>
      </c>
    </row>
    <row r="113" spans="4:23" x14ac:dyDescent="0.2">
      <c r="E113" t="s">
        <v>172</v>
      </c>
      <c r="F113" t="s">
        <v>42</v>
      </c>
      <c r="G113" t="s">
        <v>173</v>
      </c>
      <c r="K113" t="s">
        <v>351</v>
      </c>
      <c r="L113" t="s">
        <v>89</v>
      </c>
      <c r="M113" t="s">
        <v>352</v>
      </c>
      <c r="O113" s="25"/>
      <c r="P113" t="s">
        <v>505</v>
      </c>
      <c r="Q113" t="s">
        <v>9</v>
      </c>
      <c r="R113" t="s">
        <v>506</v>
      </c>
      <c r="T113" s="25" t="s">
        <v>47</v>
      </c>
      <c r="U113" t="s">
        <v>229</v>
      </c>
      <c r="V113" t="s">
        <v>507</v>
      </c>
      <c r="W113" t="s">
        <v>508</v>
      </c>
    </row>
    <row r="114" spans="4:23" x14ac:dyDescent="0.2">
      <c r="E114" t="s">
        <v>164</v>
      </c>
      <c r="F114" t="s">
        <v>42</v>
      </c>
      <c r="G114" t="s">
        <v>165</v>
      </c>
      <c r="J114" s="25" t="s">
        <v>47</v>
      </c>
      <c r="K114" t="s">
        <v>334</v>
      </c>
      <c r="L114" t="s">
        <v>89</v>
      </c>
      <c r="M114" t="s">
        <v>335</v>
      </c>
      <c r="O114" s="25"/>
      <c r="P114" t="s">
        <v>509</v>
      </c>
      <c r="Q114" t="s">
        <v>9</v>
      </c>
      <c r="R114" t="s">
        <v>510</v>
      </c>
      <c r="T114" s="25" t="s">
        <v>47</v>
      </c>
      <c r="U114" t="s">
        <v>129</v>
      </c>
      <c r="V114" t="s">
        <v>511</v>
      </c>
      <c r="W114" t="s">
        <v>512</v>
      </c>
    </row>
    <row r="115" spans="4:23" x14ac:dyDescent="0.2">
      <c r="E115" t="s">
        <v>44</v>
      </c>
      <c r="F115" t="s">
        <v>42</v>
      </c>
      <c r="G115" t="s">
        <v>45</v>
      </c>
      <c r="K115" t="s">
        <v>499</v>
      </c>
      <c r="L115" t="s">
        <v>513</v>
      </c>
      <c r="M115" t="s">
        <v>514</v>
      </c>
      <c r="P115" t="s">
        <v>515</v>
      </c>
      <c r="Q115" t="s">
        <v>9</v>
      </c>
      <c r="R115" t="s">
        <v>516</v>
      </c>
      <c r="T115" s="25" t="s">
        <v>47</v>
      </c>
      <c r="U115" t="s">
        <v>238</v>
      </c>
      <c r="V115" t="s">
        <v>517</v>
      </c>
      <c r="W115" t="s">
        <v>518</v>
      </c>
    </row>
    <row r="116" spans="4:23" x14ac:dyDescent="0.2">
      <c r="D116" s="25" t="s">
        <v>47</v>
      </c>
      <c r="E116" t="s">
        <v>71</v>
      </c>
      <c r="F116" t="s">
        <v>89</v>
      </c>
      <c r="G116" t="s">
        <v>295</v>
      </c>
      <c r="K116" t="s">
        <v>519</v>
      </c>
      <c r="L116" t="s">
        <v>520</v>
      </c>
      <c r="M116" t="s">
        <v>521</v>
      </c>
      <c r="P116" t="s">
        <v>522</v>
      </c>
      <c r="Q116" t="s">
        <v>9</v>
      </c>
      <c r="R116" t="s">
        <v>523</v>
      </c>
      <c r="T116" s="25" t="s">
        <v>47</v>
      </c>
      <c r="U116" t="s">
        <v>202</v>
      </c>
      <c r="V116" t="s">
        <v>524</v>
      </c>
      <c r="W116" t="s">
        <v>525</v>
      </c>
    </row>
    <row r="117" spans="4:23" x14ac:dyDescent="0.2">
      <c r="D117" s="25" t="s">
        <v>47</v>
      </c>
      <c r="E117" t="s">
        <v>63</v>
      </c>
      <c r="F117" t="s">
        <v>89</v>
      </c>
      <c r="G117" t="s">
        <v>291</v>
      </c>
      <c r="K117" t="s">
        <v>526</v>
      </c>
      <c r="L117" t="s">
        <v>520</v>
      </c>
      <c r="M117" t="s">
        <v>527</v>
      </c>
      <c r="O117" s="25"/>
      <c r="P117" t="s">
        <v>528</v>
      </c>
      <c r="Q117" t="s">
        <v>9</v>
      </c>
      <c r="R117" t="s">
        <v>529</v>
      </c>
      <c r="T117" s="25" t="s">
        <v>47</v>
      </c>
      <c r="U117" t="s">
        <v>250</v>
      </c>
      <c r="V117" t="s">
        <v>530</v>
      </c>
      <c r="W117" t="s">
        <v>531</v>
      </c>
    </row>
    <row r="118" spans="4:23" x14ac:dyDescent="0.2">
      <c r="D118" s="25" t="s">
        <v>47</v>
      </c>
      <c r="E118" t="s">
        <v>77</v>
      </c>
      <c r="F118" t="s">
        <v>89</v>
      </c>
      <c r="G118" t="s">
        <v>299</v>
      </c>
      <c r="K118" t="s">
        <v>501</v>
      </c>
      <c r="L118" t="s">
        <v>513</v>
      </c>
      <c r="M118" t="s">
        <v>532</v>
      </c>
      <c r="O118" s="25" t="s">
        <v>47</v>
      </c>
      <c r="P118" t="s">
        <v>50</v>
      </c>
      <c r="Q118" t="s">
        <v>9</v>
      </c>
      <c r="R118" t="s">
        <v>533</v>
      </c>
      <c r="T118" s="25" t="s">
        <v>47</v>
      </c>
      <c r="U118" t="s">
        <v>255</v>
      </c>
      <c r="V118" t="s">
        <v>534</v>
      </c>
      <c r="W118" t="s">
        <v>535</v>
      </c>
    </row>
    <row r="119" spans="4:23" x14ac:dyDescent="0.2">
      <c r="E119" t="s">
        <v>107</v>
      </c>
      <c r="F119" t="s">
        <v>42</v>
      </c>
      <c r="G119" t="s">
        <v>108</v>
      </c>
      <c r="K119" t="s">
        <v>536</v>
      </c>
      <c r="L119" t="s">
        <v>520</v>
      </c>
      <c r="M119" t="s">
        <v>537</v>
      </c>
      <c r="O119" s="25" t="s">
        <v>47</v>
      </c>
      <c r="P119" t="s">
        <v>40</v>
      </c>
      <c r="Q119" t="s">
        <v>9</v>
      </c>
      <c r="R119" t="s">
        <v>538</v>
      </c>
      <c r="T119" s="25" t="s">
        <v>47</v>
      </c>
      <c r="U119" t="s">
        <v>73</v>
      </c>
      <c r="V119" t="s">
        <v>539</v>
      </c>
      <c r="W119" t="s">
        <v>540</v>
      </c>
    </row>
    <row r="120" spans="4:23" x14ac:dyDescent="0.2">
      <c r="D120" s="25" t="s">
        <v>47</v>
      </c>
      <c r="E120" t="s">
        <v>238</v>
      </c>
      <c r="F120" t="s">
        <v>130</v>
      </c>
      <c r="G120" t="s">
        <v>541</v>
      </c>
      <c r="K120" t="s">
        <v>542</v>
      </c>
      <c r="L120" t="s">
        <v>520</v>
      </c>
      <c r="M120" t="s">
        <v>543</v>
      </c>
      <c r="P120" t="s">
        <v>544</v>
      </c>
      <c r="Q120" t="s">
        <v>9</v>
      </c>
      <c r="R120" t="s">
        <v>545</v>
      </c>
      <c r="T120" s="25" t="s">
        <v>47</v>
      </c>
      <c r="U120" t="s">
        <v>259</v>
      </c>
      <c r="V120" t="s">
        <v>546</v>
      </c>
      <c r="W120" t="s">
        <v>547</v>
      </c>
    </row>
    <row r="121" spans="4:23" x14ac:dyDescent="0.2">
      <c r="D121" s="25" t="s">
        <v>47</v>
      </c>
      <c r="E121" t="s">
        <v>314</v>
      </c>
      <c r="F121" t="s">
        <v>89</v>
      </c>
      <c r="G121" t="s">
        <v>315</v>
      </c>
      <c r="K121" t="s">
        <v>548</v>
      </c>
      <c r="L121" t="s">
        <v>520</v>
      </c>
      <c r="M121" t="s">
        <v>549</v>
      </c>
      <c r="P121" t="s">
        <v>550</v>
      </c>
      <c r="Q121" t="s">
        <v>9</v>
      </c>
      <c r="R121" t="s">
        <v>551</v>
      </c>
      <c r="U121" t="s">
        <v>499</v>
      </c>
      <c r="V121" t="s">
        <v>9</v>
      </c>
      <c r="W121" t="s">
        <v>500</v>
      </c>
    </row>
    <row r="122" spans="4:23" x14ac:dyDescent="0.2">
      <c r="D122" s="25" t="s">
        <v>47</v>
      </c>
      <c r="E122" t="s">
        <v>304</v>
      </c>
      <c r="F122" t="s">
        <v>89</v>
      </c>
      <c r="G122" t="s">
        <v>305</v>
      </c>
      <c r="K122" t="s">
        <v>505</v>
      </c>
      <c r="L122" t="s">
        <v>513</v>
      </c>
      <c r="M122" t="s">
        <v>552</v>
      </c>
      <c r="P122" t="s">
        <v>553</v>
      </c>
      <c r="Q122" t="s">
        <v>9</v>
      </c>
      <c r="R122" t="s">
        <v>554</v>
      </c>
      <c r="T122" s="25"/>
      <c r="U122" t="s">
        <v>501</v>
      </c>
      <c r="V122" t="s">
        <v>9</v>
      </c>
      <c r="W122" t="s">
        <v>502</v>
      </c>
    </row>
    <row r="123" spans="4:23" x14ac:dyDescent="0.2">
      <c r="D123" s="25" t="s">
        <v>47</v>
      </c>
      <c r="E123" t="s">
        <v>281</v>
      </c>
      <c r="F123" t="s">
        <v>89</v>
      </c>
      <c r="G123" t="s">
        <v>282</v>
      </c>
      <c r="K123" t="s">
        <v>509</v>
      </c>
      <c r="L123" t="s">
        <v>513</v>
      </c>
      <c r="M123" t="s">
        <v>555</v>
      </c>
      <c r="O123" s="25" t="s">
        <v>47</v>
      </c>
      <c r="P123" t="s">
        <v>229</v>
      </c>
      <c r="Q123" t="s">
        <v>9</v>
      </c>
      <c r="R123" t="s">
        <v>230</v>
      </c>
      <c r="T123" s="25"/>
      <c r="U123" t="s">
        <v>505</v>
      </c>
      <c r="V123" t="s">
        <v>9</v>
      </c>
      <c r="W123" t="s">
        <v>506</v>
      </c>
    </row>
    <row r="124" spans="4:23" x14ac:dyDescent="0.2">
      <c r="D124" s="25" t="s">
        <v>47</v>
      </c>
      <c r="E124" t="s">
        <v>85</v>
      </c>
      <c r="F124" t="s">
        <v>89</v>
      </c>
      <c r="G124" t="s">
        <v>309</v>
      </c>
      <c r="K124" t="s">
        <v>515</v>
      </c>
      <c r="L124" t="s">
        <v>513</v>
      </c>
      <c r="M124" t="s">
        <v>556</v>
      </c>
      <c r="O124" s="25" t="s">
        <v>47</v>
      </c>
      <c r="P124" t="s">
        <v>129</v>
      </c>
      <c r="Q124" t="s">
        <v>9</v>
      </c>
      <c r="R124" t="s">
        <v>234</v>
      </c>
      <c r="T124" s="25"/>
      <c r="U124" t="s">
        <v>509</v>
      </c>
      <c r="V124" t="s">
        <v>9</v>
      </c>
      <c r="W124" t="s">
        <v>510</v>
      </c>
    </row>
    <row r="125" spans="4:23" x14ac:dyDescent="0.2">
      <c r="D125" s="25" t="s">
        <v>47</v>
      </c>
      <c r="E125" t="s">
        <v>287</v>
      </c>
      <c r="F125" t="s">
        <v>89</v>
      </c>
      <c r="G125" t="s">
        <v>288</v>
      </c>
      <c r="K125" t="s">
        <v>557</v>
      </c>
      <c r="L125" t="s">
        <v>520</v>
      </c>
      <c r="M125" t="s">
        <v>558</v>
      </c>
      <c r="O125" s="25" t="s">
        <v>47</v>
      </c>
      <c r="P125" t="s">
        <v>238</v>
      </c>
      <c r="Q125" t="s">
        <v>9</v>
      </c>
      <c r="R125" t="s">
        <v>239</v>
      </c>
      <c r="U125" t="s">
        <v>515</v>
      </c>
      <c r="V125" t="s">
        <v>9</v>
      </c>
      <c r="W125" t="s">
        <v>516</v>
      </c>
    </row>
    <row r="126" spans="4:23" x14ac:dyDescent="0.2">
      <c r="D126" s="25" t="s">
        <v>47</v>
      </c>
      <c r="E126" t="s">
        <v>479</v>
      </c>
      <c r="F126" t="s">
        <v>89</v>
      </c>
      <c r="G126" t="s">
        <v>498</v>
      </c>
      <c r="K126" t="s">
        <v>559</v>
      </c>
      <c r="L126" t="s">
        <v>520</v>
      </c>
      <c r="M126" t="s">
        <v>560</v>
      </c>
      <c r="P126" t="s">
        <v>561</v>
      </c>
      <c r="Q126" t="s">
        <v>9</v>
      </c>
      <c r="R126" t="s">
        <v>562</v>
      </c>
      <c r="U126" t="s">
        <v>522</v>
      </c>
      <c r="V126" t="s">
        <v>9</v>
      </c>
      <c r="W126" t="s">
        <v>523</v>
      </c>
    </row>
    <row r="127" spans="4:23" x14ac:dyDescent="0.2">
      <c r="D127" s="25" t="s">
        <v>47</v>
      </c>
      <c r="E127" t="s">
        <v>259</v>
      </c>
      <c r="F127" t="s">
        <v>130</v>
      </c>
      <c r="G127" t="s">
        <v>563</v>
      </c>
      <c r="K127" t="s">
        <v>528</v>
      </c>
      <c r="L127" t="s">
        <v>513</v>
      </c>
      <c r="M127" t="s">
        <v>564</v>
      </c>
      <c r="O127" s="25" t="s">
        <v>47</v>
      </c>
      <c r="P127" t="s">
        <v>202</v>
      </c>
      <c r="Q127" t="s">
        <v>9</v>
      </c>
      <c r="R127" t="s">
        <v>246</v>
      </c>
      <c r="T127" s="25"/>
      <c r="U127" t="s">
        <v>528</v>
      </c>
      <c r="V127" t="s">
        <v>9</v>
      </c>
      <c r="W127" t="s">
        <v>529</v>
      </c>
    </row>
    <row r="128" spans="4:23" x14ac:dyDescent="0.2">
      <c r="E128" t="s">
        <v>68</v>
      </c>
      <c r="F128" t="s">
        <v>42</v>
      </c>
      <c r="G128" t="s">
        <v>69</v>
      </c>
      <c r="K128" t="s">
        <v>565</v>
      </c>
      <c r="L128" t="s">
        <v>520</v>
      </c>
      <c r="M128" t="s">
        <v>566</v>
      </c>
      <c r="O128" s="25" t="s">
        <v>47</v>
      </c>
      <c r="P128" t="s">
        <v>250</v>
      </c>
      <c r="Q128" t="s">
        <v>9</v>
      </c>
      <c r="R128" t="s">
        <v>251</v>
      </c>
      <c r="T128" s="25" t="s">
        <v>47</v>
      </c>
      <c r="U128" t="s">
        <v>50</v>
      </c>
      <c r="V128" t="s">
        <v>9</v>
      </c>
      <c r="W128" t="s">
        <v>533</v>
      </c>
    </row>
    <row r="129" spans="4:23" x14ac:dyDescent="0.2">
      <c r="D129" s="25" t="s">
        <v>47</v>
      </c>
      <c r="E129" t="s">
        <v>308</v>
      </c>
      <c r="F129" t="s">
        <v>89</v>
      </c>
      <c r="G129" t="s">
        <v>490</v>
      </c>
      <c r="K129" t="s">
        <v>567</v>
      </c>
      <c r="L129" t="s">
        <v>520</v>
      </c>
      <c r="M129" t="s">
        <v>568</v>
      </c>
      <c r="O129" s="25" t="s">
        <v>47</v>
      </c>
      <c r="P129" t="s">
        <v>255</v>
      </c>
      <c r="Q129" t="s">
        <v>9</v>
      </c>
      <c r="R129" t="s">
        <v>256</v>
      </c>
      <c r="T129" s="25" t="s">
        <v>47</v>
      </c>
      <c r="U129" t="s">
        <v>40</v>
      </c>
      <c r="V129" t="s">
        <v>9</v>
      </c>
      <c r="W129" t="s">
        <v>538</v>
      </c>
    </row>
    <row r="130" spans="4:23" x14ac:dyDescent="0.2">
      <c r="E130" t="s">
        <v>569</v>
      </c>
      <c r="F130" t="s">
        <v>52</v>
      </c>
      <c r="G130" t="s">
        <v>570</v>
      </c>
      <c r="J130" s="25" t="s">
        <v>47</v>
      </c>
      <c r="K130" t="s">
        <v>50</v>
      </c>
      <c r="L130" t="s">
        <v>513</v>
      </c>
      <c r="M130" t="s">
        <v>571</v>
      </c>
      <c r="O130" s="25" t="s">
        <v>47</v>
      </c>
      <c r="P130" t="s">
        <v>259</v>
      </c>
      <c r="Q130" t="s">
        <v>9</v>
      </c>
      <c r="R130" t="s">
        <v>260</v>
      </c>
      <c r="U130" t="s">
        <v>544</v>
      </c>
      <c r="V130" t="s">
        <v>9</v>
      </c>
      <c r="W130" t="s">
        <v>545</v>
      </c>
    </row>
    <row r="131" spans="4:23" x14ac:dyDescent="0.2">
      <c r="E131" t="s">
        <v>99</v>
      </c>
      <c r="F131" t="s">
        <v>42</v>
      </c>
      <c r="G131" t="s">
        <v>100</v>
      </c>
      <c r="J131" s="25" t="s">
        <v>47</v>
      </c>
      <c r="K131" t="s">
        <v>40</v>
      </c>
      <c r="L131" t="s">
        <v>513</v>
      </c>
      <c r="M131" t="s">
        <v>572</v>
      </c>
      <c r="O131" s="25" t="s">
        <v>47</v>
      </c>
      <c r="P131" t="s">
        <v>266</v>
      </c>
      <c r="Q131" t="s">
        <v>9</v>
      </c>
      <c r="R131" t="s">
        <v>267</v>
      </c>
      <c r="U131" t="s">
        <v>550</v>
      </c>
      <c r="V131" t="s">
        <v>9</v>
      </c>
      <c r="W131" t="s">
        <v>551</v>
      </c>
    </row>
    <row r="132" spans="4:23" x14ac:dyDescent="0.2">
      <c r="E132" t="s">
        <v>573</v>
      </c>
      <c r="F132" t="s">
        <v>52</v>
      </c>
      <c r="G132" t="s">
        <v>574</v>
      </c>
      <c r="K132" t="s">
        <v>544</v>
      </c>
      <c r="L132" t="s">
        <v>513</v>
      </c>
      <c r="M132" t="s">
        <v>575</v>
      </c>
      <c r="P132" t="s">
        <v>576</v>
      </c>
      <c r="Q132" t="s">
        <v>9</v>
      </c>
      <c r="R132" t="s">
        <v>577</v>
      </c>
      <c r="U132" t="s">
        <v>553</v>
      </c>
      <c r="V132" t="s">
        <v>9</v>
      </c>
      <c r="W132" t="s">
        <v>554</v>
      </c>
    </row>
    <row r="133" spans="4:23" x14ac:dyDescent="0.2">
      <c r="D133" s="25" t="s">
        <v>47</v>
      </c>
      <c r="E133" t="s">
        <v>270</v>
      </c>
      <c r="F133" t="s">
        <v>89</v>
      </c>
      <c r="G133" t="s">
        <v>271</v>
      </c>
      <c r="K133" t="s">
        <v>550</v>
      </c>
      <c r="L133" t="s">
        <v>513</v>
      </c>
      <c r="M133" t="s">
        <v>578</v>
      </c>
      <c r="P133" t="s">
        <v>573</v>
      </c>
      <c r="Q133" t="s">
        <v>9</v>
      </c>
      <c r="R133" t="s">
        <v>579</v>
      </c>
      <c r="U133" t="s">
        <v>561</v>
      </c>
      <c r="V133" t="s">
        <v>9</v>
      </c>
      <c r="W133" t="s">
        <v>562</v>
      </c>
    </row>
    <row r="134" spans="4:23" x14ac:dyDescent="0.2">
      <c r="D134" s="25" t="s">
        <v>47</v>
      </c>
      <c r="E134" t="s">
        <v>263</v>
      </c>
      <c r="F134" t="s">
        <v>89</v>
      </c>
      <c r="G134" t="s">
        <v>264</v>
      </c>
      <c r="K134" t="s">
        <v>553</v>
      </c>
      <c r="L134" t="s">
        <v>513</v>
      </c>
      <c r="M134" t="s">
        <v>580</v>
      </c>
      <c r="O134" s="25"/>
      <c r="P134" t="s">
        <v>569</v>
      </c>
      <c r="Q134" t="s">
        <v>9</v>
      </c>
      <c r="R134" t="s">
        <v>581</v>
      </c>
      <c r="T134" s="25"/>
      <c r="U134" t="s">
        <v>576</v>
      </c>
      <c r="V134" t="s">
        <v>9</v>
      </c>
      <c r="W134" t="s">
        <v>577</v>
      </c>
    </row>
    <row r="135" spans="4:23" x14ac:dyDescent="0.2">
      <c r="D135" s="25" t="s">
        <v>47</v>
      </c>
      <c r="E135" t="s">
        <v>73</v>
      </c>
      <c r="F135" t="s">
        <v>130</v>
      </c>
      <c r="G135" t="s">
        <v>582</v>
      </c>
      <c r="K135" t="s">
        <v>311</v>
      </c>
      <c r="L135" t="s">
        <v>312</v>
      </c>
      <c r="M135" t="s">
        <v>313</v>
      </c>
      <c r="O135" s="25" t="s">
        <v>47</v>
      </c>
      <c r="P135" t="s">
        <v>77</v>
      </c>
      <c r="Q135" t="s">
        <v>9</v>
      </c>
      <c r="R135" t="s">
        <v>583</v>
      </c>
      <c r="U135" t="s">
        <v>573</v>
      </c>
      <c r="V135" t="s">
        <v>9</v>
      </c>
      <c r="W135" t="s">
        <v>579</v>
      </c>
    </row>
    <row r="136" spans="4:23" x14ac:dyDescent="0.2">
      <c r="D136" s="25" t="s">
        <v>47</v>
      </c>
      <c r="E136" t="s">
        <v>87</v>
      </c>
      <c r="F136" t="s">
        <v>89</v>
      </c>
      <c r="G136" t="s">
        <v>495</v>
      </c>
      <c r="K136" t="s">
        <v>584</v>
      </c>
      <c r="L136" t="s">
        <v>585</v>
      </c>
      <c r="M136" t="s">
        <v>586</v>
      </c>
      <c r="O136" s="25"/>
      <c r="P136" t="s">
        <v>330</v>
      </c>
      <c r="Q136" t="s">
        <v>9</v>
      </c>
      <c r="R136" t="s">
        <v>587</v>
      </c>
      <c r="T136" s="25"/>
      <c r="U136" t="s">
        <v>569</v>
      </c>
      <c r="V136" t="s">
        <v>9</v>
      </c>
      <c r="W136" t="s">
        <v>581</v>
      </c>
    </row>
    <row r="137" spans="4:23" x14ac:dyDescent="0.2">
      <c r="E137" t="s">
        <v>588</v>
      </c>
      <c r="F137" t="s">
        <v>589</v>
      </c>
      <c r="G137" t="s">
        <v>590</v>
      </c>
      <c r="K137" t="s">
        <v>561</v>
      </c>
      <c r="L137" t="s">
        <v>591</v>
      </c>
      <c r="M137" t="s">
        <v>592</v>
      </c>
      <c r="P137" t="s">
        <v>492</v>
      </c>
      <c r="Q137" t="s">
        <v>9</v>
      </c>
      <c r="R137" t="s">
        <v>593</v>
      </c>
      <c r="T137" s="25" t="s">
        <v>47</v>
      </c>
      <c r="U137" t="s">
        <v>77</v>
      </c>
      <c r="V137" t="s">
        <v>9</v>
      </c>
      <c r="W137" t="s">
        <v>583</v>
      </c>
    </row>
    <row r="138" spans="4:23" x14ac:dyDescent="0.2">
      <c r="E138" t="s">
        <v>561</v>
      </c>
      <c r="F138" t="s">
        <v>591</v>
      </c>
      <c r="G138" t="s">
        <v>592</v>
      </c>
      <c r="K138" t="s">
        <v>588</v>
      </c>
      <c r="L138" t="s">
        <v>589</v>
      </c>
      <c r="M138" t="s">
        <v>590</v>
      </c>
      <c r="O138" s="25"/>
      <c r="P138" t="s">
        <v>347</v>
      </c>
      <c r="Q138" t="s">
        <v>9</v>
      </c>
      <c r="R138" t="s">
        <v>594</v>
      </c>
      <c r="T138" s="25"/>
      <c r="U138" t="s">
        <v>330</v>
      </c>
      <c r="V138" t="s">
        <v>9</v>
      </c>
      <c r="W138" t="s">
        <v>587</v>
      </c>
    </row>
    <row r="139" spans="4:23" x14ac:dyDescent="0.2">
      <c r="E139" t="s">
        <v>584</v>
      </c>
      <c r="F139" t="s">
        <v>585</v>
      </c>
      <c r="G139" t="s">
        <v>586</v>
      </c>
      <c r="K139" t="s">
        <v>317</v>
      </c>
      <c r="L139" t="s">
        <v>318</v>
      </c>
      <c r="M139" t="s">
        <v>319</v>
      </c>
      <c r="P139" t="s">
        <v>60</v>
      </c>
      <c r="Q139" t="s">
        <v>9</v>
      </c>
      <c r="R139" t="s">
        <v>595</v>
      </c>
      <c r="U139" t="s">
        <v>492</v>
      </c>
      <c r="V139" t="s">
        <v>9</v>
      </c>
      <c r="W139" t="s">
        <v>593</v>
      </c>
    </row>
    <row r="140" spans="4:23" x14ac:dyDescent="0.2">
      <c r="K140" t="s">
        <v>573</v>
      </c>
      <c r="L140" t="s">
        <v>52</v>
      </c>
      <c r="M140" t="s">
        <v>574</v>
      </c>
      <c r="P140" t="s">
        <v>66</v>
      </c>
      <c r="Q140" t="s">
        <v>9</v>
      </c>
      <c r="R140" t="s">
        <v>596</v>
      </c>
      <c r="T140" s="25"/>
      <c r="U140" t="s">
        <v>347</v>
      </c>
      <c r="V140" t="s">
        <v>9</v>
      </c>
      <c r="W140" t="s">
        <v>594</v>
      </c>
    </row>
    <row r="141" spans="4:23" x14ac:dyDescent="0.2">
      <c r="K141" t="s">
        <v>569</v>
      </c>
      <c r="L141" t="s">
        <v>52</v>
      </c>
      <c r="M141" t="s">
        <v>570</v>
      </c>
      <c r="O141" s="25"/>
      <c r="P141" t="s">
        <v>51</v>
      </c>
      <c r="Q141" t="s">
        <v>9</v>
      </c>
      <c r="R141" t="s">
        <v>597</v>
      </c>
      <c r="U141" t="s">
        <v>60</v>
      </c>
      <c r="V141" t="s">
        <v>9</v>
      </c>
      <c r="W141" t="s">
        <v>595</v>
      </c>
    </row>
    <row r="142" spans="4:23" x14ac:dyDescent="0.2">
      <c r="K142" t="s">
        <v>330</v>
      </c>
      <c r="L142" t="s">
        <v>52</v>
      </c>
      <c r="M142" t="s">
        <v>331</v>
      </c>
      <c r="O142" s="25" t="s">
        <v>47</v>
      </c>
      <c r="P142" t="s">
        <v>96</v>
      </c>
      <c r="Q142" t="s">
        <v>9</v>
      </c>
      <c r="R142" t="s">
        <v>598</v>
      </c>
      <c r="U142" t="s">
        <v>66</v>
      </c>
      <c r="V142" t="s">
        <v>9</v>
      </c>
      <c r="W142" t="s">
        <v>596</v>
      </c>
    </row>
    <row r="143" spans="4:23" x14ac:dyDescent="0.2">
      <c r="K143" t="s">
        <v>322</v>
      </c>
      <c r="L143" t="s">
        <v>318</v>
      </c>
      <c r="M143" t="s">
        <v>323</v>
      </c>
      <c r="O143" s="25" t="s">
        <v>47</v>
      </c>
      <c r="P143" t="s">
        <v>447</v>
      </c>
      <c r="Q143" t="s">
        <v>9</v>
      </c>
      <c r="R143" t="s">
        <v>599</v>
      </c>
      <c r="T143" s="25"/>
      <c r="U143" t="s">
        <v>51</v>
      </c>
      <c r="V143" t="s">
        <v>9</v>
      </c>
      <c r="W143" t="s">
        <v>597</v>
      </c>
    </row>
    <row r="144" spans="4:23" x14ac:dyDescent="0.2">
      <c r="E144" s="35" t="s">
        <v>326</v>
      </c>
      <c r="F144" s="36">
        <f>COUNTIF(G2:G139,"*ContextSubsumptionMatcher*")</f>
        <v>92</v>
      </c>
      <c r="K144" t="s">
        <v>492</v>
      </c>
      <c r="L144" t="s">
        <v>52</v>
      </c>
      <c r="M144" t="s">
        <v>493</v>
      </c>
      <c r="O144" s="25" t="s">
        <v>47</v>
      </c>
      <c r="P144" t="s">
        <v>128</v>
      </c>
      <c r="Q144" t="s">
        <v>9</v>
      </c>
      <c r="R144" t="s">
        <v>273</v>
      </c>
      <c r="T144" s="25" t="s">
        <v>47</v>
      </c>
      <c r="U144" t="s">
        <v>96</v>
      </c>
      <c r="V144" t="s">
        <v>9</v>
      </c>
      <c r="W144" t="s">
        <v>598</v>
      </c>
    </row>
    <row r="145" spans="5:23" x14ac:dyDescent="0.2">
      <c r="E145" s="35" t="s">
        <v>329</v>
      </c>
      <c r="F145" s="36">
        <f>COUNTIF(G2:G139,"CompoundMatcher*")</f>
        <v>21</v>
      </c>
      <c r="K145" t="s">
        <v>347</v>
      </c>
      <c r="L145" t="s">
        <v>52</v>
      </c>
      <c r="M145" t="s">
        <v>348</v>
      </c>
      <c r="O145" s="25" t="s">
        <v>47</v>
      </c>
      <c r="P145" t="s">
        <v>73</v>
      </c>
      <c r="Q145" t="s">
        <v>278</v>
      </c>
      <c r="R145" t="s">
        <v>279</v>
      </c>
      <c r="T145" s="25" t="s">
        <v>47</v>
      </c>
      <c r="U145" t="s">
        <v>447</v>
      </c>
      <c r="V145" t="s">
        <v>9</v>
      </c>
      <c r="W145" t="s">
        <v>599</v>
      </c>
    </row>
    <row r="146" spans="5:23" x14ac:dyDescent="0.2">
      <c r="E146" s="37" t="s">
        <v>350</v>
      </c>
      <c r="F146" s="38">
        <f>COUNTIF(G2:G139,"*WordEmbeddingMatcher*")</f>
        <v>11</v>
      </c>
      <c r="K146" t="s">
        <v>60</v>
      </c>
      <c r="L146" t="s">
        <v>52</v>
      </c>
      <c r="M146" t="s">
        <v>61</v>
      </c>
    </row>
    <row r="147" spans="5:23" x14ac:dyDescent="0.2">
      <c r="E147" s="35" t="s">
        <v>337</v>
      </c>
      <c r="F147" s="36">
        <f>COUNTIF(G2:G139,"*LexicalSubsumptionMatcher*")</f>
        <v>10</v>
      </c>
      <c r="K147" t="s">
        <v>66</v>
      </c>
      <c r="L147" t="s">
        <v>52</v>
      </c>
      <c r="M147" t="s">
        <v>67</v>
      </c>
    </row>
    <row r="148" spans="5:23" x14ac:dyDescent="0.2">
      <c r="E148" s="35" t="s">
        <v>339</v>
      </c>
      <c r="F148" s="36">
        <f>COUNTIF(G2:G139,"*DefinitionSubsumptionMatcher*")</f>
        <v>0</v>
      </c>
      <c r="K148" t="s">
        <v>51</v>
      </c>
      <c r="L148" t="s">
        <v>52</v>
      </c>
      <c r="M148" t="s">
        <v>53</v>
      </c>
    </row>
    <row r="149" spans="5:23" x14ac:dyDescent="0.2">
      <c r="E149" s="37" t="s">
        <v>346</v>
      </c>
      <c r="F149" s="38">
        <f>COUNTIF(G2:G139,"*LexicalEquivalenceMatcher*")</f>
        <v>4</v>
      </c>
      <c r="K149" t="s">
        <v>600</v>
      </c>
      <c r="L149" t="s">
        <v>601</v>
      </c>
      <c r="M149" t="s">
        <v>602</v>
      </c>
    </row>
    <row r="150" spans="5:23" x14ac:dyDescent="0.2">
      <c r="E150" s="37" t="s">
        <v>343</v>
      </c>
      <c r="F150" s="38">
        <f>COUNTIF(G2:G139,"*PropertyMatcher*")</f>
        <v>0</v>
      </c>
      <c r="J150" s="25" t="s">
        <v>47</v>
      </c>
      <c r="K150" t="s">
        <v>96</v>
      </c>
      <c r="L150" t="s">
        <v>603</v>
      </c>
      <c r="M150" t="s">
        <v>604</v>
      </c>
      <c r="P150" s="35" t="s">
        <v>326</v>
      </c>
      <c r="Q150" s="36">
        <f>COUNTIF(R2:R145,"*ContextSubsumptionMatcher*")</f>
        <v>67</v>
      </c>
      <c r="U150" s="35" t="s">
        <v>326</v>
      </c>
      <c r="V150" s="36">
        <f>COUNTIF(W2:W145,"*ContextSubsumptionMatcher*")</f>
        <v>67</v>
      </c>
    </row>
    <row r="151" spans="5:23" x14ac:dyDescent="0.2">
      <c r="E151" s="37" t="s">
        <v>333</v>
      </c>
      <c r="F151" s="38">
        <f>COUNTIF(G2:G139,"*DefinitionEquivalenceMatcher*")</f>
        <v>0</v>
      </c>
      <c r="J151" s="25" t="s">
        <v>47</v>
      </c>
      <c r="K151" t="s">
        <v>447</v>
      </c>
      <c r="L151" t="s">
        <v>603</v>
      </c>
      <c r="M151" t="s">
        <v>605</v>
      </c>
      <c r="P151" s="35" t="s">
        <v>329</v>
      </c>
      <c r="Q151" s="36">
        <f>COUNTIF(R2:R145,"CompoundMatcher*")</f>
        <v>42</v>
      </c>
      <c r="U151" s="35" t="s">
        <v>329</v>
      </c>
      <c r="V151" s="36">
        <f>COUNTIF(W2:W145,"CompoundMatcher*")</f>
        <v>43</v>
      </c>
    </row>
    <row r="152" spans="5:23" x14ac:dyDescent="0.2">
      <c r="E152" s="37" t="s">
        <v>354</v>
      </c>
      <c r="F152" s="38">
        <f>COUNTIF(G2:G139,"*GraphEquivalenceMatcher*")</f>
        <v>0</v>
      </c>
      <c r="J152" s="25" t="s">
        <v>47</v>
      </c>
      <c r="K152" t="s">
        <v>128</v>
      </c>
      <c r="L152" t="s">
        <v>130</v>
      </c>
      <c r="M152" t="s">
        <v>303</v>
      </c>
      <c r="P152" s="37" t="s">
        <v>346</v>
      </c>
      <c r="Q152" s="38">
        <f>COUNTIF(R2:R145,"*LexicalEquivalenceMatcher*")</f>
        <v>9</v>
      </c>
      <c r="U152" s="37" t="s">
        <v>346</v>
      </c>
      <c r="V152" s="38">
        <f>COUNTIF(W2:W145,"*LexicalEquivalenceMatcher*")</f>
        <v>1</v>
      </c>
    </row>
    <row r="153" spans="5:23" x14ac:dyDescent="0.2">
      <c r="J153" s="25" t="s">
        <v>47</v>
      </c>
      <c r="K153" t="s">
        <v>229</v>
      </c>
      <c r="L153" t="s">
        <v>130</v>
      </c>
      <c r="M153" t="s">
        <v>485</v>
      </c>
      <c r="P153" s="35" t="s">
        <v>337</v>
      </c>
      <c r="Q153" s="36">
        <f>COUNTIF(R2:R145,"*LexicalSubsumptionMatcher*")</f>
        <v>10</v>
      </c>
      <c r="U153" s="35" t="s">
        <v>337</v>
      </c>
      <c r="V153" s="36">
        <f>COUNTIF(W2:W145,"*LexicalSubsumptionMatcher*")</f>
        <v>10</v>
      </c>
    </row>
    <row r="154" spans="5:23" x14ac:dyDescent="0.2">
      <c r="E154" s="39" t="s">
        <v>359</v>
      </c>
      <c r="F154">
        <f>SUM(F144:F153)</f>
        <v>138</v>
      </c>
      <c r="J154" s="25" t="s">
        <v>47</v>
      </c>
      <c r="K154" t="s">
        <v>129</v>
      </c>
      <c r="L154" t="s">
        <v>130</v>
      </c>
      <c r="M154" t="s">
        <v>131</v>
      </c>
      <c r="P154" s="35" t="s">
        <v>339</v>
      </c>
      <c r="Q154" s="36">
        <f>COUNTIF(R2:R145,"*DefinitionSubsumptionMatcher*")</f>
        <v>12</v>
      </c>
      <c r="U154" s="35" t="s">
        <v>339</v>
      </c>
      <c r="V154" s="36">
        <f>COUNTIF(W2:W145,"*DefinitionSubsumptionMatcher*")</f>
        <v>12</v>
      </c>
    </row>
    <row r="155" spans="5:23" x14ac:dyDescent="0.2">
      <c r="J155" s="25" t="s">
        <v>47</v>
      </c>
      <c r="K155" t="s">
        <v>238</v>
      </c>
      <c r="L155" t="s">
        <v>130</v>
      </c>
      <c r="M155" t="s">
        <v>541</v>
      </c>
      <c r="P155" s="37" t="s">
        <v>350</v>
      </c>
      <c r="Q155" s="38">
        <f>COUNTIF(R2:R145,"*WordEmbeddingMatcher*")</f>
        <v>2</v>
      </c>
      <c r="U155" s="37" t="s">
        <v>350</v>
      </c>
      <c r="V155" s="38">
        <f>COUNTIF(W2:W145,"*WordEmbeddingMatcher*")</f>
        <v>0</v>
      </c>
    </row>
    <row r="156" spans="5:23" x14ac:dyDescent="0.2">
      <c r="J156" s="25" t="s">
        <v>47</v>
      </c>
      <c r="K156" t="s">
        <v>180</v>
      </c>
      <c r="L156" t="s">
        <v>130</v>
      </c>
      <c r="M156" t="s">
        <v>181</v>
      </c>
      <c r="P156" s="37" t="s">
        <v>343</v>
      </c>
      <c r="Q156" s="38">
        <f>COUNTIF(R2:R145,"*PropertyMatcher*")</f>
        <v>2</v>
      </c>
      <c r="U156" s="37" t="s">
        <v>343</v>
      </c>
      <c r="V156" s="38">
        <f>COUNTIF(W2:W145,"*PropertyMatcher*")</f>
        <v>2</v>
      </c>
    </row>
    <row r="157" spans="5:23" x14ac:dyDescent="0.2">
      <c r="J157" s="25" t="s">
        <v>47</v>
      </c>
      <c r="K157" t="s">
        <v>202</v>
      </c>
      <c r="L157" t="s">
        <v>130</v>
      </c>
      <c r="M157" t="s">
        <v>363</v>
      </c>
      <c r="P157" s="37" t="s">
        <v>333</v>
      </c>
      <c r="Q157" s="38">
        <f>COUNTIF(R2:R145,"*DefinitionEquivalenceMatcher*")</f>
        <v>0</v>
      </c>
      <c r="U157" s="37" t="s">
        <v>333</v>
      </c>
      <c r="V157" s="38">
        <f>COUNTIF(W2:W145,"*DefinitionEquivalenceMatcher*")</f>
        <v>9</v>
      </c>
    </row>
    <row r="158" spans="5:23" x14ac:dyDescent="0.2">
      <c r="J158" s="25" t="s">
        <v>47</v>
      </c>
      <c r="K158" t="s">
        <v>250</v>
      </c>
      <c r="L158" t="s">
        <v>130</v>
      </c>
      <c r="M158" t="s">
        <v>327</v>
      </c>
      <c r="P158" s="37" t="s">
        <v>354</v>
      </c>
      <c r="Q158" s="38">
        <f>COUNTIF(R2:R145,"*GraphEquivalenceMatcher*")</f>
        <v>0</v>
      </c>
      <c r="U158" s="37" t="s">
        <v>354</v>
      </c>
      <c r="V158" s="38">
        <f>COUNTIF(W2:W145,"*GraphEquivalenceMatcher*")</f>
        <v>0</v>
      </c>
    </row>
    <row r="159" spans="5:23" x14ac:dyDescent="0.2">
      <c r="J159" s="25" t="s">
        <v>47</v>
      </c>
      <c r="K159" t="s">
        <v>255</v>
      </c>
      <c r="L159" t="s">
        <v>130</v>
      </c>
      <c r="M159" t="s">
        <v>344</v>
      </c>
    </row>
    <row r="160" spans="5:23" x14ac:dyDescent="0.2">
      <c r="J160" s="25" t="s">
        <v>47</v>
      </c>
      <c r="K160" t="s">
        <v>73</v>
      </c>
      <c r="L160" t="s">
        <v>130</v>
      </c>
      <c r="M160" t="s">
        <v>582</v>
      </c>
      <c r="P160" s="39" t="s">
        <v>359</v>
      </c>
      <c r="Q160">
        <f>SUM(Q150:Q158)</f>
        <v>144</v>
      </c>
      <c r="U160" s="39" t="s">
        <v>359</v>
      </c>
      <c r="V160">
        <f>SUM(V150:V158)</f>
        <v>144</v>
      </c>
    </row>
    <row r="161" spans="10:21" x14ac:dyDescent="0.2">
      <c r="J161" s="25" t="s">
        <v>47</v>
      </c>
      <c r="K161" t="s">
        <v>259</v>
      </c>
      <c r="L161" t="s">
        <v>130</v>
      </c>
      <c r="M161" t="s">
        <v>563</v>
      </c>
      <c r="U161" s="39"/>
    </row>
    <row r="166" spans="10:21" x14ac:dyDescent="0.2">
      <c r="K166" s="35" t="s">
        <v>326</v>
      </c>
      <c r="L166" s="36">
        <f>COUNTIF(M2:M161,"*ContextSubsumptionMatcher*")</f>
        <v>92</v>
      </c>
    </row>
    <row r="167" spans="10:21" x14ac:dyDescent="0.2">
      <c r="K167" s="35" t="s">
        <v>329</v>
      </c>
      <c r="L167" s="36">
        <f>COUNTIF(M2:M161,"CompoundMatcher*")</f>
        <v>21</v>
      </c>
    </row>
    <row r="168" spans="10:21" x14ac:dyDescent="0.2">
      <c r="K168" s="37" t="s">
        <v>350</v>
      </c>
      <c r="L168" s="38">
        <f>COUNTIF(M2:M161,"*WordEmbeddingMatcher*")</f>
        <v>10</v>
      </c>
    </row>
    <row r="169" spans="10:21" x14ac:dyDescent="0.2">
      <c r="K169" s="35" t="s">
        <v>337</v>
      </c>
      <c r="L169" s="36">
        <f>COUNTIF(M2:M161,"*LexicalSubsumptionMatcher*")</f>
        <v>10</v>
      </c>
    </row>
    <row r="170" spans="10:21" x14ac:dyDescent="0.2">
      <c r="K170" s="35" t="s">
        <v>339</v>
      </c>
      <c r="L170" s="36">
        <f>COUNTIF(M2:M161,"*DefinitionSubsumptionMatcher*")</f>
        <v>20</v>
      </c>
    </row>
    <row r="171" spans="10:21" x14ac:dyDescent="0.2">
      <c r="K171" s="37" t="s">
        <v>346</v>
      </c>
      <c r="L171" s="38">
        <f>COUNTIF(M2:M161,"*LexicalEquivalenceMatcher*")</f>
        <v>4</v>
      </c>
    </row>
    <row r="172" spans="10:21" x14ac:dyDescent="0.2">
      <c r="K172" s="37" t="s">
        <v>343</v>
      </c>
      <c r="L172" s="38">
        <f>COUNTIF(M2:M161,"*PropertyMatcher*")</f>
        <v>3</v>
      </c>
    </row>
    <row r="173" spans="10:21" x14ac:dyDescent="0.2">
      <c r="K173" s="37" t="s">
        <v>333</v>
      </c>
      <c r="L173" s="38">
        <f>COUNTIF(M2:M161,"*DefinitionEquivalenceMatcher*")</f>
        <v>0</v>
      </c>
    </row>
    <row r="174" spans="10:21" x14ac:dyDescent="0.2">
      <c r="K174" s="37" t="s">
        <v>354</v>
      </c>
      <c r="L174" s="38">
        <f>COUNTIF(M2:M161,"*GraphEquivalenceMatcher*")</f>
        <v>0</v>
      </c>
    </row>
    <row r="176" spans="10:21" x14ac:dyDescent="0.2">
      <c r="K176" s="39" t="s">
        <v>359</v>
      </c>
      <c r="L176">
        <f>SUM(L166:L175)</f>
        <v>160</v>
      </c>
    </row>
  </sheetData>
  <mergeCells count="6">
    <mergeCell ref="A1:B1"/>
    <mergeCell ref="E1:G1"/>
    <mergeCell ref="K1:M1"/>
    <mergeCell ref="P1:R1"/>
    <mergeCell ref="U1:W1"/>
    <mergeCell ref="Z1:AB1"/>
  </mergeCells>
  <conditionalFormatting sqref="A2:A110 K2:K161">
    <cfRule type="duplicateValues" dxfId="4" priority="5"/>
  </conditionalFormatting>
  <conditionalFormatting sqref="P2:P145 A2:A110">
    <cfRule type="duplicateValues" dxfId="3" priority="4"/>
  </conditionalFormatting>
  <conditionalFormatting sqref="A2:A110 U2:U145">
    <cfRule type="duplicateValues" dxfId="2" priority="3"/>
  </conditionalFormatting>
  <conditionalFormatting sqref="Z2:Z36 A2:A110">
    <cfRule type="duplicateValues" dxfId="1" priority="2"/>
  </conditionalFormatting>
  <conditionalFormatting sqref="A2:A110 E2:E13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Profile Weight</vt:lpstr>
      <vt:lpstr>Cut Threshold</vt:lpstr>
      <vt:lpstr>Average Aggregation</vt:lpstr>
      <vt:lpstr>Majority Vote</vt:lpstr>
      <vt:lpstr>Cross-D Charts (Combination)</vt:lpstr>
      <vt:lpstr>Cross-D EQ and SUB Only</vt:lpstr>
      <vt:lpstr>CD_ALIGNMENT_ANALYSIS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2019-04-28T09:56:39Z</dcterms:created>
  <dcterms:modified xsi:type="dcterms:W3CDTF">2019-07-08T05:33:59Z</dcterms:modified>
</cp:coreProperties>
</file>