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minimized="1" xWindow="0" yWindow="0" windowWidth="25320" windowHeight="15540"/>
  </bookViews>
  <sheets>
    <sheet name="2-Year Sales Forecast" sheetId="3" r:id="rId1"/>
    <sheet name="Charts" sheetId="4" r:id="rId2"/>
  </sheets>
  <definedNames>
    <definedName name="_xlnm.Print_Area" localSheetId="0">'2-Year Sales Forecast'!$A$4:$AV$41</definedName>
    <definedName name="valuevx">42.314159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3" l="1"/>
  <c r="Q38" i="3"/>
  <c r="R33" i="3"/>
  <c r="R38" i="3"/>
  <c r="S33" i="3"/>
  <c r="S38" i="3"/>
  <c r="T33" i="3"/>
  <c r="T38" i="3"/>
  <c r="U33" i="3"/>
  <c r="U38" i="3"/>
  <c r="V33" i="3"/>
  <c r="V38" i="3"/>
  <c r="W33" i="3"/>
  <c r="W38" i="3"/>
  <c r="X33" i="3"/>
  <c r="X38" i="3"/>
  <c r="Y33" i="3"/>
  <c r="Y38" i="3"/>
  <c r="Z33" i="3"/>
  <c r="Z38" i="3"/>
  <c r="AA33" i="3"/>
  <c r="AA38" i="3"/>
  <c r="AB33" i="3"/>
  <c r="AB38" i="3"/>
  <c r="AC38" i="3"/>
  <c r="Q34" i="3"/>
  <c r="Q39" i="3"/>
  <c r="R34" i="3"/>
  <c r="R39" i="3"/>
  <c r="S34" i="3"/>
  <c r="S39" i="3"/>
  <c r="T34" i="3"/>
  <c r="T39" i="3"/>
  <c r="U34" i="3"/>
  <c r="U39" i="3"/>
  <c r="V34" i="3"/>
  <c r="V39" i="3"/>
  <c r="W34" i="3"/>
  <c r="W39" i="3"/>
  <c r="X34" i="3"/>
  <c r="X39" i="3"/>
  <c r="Y34" i="3"/>
  <c r="Y39" i="3"/>
  <c r="Z34" i="3"/>
  <c r="Z39" i="3"/>
  <c r="AA34" i="3"/>
  <c r="AA39" i="3"/>
  <c r="AB34" i="3"/>
  <c r="AB39" i="3"/>
  <c r="AC39" i="3"/>
  <c r="Q9" i="3"/>
  <c r="Q35" i="3"/>
  <c r="Q40" i="3"/>
  <c r="R9" i="3"/>
  <c r="R35" i="3"/>
  <c r="R40" i="3"/>
  <c r="S9" i="3"/>
  <c r="S35" i="3"/>
  <c r="S40" i="3"/>
  <c r="T9" i="3"/>
  <c r="T35" i="3"/>
  <c r="T40" i="3"/>
  <c r="U9" i="3"/>
  <c r="U35" i="3"/>
  <c r="U40" i="3"/>
  <c r="V9" i="3"/>
  <c r="V35" i="3"/>
  <c r="V40" i="3"/>
  <c r="W9" i="3"/>
  <c r="W35" i="3"/>
  <c r="W40" i="3"/>
  <c r="X9" i="3"/>
  <c r="X35" i="3"/>
  <c r="X40" i="3"/>
  <c r="Y9" i="3"/>
  <c r="Y35" i="3"/>
  <c r="Y40" i="3"/>
  <c r="Z9" i="3"/>
  <c r="Z35" i="3"/>
  <c r="Z40" i="3"/>
  <c r="AA9" i="3"/>
  <c r="AA35" i="3"/>
  <c r="AA40" i="3"/>
  <c r="AB9" i="3"/>
  <c r="AB35" i="3"/>
  <c r="AB40" i="3"/>
  <c r="AC40" i="3"/>
  <c r="AC41" i="3"/>
  <c r="AC55" i="3"/>
  <c r="AC54" i="3"/>
  <c r="AC53" i="3"/>
  <c r="AC52" i="3"/>
  <c r="AC50" i="3"/>
  <c r="AC48" i="3"/>
  <c r="AC47" i="3"/>
  <c r="AC45" i="3"/>
  <c r="AC44" i="3"/>
  <c r="AC56" i="3"/>
  <c r="AC58" i="3"/>
  <c r="B33" i="3"/>
  <c r="B38" i="3"/>
  <c r="C33" i="3"/>
  <c r="C38" i="3"/>
  <c r="D33" i="3"/>
  <c r="D38" i="3"/>
  <c r="E33" i="3"/>
  <c r="E38" i="3"/>
  <c r="F33" i="3"/>
  <c r="F38" i="3"/>
  <c r="G33" i="3"/>
  <c r="G38" i="3"/>
  <c r="H33" i="3"/>
  <c r="H38" i="3"/>
  <c r="I33" i="3"/>
  <c r="I38" i="3"/>
  <c r="J33" i="3"/>
  <c r="J38" i="3"/>
  <c r="K33" i="3"/>
  <c r="K38" i="3"/>
  <c r="L33" i="3"/>
  <c r="L38" i="3"/>
  <c r="M33" i="3"/>
  <c r="M38" i="3"/>
  <c r="N38" i="3"/>
  <c r="B34" i="3"/>
  <c r="B39" i="3"/>
  <c r="C34" i="3"/>
  <c r="C39" i="3"/>
  <c r="D34" i="3"/>
  <c r="D39" i="3"/>
  <c r="E34" i="3"/>
  <c r="E39" i="3"/>
  <c r="F34" i="3"/>
  <c r="F39" i="3"/>
  <c r="G34" i="3"/>
  <c r="G39" i="3"/>
  <c r="H34" i="3"/>
  <c r="H39" i="3"/>
  <c r="I34" i="3"/>
  <c r="I39" i="3"/>
  <c r="J34" i="3"/>
  <c r="J39" i="3"/>
  <c r="K34" i="3"/>
  <c r="K39" i="3"/>
  <c r="L34" i="3"/>
  <c r="L39" i="3"/>
  <c r="M34" i="3"/>
  <c r="M39" i="3"/>
  <c r="N39" i="3"/>
  <c r="B9" i="3"/>
  <c r="B35" i="3"/>
  <c r="B40" i="3"/>
  <c r="C9" i="3"/>
  <c r="C35" i="3"/>
  <c r="C40" i="3"/>
  <c r="D9" i="3"/>
  <c r="D35" i="3"/>
  <c r="D40" i="3"/>
  <c r="E9" i="3"/>
  <c r="E35" i="3"/>
  <c r="E40" i="3"/>
  <c r="F9" i="3"/>
  <c r="F35" i="3"/>
  <c r="F40" i="3"/>
  <c r="G9" i="3"/>
  <c r="G35" i="3"/>
  <c r="G40" i="3"/>
  <c r="H9" i="3"/>
  <c r="H35" i="3"/>
  <c r="H40" i="3"/>
  <c r="I9" i="3"/>
  <c r="I35" i="3"/>
  <c r="I40" i="3"/>
  <c r="J9" i="3"/>
  <c r="J35" i="3"/>
  <c r="J40" i="3"/>
  <c r="K9" i="3"/>
  <c r="K35" i="3"/>
  <c r="K40" i="3"/>
  <c r="L9" i="3"/>
  <c r="L35" i="3"/>
  <c r="L40" i="3"/>
  <c r="M9" i="3"/>
  <c r="M35" i="3"/>
  <c r="M40" i="3"/>
  <c r="N40" i="3"/>
  <c r="N41" i="3"/>
  <c r="N55" i="3"/>
  <c r="N54" i="3"/>
  <c r="N53" i="3"/>
  <c r="N52" i="3"/>
  <c r="N50" i="3"/>
  <c r="N48" i="3"/>
  <c r="N47" i="3"/>
  <c r="N45" i="3"/>
  <c r="N44" i="3"/>
  <c r="N56" i="3"/>
  <c r="N58" i="3"/>
  <c r="AC51" i="3"/>
  <c r="AC49" i="3"/>
  <c r="B6" i="3"/>
  <c r="C6" i="3"/>
  <c r="D6" i="3"/>
  <c r="E6" i="3"/>
  <c r="F6" i="3"/>
  <c r="G6" i="3"/>
  <c r="H6" i="3"/>
  <c r="I6" i="3"/>
  <c r="J6" i="3"/>
  <c r="K6" i="3"/>
  <c r="L6" i="3"/>
  <c r="M6" i="3"/>
  <c r="Q6" i="3"/>
  <c r="Q43" i="3"/>
  <c r="R43" i="3"/>
  <c r="S43" i="3"/>
  <c r="T43" i="3"/>
  <c r="U43" i="3"/>
  <c r="V43" i="3"/>
  <c r="W43" i="3"/>
  <c r="X43" i="3"/>
  <c r="Y43" i="3"/>
  <c r="Z43" i="3"/>
  <c r="AA43" i="3"/>
  <c r="AB43" i="3"/>
  <c r="N49" i="3"/>
  <c r="N51" i="3"/>
  <c r="B43" i="3"/>
  <c r="C43" i="3"/>
  <c r="D43" i="3"/>
  <c r="E43" i="3"/>
  <c r="F43" i="3"/>
  <c r="G43" i="3"/>
  <c r="H43" i="3"/>
  <c r="I43" i="3"/>
  <c r="J43" i="3"/>
  <c r="K43" i="3"/>
  <c r="L43" i="3"/>
  <c r="M43" i="3"/>
  <c r="AA24" i="3"/>
  <c r="AB24" i="3"/>
  <c r="R24" i="3"/>
  <c r="S24" i="3"/>
  <c r="T24" i="3"/>
  <c r="U24" i="3"/>
  <c r="V24" i="3"/>
  <c r="W24" i="3"/>
  <c r="X24" i="3"/>
  <c r="Y24" i="3"/>
  <c r="Z24" i="3"/>
  <c r="Q24" i="3"/>
  <c r="C24" i="3"/>
  <c r="D24" i="3"/>
  <c r="E24" i="3"/>
  <c r="F24" i="3"/>
  <c r="G24" i="3"/>
  <c r="H24" i="3"/>
  <c r="I24" i="3"/>
  <c r="J24" i="3"/>
  <c r="K24" i="3"/>
  <c r="L24" i="3"/>
  <c r="M24" i="3"/>
  <c r="B24" i="3"/>
  <c r="P8" i="3"/>
  <c r="A19" i="3"/>
  <c r="A40" i="3"/>
  <c r="AT40" i="3"/>
  <c r="A18" i="3"/>
  <c r="A39" i="3"/>
  <c r="AT39" i="3"/>
  <c r="A17" i="3"/>
  <c r="A38" i="3"/>
  <c r="AT38" i="3"/>
  <c r="A35" i="3"/>
  <c r="AT35" i="3"/>
  <c r="A34" i="3"/>
  <c r="AT34" i="3"/>
  <c r="A33" i="3"/>
  <c r="AT33" i="3"/>
  <c r="A30" i="3"/>
  <c r="AT30" i="3"/>
  <c r="A29" i="3"/>
  <c r="AT29" i="3"/>
  <c r="A28" i="3"/>
  <c r="AT28" i="3"/>
  <c r="AT24" i="3"/>
  <c r="AT23" i="3"/>
  <c r="AT22" i="3"/>
  <c r="AT19" i="3"/>
  <c r="AT18" i="3"/>
  <c r="AT17" i="3"/>
  <c r="AT14" i="3"/>
  <c r="AT13" i="3"/>
  <c r="AT12" i="3"/>
  <c r="AT9" i="3"/>
  <c r="AT8" i="3"/>
  <c r="AT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D17" i="3"/>
  <c r="E17" i="3"/>
  <c r="F17" i="3"/>
  <c r="G17" i="3"/>
  <c r="H17" i="3"/>
  <c r="I17" i="3"/>
  <c r="J17" i="3"/>
  <c r="K17" i="3"/>
  <c r="L17" i="3"/>
  <c r="M17" i="3"/>
  <c r="C17" i="3"/>
  <c r="AE40" i="3"/>
  <c r="AE39" i="3"/>
  <c r="AE38" i="3"/>
  <c r="AE35" i="3"/>
  <c r="AE34" i="3"/>
  <c r="AE33" i="3"/>
  <c r="AE30" i="3"/>
  <c r="AE29" i="3"/>
  <c r="AE28" i="3"/>
  <c r="AE24" i="3"/>
  <c r="AE23" i="3"/>
  <c r="AE22" i="3"/>
  <c r="AE19" i="3"/>
  <c r="AE18" i="3"/>
  <c r="AE17" i="3"/>
  <c r="AE14" i="3"/>
  <c r="AE13" i="3"/>
  <c r="AE12" i="3"/>
  <c r="P40" i="3"/>
  <c r="P39" i="3"/>
  <c r="P38" i="3"/>
  <c r="P35" i="3"/>
  <c r="P34" i="3"/>
  <c r="P33" i="3"/>
  <c r="P30" i="3"/>
  <c r="P29" i="3"/>
  <c r="P28" i="3"/>
  <c r="P24" i="3"/>
  <c r="P23" i="3"/>
  <c r="P22" i="3"/>
  <c r="P19" i="3"/>
  <c r="P18" i="3"/>
  <c r="P17" i="3"/>
  <c r="P9" i="3"/>
  <c r="AR12" i="3"/>
  <c r="AF19" i="3"/>
  <c r="AF18" i="3"/>
  <c r="AF17" i="3"/>
  <c r="Q19" i="3"/>
  <c r="Q18" i="3"/>
  <c r="Q17" i="3"/>
  <c r="AQ19" i="3"/>
  <c r="AP19" i="3"/>
  <c r="AO19" i="3"/>
  <c r="AN19" i="3"/>
  <c r="AM19" i="3"/>
  <c r="AL19" i="3"/>
  <c r="AK19" i="3"/>
  <c r="AJ19" i="3"/>
  <c r="AI19" i="3"/>
  <c r="AH19" i="3"/>
  <c r="AG19" i="3"/>
  <c r="AR19" i="3"/>
  <c r="AQ18" i="3"/>
  <c r="AP18" i="3"/>
  <c r="AO18" i="3"/>
  <c r="AN18" i="3"/>
  <c r="AM18" i="3"/>
  <c r="AL18" i="3"/>
  <c r="AK18" i="3"/>
  <c r="AJ18" i="3"/>
  <c r="AG18" i="3"/>
  <c r="AH18" i="3"/>
  <c r="AI18" i="3"/>
  <c r="AR18" i="3"/>
  <c r="AQ17" i="3"/>
  <c r="AP17" i="3"/>
  <c r="AO17" i="3"/>
  <c r="AN17" i="3"/>
  <c r="AM17" i="3"/>
  <c r="AL17" i="3"/>
  <c r="AK17" i="3"/>
  <c r="AJ17" i="3"/>
  <c r="AI17" i="3"/>
  <c r="AH17" i="3"/>
  <c r="AG17" i="3"/>
  <c r="AR17" i="3"/>
  <c r="AB19" i="3"/>
  <c r="AA19" i="3"/>
  <c r="Z19" i="3"/>
  <c r="Y19" i="3"/>
  <c r="X19" i="3"/>
  <c r="W19" i="3"/>
  <c r="V19" i="3"/>
  <c r="U19" i="3"/>
  <c r="T19" i="3"/>
  <c r="S19" i="3"/>
  <c r="R19" i="3"/>
  <c r="AC19" i="3"/>
  <c r="AB18" i="3"/>
  <c r="AA18" i="3"/>
  <c r="Z18" i="3"/>
  <c r="Y18" i="3"/>
  <c r="X18" i="3"/>
  <c r="W18" i="3"/>
  <c r="V18" i="3"/>
  <c r="U18" i="3"/>
  <c r="R18" i="3"/>
  <c r="S18" i="3"/>
  <c r="T18" i="3"/>
  <c r="AC18" i="3"/>
  <c r="AB17" i="3"/>
  <c r="AA17" i="3"/>
  <c r="Z17" i="3"/>
  <c r="Y17" i="3"/>
  <c r="X17" i="3"/>
  <c r="W17" i="3"/>
  <c r="V17" i="3"/>
  <c r="U17" i="3"/>
  <c r="T17" i="3"/>
  <c r="S17" i="3"/>
  <c r="R17" i="3"/>
  <c r="AC17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R24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R23" i="3"/>
  <c r="AQ22" i="3"/>
  <c r="AQ25" i="3"/>
  <c r="AP22" i="3"/>
  <c r="AP25" i="3"/>
  <c r="AO22" i="3"/>
  <c r="AO25" i="3"/>
  <c r="AN22" i="3"/>
  <c r="AN25" i="3"/>
  <c r="AM22" i="3"/>
  <c r="AM25" i="3"/>
  <c r="AL22" i="3"/>
  <c r="AL25" i="3"/>
  <c r="AK22" i="3"/>
  <c r="AK25" i="3"/>
  <c r="AJ22" i="3"/>
  <c r="AJ25" i="3"/>
  <c r="AI22" i="3"/>
  <c r="AI25" i="3"/>
  <c r="AH22" i="3"/>
  <c r="AH25" i="3"/>
  <c r="AG22" i="3"/>
  <c r="AG25" i="3"/>
  <c r="AF22" i="3"/>
  <c r="AF25" i="3"/>
  <c r="AC24" i="3"/>
  <c r="AB23" i="3"/>
  <c r="AA23" i="3"/>
  <c r="Z23" i="3"/>
  <c r="Y23" i="3"/>
  <c r="X23" i="3"/>
  <c r="W23" i="3"/>
  <c r="V23" i="3"/>
  <c r="U23" i="3"/>
  <c r="T23" i="3"/>
  <c r="S23" i="3"/>
  <c r="R23" i="3"/>
  <c r="Q23" i="3"/>
  <c r="AC23" i="3"/>
  <c r="AB22" i="3"/>
  <c r="AB25" i="3"/>
  <c r="AA22" i="3"/>
  <c r="AA25" i="3"/>
  <c r="Z22" i="3"/>
  <c r="Z25" i="3"/>
  <c r="Y22" i="3"/>
  <c r="Y25" i="3"/>
  <c r="X22" i="3"/>
  <c r="X25" i="3"/>
  <c r="W22" i="3"/>
  <c r="W25" i="3"/>
  <c r="V22" i="3"/>
  <c r="V25" i="3"/>
  <c r="U22" i="3"/>
  <c r="U25" i="3"/>
  <c r="T22" i="3"/>
  <c r="T25" i="3"/>
  <c r="S22" i="3"/>
  <c r="S25" i="3"/>
  <c r="R22" i="3"/>
  <c r="R25" i="3"/>
  <c r="Q22" i="3"/>
  <c r="Q25" i="3"/>
  <c r="B22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R35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C35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Q38" i="3"/>
  <c r="AP38" i="3"/>
  <c r="AO38" i="3"/>
  <c r="AN38" i="3"/>
  <c r="AN41" i="3"/>
  <c r="AM38" i="3"/>
  <c r="AL38" i="3"/>
  <c r="AK38" i="3"/>
  <c r="AJ38" i="3"/>
  <c r="AJ41" i="3"/>
  <c r="AI38" i="3"/>
  <c r="AH38" i="3"/>
  <c r="AG38" i="3"/>
  <c r="AF38" i="3"/>
  <c r="AF41" i="3"/>
  <c r="Y41" i="3"/>
  <c r="U41" i="3"/>
  <c r="P13" i="3"/>
  <c r="P14" i="3"/>
  <c r="AE9" i="3"/>
  <c r="AE8" i="3"/>
  <c r="AE7" i="3"/>
  <c r="P7" i="3"/>
  <c r="P12" i="3"/>
  <c r="AC12" i="3"/>
  <c r="AC13" i="3"/>
  <c r="AC14" i="3"/>
  <c r="B23" i="3"/>
  <c r="C23" i="3"/>
  <c r="D23" i="3"/>
  <c r="E23" i="3"/>
  <c r="F23" i="3"/>
  <c r="G23" i="3"/>
  <c r="H23" i="3"/>
  <c r="I23" i="3"/>
  <c r="J23" i="3"/>
  <c r="K23" i="3"/>
  <c r="L23" i="3"/>
  <c r="M23" i="3"/>
  <c r="C22" i="3"/>
  <c r="D22" i="3"/>
  <c r="E22" i="3"/>
  <c r="F22" i="3"/>
  <c r="G22" i="3"/>
  <c r="H22" i="3"/>
  <c r="I22" i="3"/>
  <c r="J22" i="3"/>
  <c r="K22" i="3"/>
  <c r="L22" i="3"/>
  <c r="M22" i="3"/>
  <c r="E41" i="3"/>
  <c r="F41" i="3"/>
  <c r="M41" i="3"/>
  <c r="I41" i="3"/>
  <c r="J41" i="3"/>
  <c r="AR22" i="3"/>
  <c r="AR25" i="3"/>
  <c r="AC22" i="3"/>
  <c r="AC25" i="3"/>
  <c r="AG41" i="3"/>
  <c r="AK41" i="3"/>
  <c r="AO41" i="3"/>
  <c r="AR39" i="3"/>
  <c r="AR33" i="3"/>
  <c r="AR34" i="3"/>
  <c r="AC34" i="3"/>
  <c r="S41" i="3"/>
  <c r="W41" i="3"/>
  <c r="AA41" i="3"/>
  <c r="Q41" i="3"/>
  <c r="T41" i="3"/>
  <c r="X41" i="3"/>
  <c r="AB41" i="3"/>
  <c r="AC33" i="3"/>
  <c r="AI41" i="3"/>
  <c r="AM41" i="3"/>
  <c r="AQ41" i="3"/>
  <c r="AH41" i="3"/>
  <c r="AL41" i="3"/>
  <c r="AP41" i="3"/>
  <c r="AR40" i="3"/>
  <c r="Z41" i="3"/>
  <c r="R41" i="3"/>
  <c r="V41" i="3"/>
  <c r="AR38" i="3"/>
  <c r="D41" i="3"/>
  <c r="K41" i="3"/>
  <c r="G41" i="3"/>
  <c r="C41" i="3"/>
  <c r="B41" i="3"/>
  <c r="H41" i="3"/>
  <c r="L41" i="3"/>
  <c r="AR41" i="3"/>
  <c r="R6" i="3"/>
  <c r="S6" i="3"/>
  <c r="T6" i="3"/>
  <c r="U6" i="3"/>
  <c r="V6" i="3"/>
  <c r="W6" i="3"/>
  <c r="X6" i="3"/>
  <c r="Y6" i="3"/>
  <c r="Z6" i="3"/>
  <c r="AA6" i="3"/>
  <c r="AB6" i="3"/>
  <c r="AF6" i="3"/>
  <c r="AG6" i="3"/>
  <c r="AH6" i="3"/>
  <c r="AI6" i="3"/>
  <c r="AJ6" i="3"/>
  <c r="AK6" i="3"/>
  <c r="AL6" i="3"/>
  <c r="AM6" i="3"/>
  <c r="AN6" i="3"/>
  <c r="AO6" i="3"/>
  <c r="AP6" i="3"/>
  <c r="AQ6" i="3"/>
  <c r="M25" i="3"/>
  <c r="L25" i="3"/>
  <c r="K25" i="3"/>
  <c r="J25" i="3"/>
  <c r="I25" i="3"/>
  <c r="H25" i="3"/>
  <c r="G25" i="3"/>
  <c r="F25" i="3"/>
  <c r="E25" i="3"/>
  <c r="D25" i="3"/>
  <c r="C25" i="3"/>
  <c r="B25" i="3"/>
  <c r="AR30" i="3"/>
  <c r="AC30" i="3"/>
  <c r="N30" i="3"/>
  <c r="AR29" i="3"/>
  <c r="AC29" i="3"/>
  <c r="N29" i="3"/>
  <c r="AR28" i="3"/>
  <c r="AC28" i="3"/>
  <c r="N28" i="3"/>
  <c r="AR14" i="3"/>
  <c r="N14" i="3"/>
  <c r="AR13" i="3"/>
  <c r="N13" i="3"/>
  <c r="N12" i="3"/>
  <c r="AU12" i="3"/>
  <c r="AR9" i="3"/>
  <c r="AC9" i="3"/>
  <c r="N9" i="3"/>
  <c r="AR8" i="3"/>
  <c r="AC8" i="3"/>
  <c r="N8" i="3"/>
  <c r="AR7" i="3"/>
  <c r="AC7" i="3"/>
  <c r="N7" i="3"/>
  <c r="AU7" i="3"/>
  <c r="N17" i="3"/>
  <c r="AU17" i="3"/>
  <c r="N24" i="3"/>
  <c r="AU24" i="3"/>
  <c r="AV24" i="3"/>
  <c r="N18" i="3"/>
  <c r="AU18" i="3"/>
  <c r="N23" i="3"/>
  <c r="AU23" i="3"/>
  <c r="N19" i="3"/>
  <c r="AV19" i="3"/>
  <c r="AV7" i="3"/>
  <c r="AU8" i="3"/>
  <c r="AV8" i="3"/>
  <c r="AU9" i="3"/>
  <c r="AV9" i="3"/>
  <c r="AV12" i="3"/>
  <c r="AU13" i="3"/>
  <c r="AV13" i="3"/>
  <c r="AU14" i="3"/>
  <c r="AV14" i="3"/>
  <c r="AU28" i="3"/>
  <c r="AV28" i="3"/>
  <c r="AU29" i="3"/>
  <c r="AV29" i="3"/>
  <c r="AU30" i="3"/>
  <c r="AV30" i="3"/>
  <c r="N33" i="3"/>
  <c r="N34" i="3"/>
  <c r="AV39" i="3"/>
  <c r="N35" i="3"/>
  <c r="N22" i="3"/>
  <c r="AV17" i="3"/>
  <c r="AU40" i="3"/>
  <c r="AU39" i="3"/>
  <c r="AV40" i="3"/>
  <c r="AU38" i="3"/>
  <c r="N25" i="3"/>
  <c r="AU25" i="3"/>
  <c r="AV23" i="3"/>
  <c r="AV18" i="3"/>
  <c r="AV35" i="3"/>
  <c r="AU35" i="3"/>
  <c r="AV33" i="3"/>
  <c r="AU34" i="3"/>
  <c r="AU19" i="3"/>
  <c r="AV34" i="3"/>
  <c r="AU33" i="3"/>
  <c r="AV22" i="3"/>
  <c r="AU22" i="3"/>
  <c r="AV38" i="3"/>
  <c r="AU41" i="3"/>
  <c r="AV41" i="3"/>
  <c r="AV25" i="3"/>
</calcChain>
</file>

<file path=xl/comments1.xml><?xml version="1.0" encoding="utf-8"?>
<comments xmlns="http://schemas.openxmlformats.org/spreadsheetml/2006/main">
  <authors>
    <author>Microsoft</author>
  </authors>
  <commentList>
    <comment ref="A44" authorId="0">
      <text>
        <r>
          <rPr>
            <b/>
            <sz val="8"/>
            <color indexed="81"/>
            <rFont val="Tahoma"/>
          </rPr>
          <t>Sales people, office &amp; others.</t>
        </r>
      </text>
    </comment>
    <comment ref="P44" authorId="0">
      <text>
        <r>
          <rPr>
            <b/>
            <sz val="8"/>
            <color indexed="81"/>
            <rFont val="Tahoma"/>
          </rPr>
          <t>Sales people, office &amp; others.</t>
        </r>
      </text>
    </comment>
  </commentList>
</comments>
</file>

<file path=xl/sharedStrings.xml><?xml version="1.0" encoding="utf-8"?>
<sst xmlns="http://schemas.openxmlformats.org/spreadsheetml/2006/main" count="168" uniqueCount="65">
  <si>
    <t>Revenue</t>
  </si>
  <si>
    <t>Total Revenue</t>
  </si>
  <si>
    <t>Unit Price</t>
  </si>
  <si>
    <t>Total Units Sold</t>
  </si>
  <si>
    <t>Units Sold</t>
  </si>
  <si>
    <t>Total Gross Profit</t>
  </si>
  <si>
    <t>Unit COGS</t>
  </si>
  <si>
    <t>Forecast Start Date</t>
  </si>
  <si>
    <t>Year 1</t>
  </si>
  <si>
    <t>Year 2</t>
  </si>
  <si>
    <t>Gross Profit</t>
  </si>
  <si>
    <t>Year 3</t>
  </si>
  <si>
    <t>Avg Growth Rate</t>
  </si>
  <si>
    <t>Avg Unit Price</t>
  </si>
  <si>
    <t>Avg COGS</t>
  </si>
  <si>
    <t>Yr 2 vs Yr 1</t>
  </si>
  <si>
    <t>Yr 3 vs Yr 2</t>
  </si>
  <si>
    <t>&lt;</t>
  </si>
  <si>
    <t>&gt;</t>
  </si>
  <si>
    <t>Sales Growth Rate</t>
  </si>
  <si>
    <t>(Units Sold * Unit Price)</t>
  </si>
  <si>
    <t>Year-to-Year Comparison</t>
  </si>
  <si>
    <t>Hide these columns for the 3-year summary view</t>
  </si>
  <si>
    <t>Sales Forecast Year 2</t>
  </si>
  <si>
    <t>Sales Forecast Year 3</t>
  </si>
  <si>
    <t>(Unit Price - Unit COGS)</t>
  </si>
  <si>
    <t>Margin Per Unit</t>
  </si>
  <si>
    <t>Avg Margin</t>
  </si>
  <si>
    <t>% Change</t>
  </si>
  <si>
    <t>Difference</t>
  </si>
  <si>
    <t>(Revenue - COGS or Margin Per Unit * Units Sold)</t>
  </si>
  <si>
    <t>Mounco Inc. Sales Forecast</t>
  </si>
  <si>
    <t>``</t>
  </si>
  <si>
    <t>Sales Forecast  Mounc Inc- 2 Years</t>
  </si>
  <si>
    <t>Units</t>
  </si>
  <si>
    <t># of APT in Network</t>
  </si>
  <si>
    <t># of Links Sold</t>
  </si>
  <si>
    <t>Date</t>
  </si>
  <si>
    <t>Expenses</t>
  </si>
  <si>
    <t xml:space="preserve">Salary expenses 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</si>
  <si>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</si>
  <si>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</si>
  <si>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</si>
  <si>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</si>
  <si>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</si>
  <si>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</si>
  <si>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</si>
  <si>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</si>
  <si>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Misc. (unspecified)</t>
  </si>
  <si>
    <t>Total Expenses</t>
  </si>
  <si>
    <t>Net Profit</t>
  </si>
  <si>
    <t>Hosting/Servers</t>
  </si>
  <si>
    <t>Sales Commission</t>
  </si>
  <si>
    <t xml:space="preserve">Payroll </t>
  </si>
  <si>
    <t>fax-land</t>
  </si>
  <si>
    <t>TBD</t>
  </si>
  <si>
    <t>TOTAL</t>
  </si>
  <si>
    <t>Total</t>
  </si>
  <si>
    <t>Princing</t>
  </si>
  <si>
    <t>$ Links</t>
  </si>
  <si>
    <t>$ APT Network</t>
  </si>
  <si>
    <t>Pricing</t>
  </si>
  <si>
    <t>Links</t>
  </si>
  <si>
    <t>Apt Network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</si>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</sst>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&quot;$&quot;#,##0.00_);[Red]\(&quot;$&quot;#,##0.00\)"/>
    <numFmt numFmtId="166" formatCode="[$-409]mmm\-yy;@"/>
    <numFmt numFmtId="167" formatCode="&quot;$&quot;#,##0.00;[Red]&quot;$&quot;#,##0.00"/>
  </numFmts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9" tint="-0.249977111117893"/>
      <name val="Arial"/>
      <family val="2"/>
    </font>
    <font>
      <sz val="10"/>
      <color theme="0"/>
      <name val="Arial"/>
      <family val="2"/>
    </font>
    <font>
      <b/>
      <sz val="20"/>
      <color theme="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color theme="1"/>
      <name val="Arial"/>
      <family val="2"/>
    </font>
    <font>
      <b/>
      <sz val="1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 tint="-0.499984740745262"/>
      <name val="Arial"/>
      <family val="2"/>
    </font>
    <font>
      <sz val="8"/>
      <name val="Arial"/>
      <family val="2"/>
    </font>
    <font>
      <b/>
      <sz val="9"/>
      <color theme="4" tint="-0.499984740745262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u/>
      <sz val="11"/>
      <color rgb="FF3333FF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u/>
      <sz val="11"/>
      <color theme="1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indexed="81"/>
      <name val="Tahoma"/>
    </font>
    <font>
      <b/>
      <sz val="8"/>
      <color rgb="FFFF0000"/>
      <name val="Arial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AEAEA"/>
        <bgColor rgb="FF000000"/>
      </patternFill>
    </fill>
    <fill>
      <patternFill patternType="solid">
        <fgColor rgb="FFD3E0F1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5">
    <xf numFmtId="0" fontId="0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4" fillId="0" borderId="0" xfId="0" applyFont="1" applyBorder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4" fontId="9" fillId="2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5" fillId="3" borderId="0" xfId="0" applyFont="1" applyFill="1" applyBorder="1"/>
    <xf numFmtId="0" fontId="10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right" vertical="center"/>
    </xf>
    <xf numFmtId="0" fontId="9" fillId="6" borderId="0" xfId="0" applyFont="1" applyFill="1" applyAlignment="1">
      <alignment horizontal="left"/>
    </xf>
    <xf numFmtId="0" fontId="16" fillId="6" borderId="0" xfId="0" applyFont="1" applyFill="1" applyAlignment="1">
      <alignment horizontal="left" vertical="center"/>
    </xf>
    <xf numFmtId="0" fontId="13" fillId="6" borderId="10" xfId="0" applyFont="1" applyFill="1" applyBorder="1" applyAlignment="1">
      <alignment horizontal="right" vertical="center"/>
    </xf>
    <xf numFmtId="0" fontId="14" fillId="6" borderId="9" xfId="0" applyFont="1" applyFill="1" applyBorder="1" applyAlignment="1">
      <alignment horizontal="left" vertical="center"/>
    </xf>
    <xf numFmtId="164" fontId="9" fillId="7" borderId="7" xfId="0" applyNumberFormat="1" applyFont="1" applyFill="1" applyBorder="1" applyAlignment="1">
      <alignment horizontal="center" vertical="center"/>
    </xf>
    <xf numFmtId="165" fontId="9" fillId="7" borderId="7" xfId="0" applyNumberFormat="1" applyFont="1" applyFill="1" applyBorder="1" applyAlignment="1">
      <alignment horizontal="center" vertical="center"/>
    </xf>
    <xf numFmtId="9" fontId="9" fillId="7" borderId="7" xfId="0" applyNumberFormat="1" applyFont="1" applyFill="1" applyBorder="1" applyAlignment="1">
      <alignment horizontal="center" vertical="center"/>
    </xf>
    <xf numFmtId="9" fontId="9" fillId="7" borderId="7" xfId="1" applyFont="1" applyFill="1" applyBorder="1" applyAlignment="1">
      <alignment horizontal="center" vertical="center"/>
    </xf>
    <xf numFmtId="1" fontId="9" fillId="4" borderId="7" xfId="0" applyNumberFormat="1" applyFont="1" applyFill="1" applyBorder="1" applyAlignment="1">
      <alignment horizontal="center" vertical="center"/>
    </xf>
    <xf numFmtId="9" fontId="9" fillId="4" borderId="7" xfId="0" applyNumberFormat="1" applyFont="1" applyFill="1" applyBorder="1" applyAlignment="1">
      <alignment horizontal="center" vertical="center"/>
    </xf>
    <xf numFmtId="165" fontId="9" fillId="4" borderId="7" xfId="0" applyNumberFormat="1" applyFont="1" applyFill="1" applyBorder="1" applyAlignment="1">
      <alignment horizontal="center" vertical="center"/>
    </xf>
    <xf numFmtId="164" fontId="8" fillId="4" borderId="8" xfId="0" applyNumberFormat="1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4" borderId="0" xfId="0" applyFont="1" applyFill="1" applyBorder="1" applyAlignment="1">
      <alignment horizontal="right" vertical="center"/>
    </xf>
    <xf numFmtId="0" fontId="20" fillId="4" borderId="0" xfId="0" applyFont="1" applyFill="1" applyAlignment="1">
      <alignment horizontal="right" vertical="center"/>
    </xf>
    <xf numFmtId="0" fontId="21" fillId="6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9" fontId="9" fillId="8" borderId="4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 applyProtection="1">
      <alignment horizontal="center" vertical="center"/>
      <protection locked="0"/>
    </xf>
    <xf numFmtId="165" fontId="9" fillId="0" borderId="4" xfId="0" applyNumberFormat="1" applyFont="1" applyBorder="1" applyAlignment="1" applyProtection="1">
      <alignment horizontal="center" vertical="center"/>
      <protection locked="0"/>
    </xf>
    <xf numFmtId="165" fontId="9" fillId="0" borderId="5" xfId="0" applyNumberFormat="1" applyFont="1" applyBorder="1" applyAlignment="1" applyProtection="1">
      <alignment horizontal="center" vertical="center"/>
      <protection locked="0"/>
    </xf>
    <xf numFmtId="0" fontId="9" fillId="8" borderId="7" xfId="0" applyFont="1" applyFill="1" applyBorder="1" applyAlignment="1">
      <alignment vertical="center"/>
    </xf>
    <xf numFmtId="164" fontId="9" fillId="8" borderId="12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/>
    </xf>
    <xf numFmtId="164" fontId="8" fillId="4" borderId="13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165" fontId="9" fillId="8" borderId="12" xfId="0" applyNumberFormat="1" applyFont="1" applyFill="1" applyBorder="1" applyAlignment="1">
      <alignment horizontal="center" vertical="center"/>
    </xf>
    <xf numFmtId="165" fontId="9" fillId="0" borderId="12" xfId="0" applyNumberFormat="1" applyFont="1" applyBorder="1" applyAlignment="1" applyProtection="1">
      <alignment horizontal="center" vertical="center"/>
      <protection locked="0"/>
    </xf>
    <xf numFmtId="9" fontId="9" fillId="8" borderId="5" xfId="0" applyNumberFormat="1" applyFont="1" applyFill="1" applyBorder="1" applyAlignment="1">
      <alignment horizontal="center" vertical="center"/>
    </xf>
    <xf numFmtId="9" fontId="9" fillId="8" borderId="12" xfId="0" applyNumberFormat="1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vertical="center"/>
      <protection locked="0"/>
    </xf>
    <xf numFmtId="1" fontId="9" fillId="3" borderId="5" xfId="0" applyNumberFormat="1" applyFont="1" applyFill="1" applyBorder="1" applyAlignment="1" applyProtection="1">
      <alignment horizontal="center" vertical="center"/>
      <protection locked="0"/>
    </xf>
    <xf numFmtId="1" fontId="9" fillId="3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vertical="center"/>
      <protection locked="0"/>
    </xf>
    <xf numFmtId="1" fontId="9" fillId="3" borderId="16" xfId="0" applyNumberFormat="1" applyFont="1" applyFill="1" applyBorder="1" applyAlignment="1" applyProtection="1">
      <alignment horizontal="center" vertical="center"/>
      <protection locked="0"/>
    </xf>
    <xf numFmtId="1" fontId="9" fillId="3" borderId="17" xfId="0" applyNumberFormat="1" applyFont="1" applyFill="1" applyBorder="1" applyAlignment="1" applyProtection="1">
      <alignment horizontal="center" vertical="center"/>
      <protection locked="0"/>
    </xf>
    <xf numFmtId="1" fontId="9" fillId="3" borderId="18" xfId="0" applyNumberFormat="1" applyFont="1" applyFill="1" applyBorder="1" applyAlignment="1" applyProtection="1">
      <alignment horizontal="center" vertical="center"/>
      <protection locked="0"/>
    </xf>
    <xf numFmtId="1" fontId="9" fillId="4" borderId="15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166" fontId="8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7" borderId="7" xfId="0" applyFont="1" applyFill="1" applyBorder="1" applyAlignment="1">
      <alignment vertical="center"/>
    </xf>
    <xf numFmtId="0" fontId="9" fillId="7" borderId="13" xfId="0" applyFont="1" applyFill="1" applyBorder="1" applyAlignment="1">
      <alignment vertical="center"/>
    </xf>
    <xf numFmtId="164" fontId="9" fillId="7" borderId="13" xfId="0" applyNumberFormat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vertical="center"/>
    </xf>
    <xf numFmtId="9" fontId="9" fillId="7" borderId="15" xfId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9" fillId="4" borderId="0" xfId="2" applyFill="1" applyAlignment="1">
      <alignment vertical="center"/>
    </xf>
    <xf numFmtId="17" fontId="0" fillId="0" borderId="0" xfId="0" applyNumberFormat="1"/>
    <xf numFmtId="0" fontId="18" fillId="0" borderId="0" xfId="0" applyFont="1"/>
    <xf numFmtId="17" fontId="18" fillId="0" borderId="0" xfId="0" applyNumberFormat="1" applyFont="1"/>
    <xf numFmtId="167" fontId="18" fillId="0" borderId="0" xfId="0" applyNumberFormat="1" applyFont="1" applyAlignment="1">
      <alignment horizontal="center"/>
    </xf>
    <xf numFmtId="0" fontId="23" fillId="9" borderId="7" xfId="0" applyFont="1" applyFill="1" applyBorder="1" applyAlignment="1">
      <alignment vertical="center"/>
    </xf>
    <xf numFmtId="164" fontId="23" fillId="9" borderId="12" xfId="0" applyNumberFormat="1" applyFont="1" applyFill="1" applyBorder="1" applyAlignment="1">
      <alignment horizontal="center" vertical="center"/>
    </xf>
    <xf numFmtId="164" fontId="24" fillId="10" borderId="7" xfId="0" applyNumberFormat="1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vertical="center"/>
    </xf>
    <xf numFmtId="164" fontId="23" fillId="9" borderId="16" xfId="0" applyNumberFormat="1" applyFont="1" applyFill="1" applyBorder="1" applyAlignment="1">
      <alignment horizontal="center" vertical="center"/>
    </xf>
    <xf numFmtId="164" fontId="24" fillId="10" borderId="15" xfId="0" applyNumberFormat="1" applyFont="1" applyFill="1" applyBorder="1" applyAlignment="1">
      <alignment horizontal="center" vertical="center"/>
    </xf>
    <xf numFmtId="164" fontId="24" fillId="10" borderId="19" xfId="0" applyNumberFormat="1" applyFont="1" applyFill="1" applyBorder="1" applyAlignment="1">
      <alignment horizontal="center" vertical="center"/>
    </xf>
    <xf numFmtId="0" fontId="24" fillId="10" borderId="8" xfId="0" applyFont="1" applyFill="1" applyBorder="1" applyAlignment="1">
      <alignment vertical="center"/>
    </xf>
    <xf numFmtId="164" fontId="24" fillId="10" borderId="1" xfId="0" applyNumberFormat="1" applyFont="1" applyFill="1" applyBorder="1" applyAlignment="1">
      <alignment horizontal="center" vertical="center"/>
    </xf>
    <xf numFmtId="164" fontId="24" fillId="10" borderId="20" xfId="0" applyNumberFormat="1" applyFont="1" applyFill="1" applyBorder="1" applyAlignment="1">
      <alignment horizontal="center" vertical="center"/>
    </xf>
    <xf numFmtId="164" fontId="24" fillId="10" borderId="8" xfId="0" applyNumberFormat="1" applyFont="1" applyFill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7" fontId="3" fillId="0" borderId="0" xfId="0" applyNumberFormat="1" applyFont="1"/>
    <xf numFmtId="14" fontId="7" fillId="3" borderId="6" xfId="0" applyNumberFormat="1" applyFont="1" applyFill="1" applyBorder="1" applyAlignment="1" applyProtection="1">
      <alignment horizontal="center" vertical="center"/>
      <protection locked="0"/>
    </xf>
    <xf numFmtId="14" fontId="7" fillId="3" borderId="11" xfId="0" applyNumberFormat="1" applyFont="1" applyFill="1" applyBorder="1" applyAlignment="1" applyProtection="1">
      <alignment horizontal="center" vertical="center"/>
      <protection locked="0"/>
    </xf>
    <xf numFmtId="9" fontId="9" fillId="8" borderId="12" xfId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0" fillId="11" borderId="22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167" fontId="9" fillId="0" borderId="0" xfId="0" applyNumberFormat="1" applyFont="1" applyAlignment="1">
      <alignment horizontal="center"/>
    </xf>
    <xf numFmtId="167" fontId="9" fillId="0" borderId="0" xfId="0" applyNumberFormat="1" applyFont="1"/>
    <xf numFmtId="0" fontId="10" fillId="11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165" fontId="9" fillId="8" borderId="7" xfId="0" applyNumberFormat="1" applyFont="1" applyFill="1" applyBorder="1" applyAlignment="1">
      <alignment horizontal="center" vertical="center"/>
    </xf>
    <xf numFmtId="9" fontId="9" fillId="8" borderId="7" xfId="1" applyFont="1" applyFill="1" applyBorder="1" applyAlignment="1">
      <alignment horizontal="center" vertical="center"/>
    </xf>
    <xf numFmtId="167" fontId="26" fillId="13" borderId="7" xfId="0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horizontal="center"/>
    </xf>
    <xf numFmtId="165" fontId="9" fillId="8" borderId="23" xfId="0" applyNumberFormat="1" applyFont="1" applyFill="1" applyBorder="1" applyAlignment="1">
      <alignment horizontal="center" vertical="center"/>
    </xf>
    <xf numFmtId="167" fontId="9" fillId="14" borderId="13" xfId="0" applyNumberFormat="1" applyFont="1" applyFill="1" applyBorder="1" applyAlignment="1">
      <alignment horizontal="center" vertical="center"/>
    </xf>
    <xf numFmtId="165" fontId="9" fillId="14" borderId="7" xfId="0" applyNumberFormat="1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 wrapText="1"/>
    </xf>
  </cellXfs>
  <cellStyles count="55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Hyperlink" xfId="2" builtinId="8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AEAEA"/>
      <color rgb="FFDDDDDD"/>
      <color rgb="FF3333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1: Growth Rate</a:t>
            </a:r>
          </a:p>
        </c:rich>
      </c:tx>
      <c:layout>
        <c:manualLayout>
          <c:xMode val="edge"/>
          <c:yMode val="edge"/>
          <c:x val="0.306455364883002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61098447954"/>
          <c:y val="0.133092301612566"/>
          <c:w val="0.843573196950578"/>
          <c:h val="0.526985605937331"/>
        </c:manualLayout>
      </c:layout>
      <c:lineChart>
        <c:grouping val="standard"/>
        <c:varyColors val="0"/>
        <c:ser>
          <c:idx val="0"/>
          <c:order val="0"/>
          <c:tx>
            <c:strRef>
              <c:f>'2-Year Sales Forecast'!$A$17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'2-Year Sales Forecast'!$B$6:$M$6</c:f>
              <c:numCache>
                <c:formatCode>[$-409]mmm\-yy;@</c:formatCode>
                <c:ptCount val="1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</c:numCache>
            </c:numRef>
          </c:cat>
          <c:val>
            <c:numRef>
              <c:f>'2-Year Sales Forecast'!$B$17:$M$17</c:f>
              <c:numCache>
                <c:formatCode>0%</c:formatCode>
                <c:ptCount val="12"/>
                <c:pt idx="0">
                  <c:v>0.0</c:v>
                </c:pt>
                <c:pt idx="1">
                  <c:v>0.277777777777778</c:v>
                </c:pt>
                <c:pt idx="2">
                  <c:v>0.434782608695652</c:v>
                </c:pt>
                <c:pt idx="3">
                  <c:v>0.515151515151515</c:v>
                </c:pt>
                <c:pt idx="4">
                  <c:v>1.0</c:v>
                </c:pt>
                <c:pt idx="5">
                  <c:v>0.2</c:v>
                </c:pt>
                <c:pt idx="6">
                  <c:v>0.25</c:v>
                </c:pt>
                <c:pt idx="7">
                  <c:v>1.0</c:v>
                </c:pt>
                <c:pt idx="8">
                  <c:v>0.166666666666667</c:v>
                </c:pt>
                <c:pt idx="9">
                  <c:v>1.0</c:v>
                </c:pt>
                <c:pt idx="10">
                  <c:v>0.214285714285714</c:v>
                </c:pt>
                <c:pt idx="11">
                  <c:v>0.176470588235294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'2-Year Sales Forecast'!$A$18</c:f>
              <c:strCache>
                <c:ptCount val="1"/>
                <c:pt idx="0">
                  <c:v># of Links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'2-Year Sales Forecast'!$B$6:$M$6</c:f>
              <c:numCache>
                <c:formatCode>[$-409]mmm\-yy;@</c:formatCode>
                <c:ptCount val="1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</c:numCache>
            </c:numRef>
          </c:cat>
          <c:val>
            <c:numRef>
              <c:f>'2-Year Sales Forecast'!$B$18:$M$18</c:f>
              <c:numCache>
                <c:formatCode>0%</c:formatCode>
                <c:ptCount val="12"/>
                <c:pt idx="0">
                  <c:v>0.0</c:v>
                </c:pt>
                <c:pt idx="1">
                  <c:v>0.5</c:v>
                </c:pt>
                <c:pt idx="2">
                  <c:v>0.333333333333333</c:v>
                </c:pt>
                <c:pt idx="3">
                  <c:v>0.25</c:v>
                </c:pt>
                <c:pt idx="4">
                  <c:v>0.6</c:v>
                </c:pt>
                <c:pt idx="5">
                  <c:v>0.25</c:v>
                </c:pt>
                <c:pt idx="6">
                  <c:v>0.2</c:v>
                </c:pt>
                <c:pt idx="7">
                  <c:v>0.166666666666667</c:v>
                </c:pt>
                <c:pt idx="8">
                  <c:v>0.285714285714286</c:v>
                </c:pt>
                <c:pt idx="9">
                  <c:v>0.222222222222222</c:v>
                </c:pt>
                <c:pt idx="10">
                  <c:v>0.136363636363636</c:v>
                </c:pt>
                <c:pt idx="11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'2-Year Sales Forecast'!$A$19</c:f>
              <c:strCache>
                <c:ptCount val="1"/>
                <c:pt idx="0">
                  <c:v># of APT in 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'2-Year Sales Forecast'!$B$6:$M$6</c:f>
              <c:numCache>
                <c:formatCode>[$-409]mmm\-yy;@</c:formatCode>
                <c:ptCount val="12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</c:numCache>
            </c:numRef>
          </c:cat>
          <c:val>
            <c:numRef>
              <c:f>'2-Year Sales Forecast'!$B$19:$M$19</c:f>
              <c:numCache>
                <c:formatCode>0%</c:formatCode>
                <c:ptCount val="12"/>
                <c:pt idx="0">
                  <c:v>0.0</c:v>
                </c:pt>
                <c:pt idx="1">
                  <c:v>0.277777777777778</c:v>
                </c:pt>
                <c:pt idx="2">
                  <c:v>0.434782608695652</c:v>
                </c:pt>
                <c:pt idx="3">
                  <c:v>0.515151515151515</c:v>
                </c:pt>
                <c:pt idx="4">
                  <c:v>3.0</c:v>
                </c:pt>
                <c:pt idx="5">
                  <c:v>0.2</c:v>
                </c:pt>
                <c:pt idx="6">
                  <c:v>0.25</c:v>
                </c:pt>
                <c:pt idx="7">
                  <c:v>1.0</c:v>
                </c:pt>
                <c:pt idx="8">
                  <c:v>-0.416666666666667</c:v>
                </c:pt>
                <c:pt idx="9">
                  <c:v>1.0</c:v>
                </c:pt>
                <c:pt idx="10">
                  <c:v>0.214285714285714</c:v>
                </c:pt>
                <c:pt idx="11">
                  <c:v>0.176470588235294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52824"/>
        <c:axId val="2126749944"/>
      </c:lineChart>
      <c:dateAx>
        <c:axId val="2126752824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9944"/>
        <c:crosses val="autoZero"/>
        <c:auto val="1"/>
        <c:lblOffset val="100"/>
        <c:baseTimeUnit val="months"/>
      </c:dateAx>
      <c:valAx>
        <c:axId val="21267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5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11658471874962"/>
          <c:y val="0.896067286467038"/>
          <c:w val="0.986224493780549"/>
          <c:h val="0.103932713532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Gross</a:t>
            </a:r>
            <a:r>
              <a:rPr lang="en-US" baseline="0"/>
              <a:t> Profit - Year 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Charts!$U$29</c:f>
              <c:strCache>
                <c:ptCount val="1"/>
                <c:pt idx="0">
                  <c:v>Units</c:v>
                </c:pt>
              </c:strCache>
            </c:strRef>
          </c:tx>
          <c:invertIfNegative val="0"/>
          <c:cat>
            <c:numRef>
              <c:f>Charts!$V$28:$AH$28</c:f>
              <c:numCache>
                <c:formatCode>mmm\-yy</c:formatCode>
                <c:ptCount val="13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</c:numCache>
            </c:numRef>
          </c:cat>
          <c:val>
            <c:numRef>
              <c:f>Charts!$V$29:$AH$29</c:f>
              <c:numCache>
                <c:formatCode>"$"#,##0.00;[Red]"$"#,##0.00</c:formatCode>
                <c:ptCount val="13"/>
                <c:pt idx="0">
                  <c:v>225.0</c:v>
                </c:pt>
                <c:pt idx="1">
                  <c:v>287.5</c:v>
                </c:pt>
                <c:pt idx="2">
                  <c:v>412.5</c:v>
                </c:pt>
                <c:pt idx="3">
                  <c:v>625.0</c:v>
                </c:pt>
                <c:pt idx="4">
                  <c:v>1250.0</c:v>
                </c:pt>
                <c:pt idx="5">
                  <c:v>1500.0</c:v>
                </c:pt>
                <c:pt idx="6">
                  <c:v>1875.0</c:v>
                </c:pt>
                <c:pt idx="7">
                  <c:v>3750.0</c:v>
                </c:pt>
                <c:pt idx="8">
                  <c:v>4375.0</c:v>
                </c:pt>
                <c:pt idx="9">
                  <c:v>8750.0</c:v>
                </c:pt>
                <c:pt idx="10">
                  <c:v>10625.0</c:v>
                </c:pt>
                <c:pt idx="11">
                  <c:v>12500.0</c:v>
                </c:pt>
                <c:pt idx="12">
                  <c:v>46175.0</c:v>
                </c:pt>
              </c:numCache>
            </c:numRef>
          </c:val>
        </c:ser>
        <c:ser>
          <c:idx val="1"/>
          <c:order val="1"/>
          <c:tx>
            <c:strRef>
              <c:f>Charts!$U$30</c:f>
              <c:strCache>
                <c:ptCount val="1"/>
                <c:pt idx="0">
                  <c:v># of Links Sold</c:v>
                </c:pt>
              </c:strCache>
            </c:strRef>
          </c:tx>
          <c:invertIfNegative val="0"/>
          <c:cat>
            <c:numRef>
              <c:f>Charts!$V$28:$AH$28</c:f>
              <c:numCache>
                <c:formatCode>mmm\-yy</c:formatCode>
                <c:ptCount val="13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</c:numCache>
            </c:numRef>
          </c:cat>
          <c:val>
            <c:numRef>
              <c:f>Charts!$V$30:$AH$30</c:f>
              <c:numCache>
                <c:formatCode>"$"#,##0.00;[Red]"$"#,##0.00</c:formatCode>
                <c:ptCount val="13"/>
                <c:pt idx="0">
                  <c:v>49.90000000000001</c:v>
                </c:pt>
                <c:pt idx="1">
                  <c:v>74.85000000000001</c:v>
                </c:pt>
                <c:pt idx="2">
                  <c:v>119.8</c:v>
                </c:pt>
                <c:pt idx="3">
                  <c:v>199.75</c:v>
                </c:pt>
                <c:pt idx="4">
                  <c:v>439.6</c:v>
                </c:pt>
                <c:pt idx="5">
                  <c:v>749.5</c:v>
                </c:pt>
                <c:pt idx="6">
                  <c:v>1199.4</c:v>
                </c:pt>
                <c:pt idx="7">
                  <c:v>1399.3</c:v>
                </c:pt>
                <c:pt idx="8">
                  <c:v>1799.1</c:v>
                </c:pt>
                <c:pt idx="9">
                  <c:v>2198.9</c:v>
                </c:pt>
                <c:pt idx="10">
                  <c:v>2498.75</c:v>
                </c:pt>
                <c:pt idx="11">
                  <c:v>3748.5</c:v>
                </c:pt>
                <c:pt idx="12">
                  <c:v>14477.35</c:v>
                </c:pt>
              </c:numCache>
            </c:numRef>
          </c:val>
        </c:ser>
        <c:ser>
          <c:idx val="2"/>
          <c:order val="2"/>
          <c:tx>
            <c:strRef>
              <c:f>Charts!$U$31</c:f>
              <c:strCache>
                <c:ptCount val="1"/>
                <c:pt idx="0">
                  <c:v># of APT in Network</c:v>
                </c:pt>
              </c:strCache>
            </c:strRef>
          </c:tx>
          <c:invertIfNegative val="0"/>
          <c:cat>
            <c:numRef>
              <c:f>Charts!$V$28:$AH$28</c:f>
              <c:numCache>
                <c:formatCode>mmm\-yy</c:formatCode>
                <c:ptCount val="13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</c:numCache>
            </c:numRef>
          </c:cat>
          <c:val>
            <c:numRef>
              <c:f>Charts!$V$31:$AH$31</c:f>
              <c:numCache>
                <c:formatCode>"$"#,##0.00;[Red]"$"#,##0.00</c:formatCode>
                <c:ptCount val="13"/>
                <c:pt idx="0">
                  <c:v>359.82</c:v>
                </c:pt>
                <c:pt idx="1">
                  <c:v>459.77</c:v>
                </c:pt>
                <c:pt idx="2">
                  <c:v>659.67</c:v>
                </c:pt>
                <c:pt idx="3">
                  <c:v>999.4999999999999</c:v>
                </c:pt>
                <c:pt idx="4">
                  <c:v>3998</c:v>
                </c:pt>
                <c:pt idx="5">
                  <c:v>4797.6</c:v>
                </c:pt>
                <c:pt idx="6">
                  <c:v>5997</c:v>
                </c:pt>
                <c:pt idx="7">
                  <c:v>11994</c:v>
                </c:pt>
                <c:pt idx="8">
                  <c:v>6996.5</c:v>
                </c:pt>
                <c:pt idx="9">
                  <c:v>13993</c:v>
                </c:pt>
                <c:pt idx="10">
                  <c:v>16991.5</c:v>
                </c:pt>
                <c:pt idx="11">
                  <c:v>19990.0</c:v>
                </c:pt>
                <c:pt idx="12">
                  <c:v>87236.35999999998</c:v>
                </c:pt>
              </c:numCache>
            </c:numRef>
          </c:val>
        </c:ser>
        <c:ser>
          <c:idx val="3"/>
          <c:order val="3"/>
          <c:tx>
            <c:strRef>
              <c:f>Charts!$U$32</c:f>
              <c:strCache>
                <c:ptCount val="1"/>
                <c:pt idx="0">
                  <c:v>Total Gross Profit</c:v>
                </c:pt>
              </c:strCache>
            </c:strRef>
          </c:tx>
          <c:invertIfNegative val="0"/>
          <c:cat>
            <c:numRef>
              <c:f>Charts!$V$28:$AH$28</c:f>
              <c:numCache>
                <c:formatCode>mmm\-yy</c:formatCode>
                <c:ptCount val="13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  <c:pt idx="11">
                  <c:v>43070.0</c:v>
                </c:pt>
                <c:pt idx="12">
                  <c:v>43101.0</c:v>
                </c:pt>
              </c:numCache>
            </c:numRef>
          </c:cat>
          <c:val>
            <c:numRef>
              <c:f>Charts!$V$32:$AH$32</c:f>
              <c:numCache>
                <c:formatCode>"$"#,##0.00;[Red]"$"#,##0.00</c:formatCode>
                <c:ptCount val="13"/>
                <c:pt idx="0">
                  <c:v>634.72</c:v>
                </c:pt>
                <c:pt idx="1">
                  <c:v>822.12</c:v>
                </c:pt>
                <c:pt idx="2">
                  <c:v>1191.97</c:v>
                </c:pt>
                <c:pt idx="3">
                  <c:v>1824.25</c:v>
                </c:pt>
                <c:pt idx="4">
                  <c:v>5687.6</c:v>
                </c:pt>
                <c:pt idx="5">
                  <c:v>7047.1</c:v>
                </c:pt>
                <c:pt idx="6">
                  <c:v>9071.399999999998</c:v>
                </c:pt>
                <c:pt idx="7">
                  <c:v>17143.3</c:v>
                </c:pt>
                <c:pt idx="8">
                  <c:v>13170.6</c:v>
                </c:pt>
                <c:pt idx="9">
                  <c:v>24941.9</c:v>
                </c:pt>
                <c:pt idx="10">
                  <c:v>30115.25</c:v>
                </c:pt>
                <c:pt idx="11">
                  <c:v>36238.5</c:v>
                </c:pt>
                <c:pt idx="12">
                  <c:v>147888.71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19512"/>
        <c:axId val="2126716312"/>
      </c:barChart>
      <c:dateAx>
        <c:axId val="21267195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126716312"/>
        <c:crosses val="autoZero"/>
        <c:auto val="1"/>
        <c:lblOffset val="100"/>
        <c:baseTimeUnit val="months"/>
      </c:dateAx>
      <c:valAx>
        <c:axId val="2126716312"/>
        <c:scaling>
          <c:orientation val="minMax"/>
        </c:scaling>
        <c:delete val="0"/>
        <c:axPos val="l"/>
        <c:majorGridlines/>
        <c:numFmt formatCode="&quot;$&quot;#,##0.00;[Red]&quot;$&quot;#,##0.00" sourceLinked="1"/>
        <c:majorTickMark val="none"/>
        <c:minorTickMark val="none"/>
        <c:tickLblPos val="nextTo"/>
        <c:crossAx val="212671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2: Growth Rate</a:t>
            </a:r>
          </a:p>
        </c:rich>
      </c:tx>
      <c:layout>
        <c:manualLayout>
          <c:xMode val="edge"/>
          <c:yMode val="edge"/>
          <c:x val="0.306455364883002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61098447954"/>
          <c:y val="0.133092301612566"/>
          <c:w val="0.843573196950578"/>
          <c:h val="0.526985605937331"/>
        </c:manualLayout>
      </c:layout>
      <c:lineChart>
        <c:grouping val="standard"/>
        <c:varyColors val="0"/>
        <c:ser>
          <c:idx val="0"/>
          <c:order val="0"/>
          <c:tx>
            <c:strRef>
              <c:f>'2-Year Sales Forecast'!$P$17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'2-Year Sales Forecast'!$Q$6:$AB$6</c:f>
              <c:numCache>
                <c:formatCode>[$-409]mmm\-yy;@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'2-Year Sales Forecast'!$Q$17:$AB$17</c:f>
              <c:numCache>
                <c:formatCode>0%</c:formatCode>
                <c:ptCount val="12"/>
                <c:pt idx="0">
                  <c:v>0.02</c:v>
                </c:pt>
                <c:pt idx="1">
                  <c:v>0.0196078431372548</c:v>
                </c:pt>
                <c:pt idx="2">
                  <c:v>0.0192307692307692</c:v>
                </c:pt>
                <c:pt idx="3">
                  <c:v>0.0377358490566038</c:v>
                </c:pt>
                <c:pt idx="4">
                  <c:v>0.0181818181818181</c:v>
                </c:pt>
                <c:pt idx="5">
                  <c:v>0.0178571428571428</c:v>
                </c:pt>
                <c:pt idx="6">
                  <c:v>0.013157894736842</c:v>
                </c:pt>
                <c:pt idx="7">
                  <c:v>0.0129870129870129</c:v>
                </c:pt>
                <c:pt idx="8">
                  <c:v>0.0128205128205128</c:v>
                </c:pt>
                <c:pt idx="9">
                  <c:v>0.0126582278481013</c:v>
                </c:pt>
                <c:pt idx="10">
                  <c:v>0.0125</c:v>
                </c:pt>
                <c:pt idx="11">
                  <c:v>0.0123456790123457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'2-Year Sales Forecast'!$P$18</c:f>
              <c:strCache>
                <c:ptCount val="1"/>
                <c:pt idx="0">
                  <c:v># of Links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'2-Year Sales Forecast'!$Q$6:$AB$6</c:f>
              <c:numCache>
                <c:formatCode>[$-409]mmm\-yy;@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'2-Year Sales Forecast'!$Q$18:$AB$18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'2-Year Sales Forecast'!$P$19</c:f>
              <c:strCache>
                <c:ptCount val="1"/>
                <c:pt idx="0">
                  <c:v># of APT in 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'2-Year Sales Forecast'!$Q$6:$AB$6</c:f>
              <c:numCache>
                <c:formatCode>[$-409]mmm\-yy;@</c:formatCode>
                <c:ptCount val="12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</c:numCache>
            </c:numRef>
          </c:cat>
          <c:val>
            <c:numRef>
              <c:f>'2-Year Sales Forecast'!$Q$19:$AB$19</c:f>
              <c:numCache>
                <c:formatCode>0%</c:formatCode>
                <c:ptCount val="12"/>
                <c:pt idx="0">
                  <c:v>0.02</c:v>
                </c:pt>
                <c:pt idx="1">
                  <c:v>0.0196078431372548</c:v>
                </c:pt>
                <c:pt idx="2">
                  <c:v>0.0192307692307692</c:v>
                </c:pt>
                <c:pt idx="3">
                  <c:v>0.0377358490566038</c:v>
                </c:pt>
                <c:pt idx="4">
                  <c:v>1.036363636363636</c:v>
                </c:pt>
                <c:pt idx="5">
                  <c:v>0.0178571428571428</c:v>
                </c:pt>
                <c:pt idx="6">
                  <c:v>0.013157894736842</c:v>
                </c:pt>
                <c:pt idx="7">
                  <c:v>0.0129870129870129</c:v>
                </c:pt>
                <c:pt idx="8">
                  <c:v>-0.493589743589744</c:v>
                </c:pt>
                <c:pt idx="9">
                  <c:v>0.0126582278481013</c:v>
                </c:pt>
                <c:pt idx="10">
                  <c:v>0.0125</c:v>
                </c:pt>
                <c:pt idx="11">
                  <c:v>0.0123456790123457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65320"/>
        <c:axId val="2126661784"/>
      </c:lineChart>
      <c:dateAx>
        <c:axId val="212666532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1784"/>
        <c:crosses val="autoZero"/>
        <c:auto val="1"/>
        <c:lblOffset val="100"/>
        <c:baseTimeUnit val="months"/>
      </c:dateAx>
      <c:valAx>
        <c:axId val="21266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11658471874962"/>
          <c:y val="0.896067286467038"/>
          <c:w val="0.986224493780549"/>
          <c:h val="0.103932713532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Gross</a:t>
            </a:r>
            <a:r>
              <a:rPr lang="en-US" baseline="0"/>
              <a:t> Profit - Year 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Charts!$U$38</c:f>
              <c:strCache>
                <c:ptCount val="1"/>
                <c:pt idx="0">
                  <c:v>Units</c:v>
                </c:pt>
              </c:strCache>
            </c:strRef>
          </c:tx>
          <c:invertIfNegative val="0"/>
          <c:cat>
            <c:numRef>
              <c:f>Charts!$V$37:$AH$37</c:f>
              <c:numCache>
                <c:formatCode>mmm\-yy</c:formatCode>
                <c:ptCount val="13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  <c:pt idx="12">
                  <c:v>43466.0</c:v>
                </c:pt>
              </c:numCache>
            </c:numRef>
          </c:cat>
          <c:val>
            <c:numRef>
              <c:f>Charts!$V$38:$AH$38</c:f>
              <c:numCache>
                <c:formatCode>"$"#,##0_);[Red]\("$"#,##0\)</c:formatCode>
                <c:ptCount val="13"/>
                <c:pt idx="0">
                  <c:v>17850.0</c:v>
                </c:pt>
                <c:pt idx="1">
                  <c:v>18200.0</c:v>
                </c:pt>
                <c:pt idx="2">
                  <c:v>18550.0</c:v>
                </c:pt>
                <c:pt idx="3">
                  <c:v>19250.0</c:v>
                </c:pt>
                <c:pt idx="4">
                  <c:v>19600.0</c:v>
                </c:pt>
                <c:pt idx="5">
                  <c:v>19950.0</c:v>
                </c:pt>
                <c:pt idx="6">
                  <c:v>20213.0</c:v>
                </c:pt>
                <c:pt idx="7">
                  <c:v>20475.0</c:v>
                </c:pt>
                <c:pt idx="8">
                  <c:v>20738.0</c:v>
                </c:pt>
                <c:pt idx="9">
                  <c:v>21000.0</c:v>
                </c:pt>
                <c:pt idx="10">
                  <c:v>21263.0</c:v>
                </c:pt>
                <c:pt idx="11">
                  <c:v>21525.0</c:v>
                </c:pt>
                <c:pt idx="12">
                  <c:v>238613.0</c:v>
                </c:pt>
              </c:numCache>
            </c:numRef>
          </c:val>
        </c:ser>
        <c:ser>
          <c:idx val="1"/>
          <c:order val="1"/>
          <c:tx>
            <c:strRef>
              <c:f>Charts!$U$39</c:f>
              <c:strCache>
                <c:ptCount val="1"/>
                <c:pt idx="0">
                  <c:v># of Links Sold</c:v>
                </c:pt>
              </c:strCache>
            </c:strRef>
          </c:tx>
          <c:invertIfNegative val="0"/>
          <c:cat>
            <c:numRef>
              <c:f>Charts!$V$37:$AH$37</c:f>
              <c:numCache>
                <c:formatCode>mmm\-yy</c:formatCode>
                <c:ptCount val="13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  <c:pt idx="12">
                  <c:v>43466.0</c:v>
                </c:pt>
              </c:numCache>
            </c:numRef>
          </c:cat>
          <c:val>
            <c:numRef>
              <c:f>Charts!$V$39:$AH$39</c:f>
              <c:numCache>
                <c:formatCode>"$"#,##0_);[Red]\("$"#,##0\)</c:formatCode>
                <c:ptCount val="13"/>
                <c:pt idx="0">
                  <c:v>3749.0</c:v>
                </c:pt>
                <c:pt idx="1">
                  <c:v>3749.0</c:v>
                </c:pt>
                <c:pt idx="2">
                  <c:v>3749.0</c:v>
                </c:pt>
                <c:pt idx="3">
                  <c:v>3749.0</c:v>
                </c:pt>
                <c:pt idx="4">
                  <c:v>3749.0</c:v>
                </c:pt>
                <c:pt idx="5">
                  <c:v>3749.0</c:v>
                </c:pt>
                <c:pt idx="6">
                  <c:v>3749.0</c:v>
                </c:pt>
                <c:pt idx="7">
                  <c:v>3749.0</c:v>
                </c:pt>
                <c:pt idx="8">
                  <c:v>3749.0</c:v>
                </c:pt>
                <c:pt idx="9">
                  <c:v>3749.0</c:v>
                </c:pt>
                <c:pt idx="10">
                  <c:v>3749.0</c:v>
                </c:pt>
                <c:pt idx="11">
                  <c:v>3749.0</c:v>
                </c:pt>
                <c:pt idx="12">
                  <c:v>44982.0</c:v>
                </c:pt>
              </c:numCache>
            </c:numRef>
          </c:val>
        </c:ser>
        <c:ser>
          <c:idx val="2"/>
          <c:order val="2"/>
          <c:tx>
            <c:strRef>
              <c:f>Charts!$U$40</c:f>
              <c:strCache>
                <c:ptCount val="1"/>
                <c:pt idx="0">
                  <c:v># of APT in Network</c:v>
                </c:pt>
              </c:strCache>
            </c:strRef>
          </c:tx>
          <c:invertIfNegative val="0"/>
          <c:cat>
            <c:numRef>
              <c:f>Charts!$V$37:$AH$37</c:f>
              <c:numCache>
                <c:formatCode>mmm\-yy</c:formatCode>
                <c:ptCount val="13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  <c:pt idx="12">
                  <c:v>43466.0</c:v>
                </c:pt>
              </c:numCache>
            </c:numRef>
          </c:cat>
          <c:val>
            <c:numRef>
              <c:f>Charts!$V$40:$AH$40</c:f>
              <c:numCache>
                <c:formatCode>"$"#,##0_);[Red]\("$"#,##0\)</c:formatCode>
                <c:ptCount val="13"/>
                <c:pt idx="0">
                  <c:v>25490.0</c:v>
                </c:pt>
                <c:pt idx="1">
                  <c:v>25990.0</c:v>
                </c:pt>
                <c:pt idx="2">
                  <c:v>26489.0</c:v>
                </c:pt>
                <c:pt idx="3">
                  <c:v>27489.0</c:v>
                </c:pt>
                <c:pt idx="4">
                  <c:v>55978.0</c:v>
                </c:pt>
                <c:pt idx="5">
                  <c:v>56977.0</c:v>
                </c:pt>
                <c:pt idx="6">
                  <c:v>57727.0</c:v>
                </c:pt>
                <c:pt idx="7">
                  <c:v>58477.0</c:v>
                </c:pt>
                <c:pt idx="8">
                  <c:v>29613.0</c:v>
                </c:pt>
                <c:pt idx="9">
                  <c:v>29988.0</c:v>
                </c:pt>
                <c:pt idx="10">
                  <c:v>30363.0</c:v>
                </c:pt>
                <c:pt idx="11">
                  <c:v>30738.0</c:v>
                </c:pt>
                <c:pt idx="12">
                  <c:v>455318.0</c:v>
                </c:pt>
              </c:numCache>
            </c:numRef>
          </c:val>
        </c:ser>
        <c:ser>
          <c:idx val="3"/>
          <c:order val="3"/>
          <c:tx>
            <c:strRef>
              <c:f>Charts!$U$41</c:f>
              <c:strCache>
                <c:ptCount val="1"/>
                <c:pt idx="0">
                  <c:v>Total Gross Profit</c:v>
                </c:pt>
              </c:strCache>
            </c:strRef>
          </c:tx>
          <c:invertIfNegative val="0"/>
          <c:cat>
            <c:numRef>
              <c:f>Charts!$V$37:$AH$37</c:f>
              <c:numCache>
                <c:formatCode>mmm\-yy</c:formatCode>
                <c:ptCount val="13"/>
                <c:pt idx="0">
                  <c:v>43101.0</c:v>
                </c:pt>
                <c:pt idx="1">
                  <c:v>43132.0</c:v>
                </c:pt>
                <c:pt idx="2">
                  <c:v>43160.0</c:v>
                </c:pt>
                <c:pt idx="3">
                  <c:v>43191.0</c:v>
                </c:pt>
                <c:pt idx="4">
                  <c:v>43221.0</c:v>
                </c:pt>
                <c:pt idx="5">
                  <c:v>43252.0</c:v>
                </c:pt>
                <c:pt idx="6">
                  <c:v>43282.0</c:v>
                </c:pt>
                <c:pt idx="7">
                  <c:v>43313.0</c:v>
                </c:pt>
                <c:pt idx="8">
                  <c:v>43344.0</c:v>
                </c:pt>
                <c:pt idx="9">
                  <c:v>43374.0</c:v>
                </c:pt>
                <c:pt idx="10">
                  <c:v>43405.0</c:v>
                </c:pt>
                <c:pt idx="11">
                  <c:v>43435.0</c:v>
                </c:pt>
                <c:pt idx="12">
                  <c:v>43466.0</c:v>
                </c:pt>
              </c:numCache>
            </c:numRef>
          </c:cat>
          <c:val>
            <c:numRef>
              <c:f>Charts!$V$41:$AH$41</c:f>
              <c:numCache>
                <c:formatCode>"$"#,##0_);[Red]\("$"#,##0\)</c:formatCode>
                <c:ptCount val="13"/>
                <c:pt idx="0">
                  <c:v>47088.0</c:v>
                </c:pt>
                <c:pt idx="1">
                  <c:v>47938.0</c:v>
                </c:pt>
                <c:pt idx="2">
                  <c:v>48788.0</c:v>
                </c:pt>
                <c:pt idx="3">
                  <c:v>50488.0</c:v>
                </c:pt>
                <c:pt idx="4">
                  <c:v>79326.0</c:v>
                </c:pt>
                <c:pt idx="5">
                  <c:v>80676.0</c:v>
                </c:pt>
                <c:pt idx="6">
                  <c:v>81688.0</c:v>
                </c:pt>
                <c:pt idx="7">
                  <c:v>82700.0</c:v>
                </c:pt>
                <c:pt idx="8">
                  <c:v>54099.0</c:v>
                </c:pt>
                <c:pt idx="9">
                  <c:v>54737.0</c:v>
                </c:pt>
                <c:pt idx="10">
                  <c:v>55374.0</c:v>
                </c:pt>
                <c:pt idx="11">
                  <c:v>56011.0</c:v>
                </c:pt>
                <c:pt idx="12">
                  <c:v>738912.0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44408"/>
        <c:axId val="2125841208"/>
      </c:barChart>
      <c:dateAx>
        <c:axId val="21258444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125841208"/>
        <c:crosses val="autoZero"/>
        <c:auto val="1"/>
        <c:lblOffset val="100"/>
        <c:baseTimeUnit val="months"/>
      </c:dateAx>
      <c:valAx>
        <c:axId val="212584120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none"/>
        <c:minorTickMark val="none"/>
        <c:tickLblPos val="nextTo"/>
        <c:crossAx val="212584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245110</xdr:colOff>
      <xdr:row>0</xdr:row>
      <xdr:rowOff>136842</xdr:rowOff>
    </xdr:from>
    <xdr:to>
      <xdr:col>11</xdr:col>
      <xdr:colOff>660400</xdr:colOff>
      <xdr:row>17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19</xdr:row>
      <xdr:rowOff>0</xdr:rowOff>
    </xdr:from>
    <xdr:to>
      <xdr:col>12</xdr:col>
      <xdr:colOff>0</xdr:colOff>
      <xdr:row>35</xdr:row>
      <xdr:rowOff>142240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669290</xdr:colOff>
      <xdr:row>55</xdr:row>
      <xdr:rowOff>147638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12</xdr:col>
      <xdr:colOff>40640</xdr:colOff>
      <xdr:row>73</xdr:row>
      <xdr:rowOff>142240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blue Jo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1"/>
  <sheetViews>
    <sheetView showGridLines="0" tabSelected="1" zoomScale="125" zoomScaleNormal="125" zoomScalePageLayoutView="125" workbookViewId="0">
      <selection activeCell="C7" sqref="C7"/>
    </sheetView>
  </sheetViews>
  <sheetFormatPr baseColWidth="10" defaultColWidth="9" defaultRowHeight="12" x14ac:dyDescent="0"/>
  <cols>
    <col min="1" max="1" width="14.85546875" style="1" customWidth="1"/>
    <col min="2" max="13" width="7.42578125" style="1" customWidth="1"/>
    <col min="14" max="14" width="11.7109375" style="1" customWidth="1"/>
    <col min="15" max="15" width="2.140625" style="1" customWidth="1"/>
    <col min="16" max="16" width="14.85546875" style="1" customWidth="1"/>
    <col min="17" max="17" width="7.42578125" style="6" customWidth="1"/>
    <col min="18" max="28" width="7.42578125" style="1" customWidth="1"/>
    <col min="29" max="29" width="11.7109375" style="1" customWidth="1"/>
    <col min="30" max="30" width="2.140625" style="1" customWidth="1"/>
    <col min="31" max="31" width="14.85546875" style="1" hidden="1" customWidth="1"/>
    <col min="32" max="43" width="7.42578125" style="1" hidden="1" customWidth="1"/>
    <col min="44" max="44" width="11.7109375" style="1" hidden="1" customWidth="1"/>
    <col min="45" max="45" width="2.140625" style="1" customWidth="1"/>
    <col min="46" max="46" width="13.7109375" style="1" customWidth="1"/>
    <col min="47" max="47" width="11.5703125" style="1" customWidth="1"/>
    <col min="48" max="48" width="11.5703125" style="1" hidden="1" customWidth="1"/>
    <col min="49" max="16384" width="9" style="1"/>
  </cols>
  <sheetData>
    <row r="1" spans="1:48" s="2" customFormat="1" ht="37.5" customHeight="1">
      <c r="A1" s="5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5"/>
      <c r="AU1" s="4"/>
      <c r="AV1" s="4"/>
    </row>
    <row r="2" spans="1:48" s="2" customFormat="1" ht="18" customHeight="1">
      <c r="A2" s="73"/>
      <c r="B2" s="3"/>
      <c r="C2" s="37" t="s">
        <v>7</v>
      </c>
      <c r="D2" s="91">
        <v>42736</v>
      </c>
      <c r="E2" s="92"/>
      <c r="F2" s="3"/>
      <c r="G2" s="4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8"/>
    </row>
    <row r="3" spans="1:48" s="2" customFormat="1" ht="18" hidden="1" customHeight="1">
      <c r="A3" s="3"/>
      <c r="B3" s="25" t="s">
        <v>17</v>
      </c>
      <c r="C3" s="23"/>
      <c r="D3" s="22"/>
      <c r="E3" s="23"/>
      <c r="F3" s="23"/>
      <c r="G3" s="39"/>
      <c r="H3" s="23"/>
      <c r="I3" s="23"/>
      <c r="J3" s="23"/>
      <c r="K3" s="23"/>
      <c r="L3" s="23"/>
      <c r="M3" s="24" t="s">
        <v>18</v>
      </c>
      <c r="N3" s="3"/>
      <c r="O3" s="25" t="s">
        <v>17</v>
      </c>
      <c r="P3" s="22"/>
      <c r="Q3" s="39" t="s">
        <v>22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4" t="s">
        <v>18</v>
      </c>
      <c r="AC3" s="3"/>
      <c r="AD3" s="25" t="s">
        <v>17</v>
      </c>
      <c r="AE3" s="22"/>
      <c r="AF3" s="39" t="s">
        <v>22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4" t="s">
        <v>18</v>
      </c>
      <c r="AR3" s="3"/>
      <c r="AS3" s="25" t="s">
        <v>17</v>
      </c>
      <c r="AT3" s="24" t="s">
        <v>18</v>
      </c>
      <c r="AU3" s="3"/>
      <c r="AV3" s="38"/>
    </row>
    <row r="4" spans="1:48" s="2" customFormat="1" ht="26.25" customHeight="1">
      <c r="A4" s="36" t="s">
        <v>31</v>
      </c>
      <c r="P4" s="36" t="s">
        <v>23</v>
      </c>
      <c r="Q4" s="36"/>
      <c r="AE4" s="36" t="s">
        <v>24</v>
      </c>
      <c r="AF4" s="36"/>
      <c r="AT4" s="36" t="s">
        <v>21</v>
      </c>
    </row>
    <row r="5" spans="1:48" s="9" customFormat="1" ht="13.5" customHeight="1">
      <c r="N5" s="7" t="s">
        <v>8</v>
      </c>
      <c r="Q5" s="10"/>
      <c r="AC5" s="7" t="s">
        <v>9</v>
      </c>
      <c r="AF5" s="10"/>
      <c r="AR5" s="7" t="s">
        <v>11</v>
      </c>
      <c r="AU5" s="8" t="s">
        <v>15</v>
      </c>
      <c r="AV5" s="8" t="s">
        <v>16</v>
      </c>
    </row>
    <row r="6" spans="1:48" s="9" customFormat="1" ht="15" customHeight="1" thickBot="1">
      <c r="A6" s="64" t="s">
        <v>4</v>
      </c>
      <c r="B6" s="65">
        <f>D2</f>
        <v>42736</v>
      </c>
      <c r="C6" s="65">
        <f>EDATE(B6,1)</f>
        <v>42767</v>
      </c>
      <c r="D6" s="65">
        <f t="shared" ref="D6:M6" si="0">EDATE(C6,1)</f>
        <v>42795</v>
      </c>
      <c r="E6" s="65">
        <f t="shared" si="0"/>
        <v>42826</v>
      </c>
      <c r="F6" s="65">
        <f t="shared" si="0"/>
        <v>42856</v>
      </c>
      <c r="G6" s="65">
        <f t="shared" si="0"/>
        <v>42887</v>
      </c>
      <c r="H6" s="65">
        <f t="shared" si="0"/>
        <v>42917</v>
      </c>
      <c r="I6" s="65">
        <f t="shared" si="0"/>
        <v>42948</v>
      </c>
      <c r="J6" s="65">
        <f t="shared" si="0"/>
        <v>42979</v>
      </c>
      <c r="K6" s="65">
        <f t="shared" si="0"/>
        <v>43009</v>
      </c>
      <c r="L6" s="65">
        <f t="shared" si="0"/>
        <v>43040</v>
      </c>
      <c r="M6" s="65">
        <f t="shared" si="0"/>
        <v>43070</v>
      </c>
      <c r="N6" s="66" t="s">
        <v>64</v>
      </c>
      <c r="P6" s="64" t="s">
        <v>4</v>
      </c>
      <c r="Q6" s="65">
        <f>EDATE(M6,1)</f>
        <v>43101</v>
      </c>
      <c r="R6" s="65">
        <f>EDATE(Q6,1)</f>
        <v>43132</v>
      </c>
      <c r="S6" s="65">
        <f t="shared" ref="S6:AB6" si="1">EDATE(R6,1)</f>
        <v>43160</v>
      </c>
      <c r="T6" s="65">
        <f t="shared" si="1"/>
        <v>43191</v>
      </c>
      <c r="U6" s="65">
        <f t="shared" si="1"/>
        <v>43221</v>
      </c>
      <c r="V6" s="65">
        <f t="shared" si="1"/>
        <v>43252</v>
      </c>
      <c r="W6" s="65">
        <f t="shared" si="1"/>
        <v>43282</v>
      </c>
      <c r="X6" s="65">
        <f t="shared" si="1"/>
        <v>43313</v>
      </c>
      <c r="Y6" s="65">
        <f t="shared" si="1"/>
        <v>43344</v>
      </c>
      <c r="Z6" s="65">
        <f t="shared" si="1"/>
        <v>43374</v>
      </c>
      <c r="AA6" s="65">
        <f t="shared" si="1"/>
        <v>43405</v>
      </c>
      <c r="AB6" s="65">
        <f t="shared" si="1"/>
        <v>43435</v>
      </c>
      <c r="AC6" s="66" t="s">
        <v>3</v>
      </c>
      <c r="AE6" s="64" t="s">
        <v>4</v>
      </c>
      <c r="AF6" s="65">
        <f>EDATE(AB6,1)</f>
        <v>43466</v>
      </c>
      <c r="AG6" s="65">
        <f>EDATE(AF6,1)</f>
        <v>43497</v>
      </c>
      <c r="AH6" s="65">
        <f t="shared" ref="AH6:AQ6" si="2">EDATE(AG6,1)</f>
        <v>43525</v>
      </c>
      <c r="AI6" s="65">
        <f t="shared" si="2"/>
        <v>43556</v>
      </c>
      <c r="AJ6" s="65">
        <f t="shared" si="2"/>
        <v>43586</v>
      </c>
      <c r="AK6" s="65">
        <f t="shared" si="2"/>
        <v>43617</v>
      </c>
      <c r="AL6" s="65">
        <f t="shared" si="2"/>
        <v>43647</v>
      </c>
      <c r="AM6" s="65">
        <f t="shared" si="2"/>
        <v>43678</v>
      </c>
      <c r="AN6" s="65">
        <f t="shared" si="2"/>
        <v>43709</v>
      </c>
      <c r="AO6" s="65">
        <f t="shared" si="2"/>
        <v>43739</v>
      </c>
      <c r="AP6" s="65">
        <f t="shared" si="2"/>
        <v>43770</v>
      </c>
      <c r="AQ6" s="65">
        <f t="shared" si="2"/>
        <v>43800</v>
      </c>
      <c r="AR6" s="66" t="s">
        <v>3</v>
      </c>
      <c r="AT6" s="64" t="s">
        <v>4</v>
      </c>
      <c r="AU6" s="72" t="s">
        <v>28</v>
      </c>
      <c r="AV6" s="72" t="s">
        <v>28</v>
      </c>
    </row>
    <row r="7" spans="1:48" s="9" customFormat="1" ht="15" customHeight="1">
      <c r="A7" s="59" t="s">
        <v>34</v>
      </c>
      <c r="B7" s="60">
        <v>180</v>
      </c>
      <c r="C7" s="61">
        <v>230</v>
      </c>
      <c r="D7" s="61">
        <v>330</v>
      </c>
      <c r="E7" s="61">
        <v>500</v>
      </c>
      <c r="F7" s="61">
        <v>1000</v>
      </c>
      <c r="G7" s="61">
        <v>1200</v>
      </c>
      <c r="H7" s="61">
        <v>1500</v>
      </c>
      <c r="I7" s="61">
        <v>3000</v>
      </c>
      <c r="J7" s="61">
        <v>3500</v>
      </c>
      <c r="K7" s="61">
        <v>7000</v>
      </c>
      <c r="L7" s="61">
        <v>8500</v>
      </c>
      <c r="M7" s="62">
        <v>10000</v>
      </c>
      <c r="N7" s="63">
        <f>SUM(B7:M7)</f>
        <v>36940</v>
      </c>
      <c r="P7" s="45" t="str">
        <f>A7</f>
        <v>Units</v>
      </c>
      <c r="Q7" s="60">
        <v>10200</v>
      </c>
      <c r="R7" s="61">
        <v>10400</v>
      </c>
      <c r="S7" s="61">
        <v>10600</v>
      </c>
      <c r="T7" s="61">
        <v>11000</v>
      </c>
      <c r="U7" s="61">
        <v>11200</v>
      </c>
      <c r="V7" s="61">
        <v>11400</v>
      </c>
      <c r="W7" s="61">
        <v>11550</v>
      </c>
      <c r="X7" s="61">
        <v>11700</v>
      </c>
      <c r="Y7" s="61">
        <v>11850</v>
      </c>
      <c r="Z7" s="61">
        <v>12000</v>
      </c>
      <c r="AA7" s="61">
        <v>12150</v>
      </c>
      <c r="AB7" s="62">
        <v>12300</v>
      </c>
      <c r="AC7" s="63">
        <f>SUM(Q7:AB7)</f>
        <v>136350</v>
      </c>
      <c r="AE7" s="45" t="str">
        <f>A7</f>
        <v>Units</v>
      </c>
      <c r="AF7" s="60">
        <v>750</v>
      </c>
      <c r="AG7" s="61">
        <v>700</v>
      </c>
      <c r="AH7" s="61">
        <v>650</v>
      </c>
      <c r="AI7" s="61">
        <v>650</v>
      </c>
      <c r="AJ7" s="61">
        <v>675</v>
      </c>
      <c r="AK7" s="61">
        <v>700</v>
      </c>
      <c r="AL7" s="61">
        <v>700</v>
      </c>
      <c r="AM7" s="61">
        <v>725</v>
      </c>
      <c r="AN7" s="61">
        <v>750</v>
      </c>
      <c r="AO7" s="61">
        <v>800</v>
      </c>
      <c r="AP7" s="61">
        <v>850</v>
      </c>
      <c r="AQ7" s="62">
        <v>900</v>
      </c>
      <c r="AR7" s="63">
        <f>SUM(AF7:AQ7)</f>
        <v>8850</v>
      </c>
      <c r="AS7" s="12"/>
      <c r="AT7" s="70" t="str">
        <f>A7</f>
        <v>Units</v>
      </c>
      <c r="AU7" s="71">
        <f>(AC7/N7)-1</f>
        <v>2.6911207363291823</v>
      </c>
      <c r="AV7" s="71">
        <f>(AR7/AC7)-1</f>
        <v>-0.93509350935093505</v>
      </c>
    </row>
    <row r="8" spans="1:48" s="9" customFormat="1" ht="15" customHeight="1">
      <c r="A8" s="56" t="s">
        <v>36</v>
      </c>
      <c r="B8" s="58">
        <v>10</v>
      </c>
      <c r="C8" s="58">
        <v>15</v>
      </c>
      <c r="D8" s="58">
        <v>20</v>
      </c>
      <c r="E8" s="42">
        <v>25</v>
      </c>
      <c r="F8" s="42">
        <v>40</v>
      </c>
      <c r="G8" s="42">
        <v>50</v>
      </c>
      <c r="H8" s="42">
        <v>60</v>
      </c>
      <c r="I8" s="42">
        <v>70</v>
      </c>
      <c r="J8" s="42">
        <v>90</v>
      </c>
      <c r="K8" s="42">
        <v>110</v>
      </c>
      <c r="L8" s="42">
        <v>125</v>
      </c>
      <c r="M8" s="57">
        <v>150</v>
      </c>
      <c r="N8" s="30">
        <f t="shared" ref="N8:N9" si="3">SUM(B8:M8)</f>
        <v>765</v>
      </c>
      <c r="P8" s="45" t="str">
        <f>A8</f>
        <v># of Links Sold</v>
      </c>
      <c r="Q8" s="57">
        <v>150</v>
      </c>
      <c r="R8" s="57">
        <v>150</v>
      </c>
      <c r="S8" s="57">
        <v>150</v>
      </c>
      <c r="T8" s="57">
        <v>150</v>
      </c>
      <c r="U8" s="57">
        <v>150</v>
      </c>
      <c r="V8" s="57">
        <v>150</v>
      </c>
      <c r="W8" s="57">
        <v>150</v>
      </c>
      <c r="X8" s="57">
        <v>150</v>
      </c>
      <c r="Y8" s="57">
        <v>150</v>
      </c>
      <c r="Z8" s="57">
        <v>150</v>
      </c>
      <c r="AA8" s="57">
        <v>150</v>
      </c>
      <c r="AB8" s="57">
        <v>150</v>
      </c>
      <c r="AC8" s="30">
        <f t="shared" ref="AC8:AC9" si="4">SUM(Q8:AB8)</f>
        <v>1800</v>
      </c>
      <c r="AE8" s="45" t="str">
        <f>A8</f>
        <v># of Links Sold</v>
      </c>
      <c r="AF8" s="58">
        <v>3000</v>
      </c>
      <c r="AG8" s="42">
        <v>2000</v>
      </c>
      <c r="AH8" s="42">
        <v>2000</v>
      </c>
      <c r="AI8" s="42">
        <v>2250</v>
      </c>
      <c r="AJ8" s="42">
        <v>2250</v>
      </c>
      <c r="AK8" s="42">
        <v>2500</v>
      </c>
      <c r="AL8" s="42">
        <v>2500</v>
      </c>
      <c r="AM8" s="42">
        <v>2750</v>
      </c>
      <c r="AN8" s="42">
        <v>3000</v>
      </c>
      <c r="AO8" s="42">
        <v>3500</v>
      </c>
      <c r="AP8" s="42">
        <v>4000</v>
      </c>
      <c r="AQ8" s="57">
        <v>4000</v>
      </c>
      <c r="AR8" s="30">
        <f t="shared" ref="AR8:AR9" si="5">SUM(AF8:AQ8)</f>
        <v>33750</v>
      </c>
      <c r="AS8" s="12"/>
      <c r="AT8" s="67" t="str">
        <f>A8</f>
        <v># of Links Sold</v>
      </c>
      <c r="AU8" s="29">
        <f>(AC8/N8)-1</f>
        <v>1.3529411764705883</v>
      </c>
      <c r="AV8" s="29">
        <f>(AR8/AC8)-1</f>
        <v>17.75</v>
      </c>
    </row>
    <row r="9" spans="1:48" s="9" customFormat="1" ht="15" customHeight="1">
      <c r="A9" s="56" t="s">
        <v>35</v>
      </c>
      <c r="B9" s="58">
        <f>B7*0.1</f>
        <v>18</v>
      </c>
      <c r="C9" s="58">
        <f t="shared" ref="C9:M9" si="6">C7*0.1</f>
        <v>23</v>
      </c>
      <c r="D9" s="58">
        <f t="shared" si="6"/>
        <v>33</v>
      </c>
      <c r="E9" s="58">
        <f t="shared" si="6"/>
        <v>50</v>
      </c>
      <c r="F9" s="58">
        <f>F7*0.2</f>
        <v>200</v>
      </c>
      <c r="G9" s="58">
        <f>G7*0.2</f>
        <v>240</v>
      </c>
      <c r="H9" s="58">
        <f>H7*0.2</f>
        <v>300</v>
      </c>
      <c r="I9" s="58">
        <f>I7*0.2</f>
        <v>600</v>
      </c>
      <c r="J9" s="58">
        <f t="shared" si="6"/>
        <v>350</v>
      </c>
      <c r="K9" s="58">
        <f t="shared" si="6"/>
        <v>700</v>
      </c>
      <c r="L9" s="58">
        <f t="shared" si="6"/>
        <v>850</v>
      </c>
      <c r="M9" s="58">
        <f t="shared" si="6"/>
        <v>1000</v>
      </c>
      <c r="N9" s="30">
        <f t="shared" si="3"/>
        <v>4364</v>
      </c>
      <c r="P9" s="45" t="str">
        <f>A9</f>
        <v># of APT in Network</v>
      </c>
      <c r="Q9" s="58">
        <f t="shared" ref="Q9:AB9" si="7">Q7*0.1</f>
        <v>1020</v>
      </c>
      <c r="R9" s="58">
        <f t="shared" si="7"/>
        <v>1040</v>
      </c>
      <c r="S9" s="58">
        <f t="shared" si="7"/>
        <v>1060</v>
      </c>
      <c r="T9" s="58">
        <f t="shared" si="7"/>
        <v>1100</v>
      </c>
      <c r="U9" s="58">
        <f>U7*0.2</f>
        <v>2240</v>
      </c>
      <c r="V9" s="58">
        <f>V7*0.2</f>
        <v>2280</v>
      </c>
      <c r="W9" s="58">
        <f>W7*0.2</f>
        <v>2310</v>
      </c>
      <c r="X9" s="58">
        <f>X7*0.2</f>
        <v>2340</v>
      </c>
      <c r="Y9" s="58">
        <f t="shared" si="7"/>
        <v>1185</v>
      </c>
      <c r="Z9" s="58">
        <f t="shared" si="7"/>
        <v>1200</v>
      </c>
      <c r="AA9" s="58">
        <f t="shared" si="7"/>
        <v>1215</v>
      </c>
      <c r="AB9" s="58">
        <f t="shared" si="7"/>
        <v>1230</v>
      </c>
      <c r="AC9" s="30">
        <f t="shared" si="4"/>
        <v>18220</v>
      </c>
      <c r="AE9" s="45" t="str">
        <f>A9</f>
        <v># of APT in Network</v>
      </c>
      <c r="AF9" s="58">
        <v>325</v>
      </c>
      <c r="AG9" s="42">
        <v>350</v>
      </c>
      <c r="AH9" s="42">
        <v>400</v>
      </c>
      <c r="AI9" s="42">
        <v>450</v>
      </c>
      <c r="AJ9" s="42">
        <v>500</v>
      </c>
      <c r="AK9" s="42">
        <v>550</v>
      </c>
      <c r="AL9" s="42">
        <v>600</v>
      </c>
      <c r="AM9" s="42">
        <v>500</v>
      </c>
      <c r="AN9" s="42">
        <v>500</v>
      </c>
      <c r="AO9" s="42">
        <v>450</v>
      </c>
      <c r="AP9" s="42">
        <v>450</v>
      </c>
      <c r="AQ9" s="57">
        <v>425</v>
      </c>
      <c r="AR9" s="30">
        <f t="shared" si="5"/>
        <v>5500</v>
      </c>
      <c r="AS9" s="12"/>
      <c r="AT9" s="67" t="str">
        <f>A9</f>
        <v># of APT in Network</v>
      </c>
      <c r="AU9" s="29">
        <f>(AC9/N9)-1</f>
        <v>3.1750687442713108</v>
      </c>
      <c r="AV9" s="29">
        <f>(AR9/AC9)-1</f>
        <v>-0.69813391877058173</v>
      </c>
    </row>
    <row r="10" spans="1:48" s="9" customFormat="1" ht="9.5" customHeight="1">
      <c r="N10" s="12"/>
      <c r="Q10" s="10"/>
      <c r="AC10" s="12"/>
      <c r="AF10" s="10"/>
      <c r="AR10" s="12"/>
      <c r="AU10" s="12"/>
      <c r="AV10" s="12"/>
    </row>
    <row r="11" spans="1:48" s="9" customFormat="1" ht="15" customHeight="1">
      <c r="A11" s="11" t="s">
        <v>58</v>
      </c>
      <c r="N11" s="8" t="s">
        <v>13</v>
      </c>
      <c r="P11" s="11" t="s">
        <v>61</v>
      </c>
      <c r="AC11" s="8" t="s">
        <v>13</v>
      </c>
      <c r="AE11" s="11" t="s">
        <v>2</v>
      </c>
      <c r="AR11" s="8" t="s">
        <v>13</v>
      </c>
      <c r="AT11" s="11" t="s">
        <v>2</v>
      </c>
      <c r="AU11" s="12" t="s">
        <v>29</v>
      </c>
      <c r="AV11" s="12" t="s">
        <v>29</v>
      </c>
    </row>
    <row r="12" spans="1:48" s="9" customFormat="1" ht="15" customHeight="1">
      <c r="A12" s="45" t="s">
        <v>2</v>
      </c>
      <c r="B12" s="53">
        <v>1.25</v>
      </c>
      <c r="C12" s="53">
        <v>1.25</v>
      </c>
      <c r="D12" s="53">
        <v>1.25</v>
      </c>
      <c r="E12" s="53">
        <v>1.25</v>
      </c>
      <c r="F12" s="53">
        <v>1.25</v>
      </c>
      <c r="G12" s="53">
        <v>1.25</v>
      </c>
      <c r="H12" s="53">
        <v>1.25</v>
      </c>
      <c r="I12" s="53">
        <v>1.25</v>
      </c>
      <c r="J12" s="53">
        <v>1.25</v>
      </c>
      <c r="K12" s="53">
        <v>1.25</v>
      </c>
      <c r="L12" s="53">
        <v>1.25</v>
      </c>
      <c r="M12" s="53">
        <v>1.25</v>
      </c>
      <c r="N12" s="32">
        <f>AVERAGE(B12:M12)</f>
        <v>1.25</v>
      </c>
      <c r="P12" s="45" t="str">
        <f>A12</f>
        <v>Unit Price</v>
      </c>
      <c r="Q12" s="53">
        <v>1.25</v>
      </c>
      <c r="R12" s="53">
        <v>1.25</v>
      </c>
      <c r="S12" s="53">
        <v>1.25</v>
      </c>
      <c r="T12" s="53">
        <v>1.25</v>
      </c>
      <c r="U12" s="53">
        <v>1.25</v>
      </c>
      <c r="V12" s="53">
        <v>1.25</v>
      </c>
      <c r="W12" s="53">
        <v>1.25</v>
      </c>
      <c r="X12" s="53">
        <v>1.25</v>
      </c>
      <c r="Y12" s="53">
        <v>1.25</v>
      </c>
      <c r="Z12" s="53">
        <v>1.25</v>
      </c>
      <c r="AA12" s="53">
        <v>1.25</v>
      </c>
      <c r="AB12" s="53">
        <v>1.25</v>
      </c>
      <c r="AC12" s="32">
        <f>AVERAGE(Q12:AB12)</f>
        <v>1.25</v>
      </c>
      <c r="AE12" s="45" t="str">
        <f>A12</f>
        <v>Unit Price</v>
      </c>
      <c r="AF12" s="53">
        <v>19.989999999999998</v>
      </c>
      <c r="AG12" s="43">
        <v>19.989999999999998</v>
      </c>
      <c r="AH12" s="43">
        <v>19.989999999999998</v>
      </c>
      <c r="AI12" s="43">
        <v>19.989999999999998</v>
      </c>
      <c r="AJ12" s="43">
        <v>19.989999999999998</v>
      </c>
      <c r="AK12" s="43">
        <v>19.989999999999998</v>
      </c>
      <c r="AL12" s="43">
        <v>19.989999999999998</v>
      </c>
      <c r="AM12" s="43">
        <v>19.989999999999998</v>
      </c>
      <c r="AN12" s="43">
        <v>19.989999999999998</v>
      </c>
      <c r="AO12" s="43">
        <v>19.989999999999998</v>
      </c>
      <c r="AP12" s="43">
        <v>19.989999999999998</v>
      </c>
      <c r="AQ12" s="44">
        <v>19.989999999999998</v>
      </c>
      <c r="AR12" s="32">
        <f>AVERAGE(AF12:AQ12)</f>
        <v>19.990000000000002</v>
      </c>
      <c r="AT12" s="67" t="str">
        <f>A12</f>
        <v>Unit Price</v>
      </c>
      <c r="AU12" s="27">
        <f>AC12-N12</f>
        <v>0</v>
      </c>
      <c r="AV12" s="27">
        <f>AR12-AC12</f>
        <v>18.740000000000002</v>
      </c>
    </row>
    <row r="13" spans="1:48" s="9" customFormat="1" ht="15" customHeight="1">
      <c r="A13" s="45" t="s">
        <v>59</v>
      </c>
      <c r="B13" s="53">
        <v>4.99</v>
      </c>
      <c r="C13" s="43">
        <v>4.99</v>
      </c>
      <c r="D13" s="43">
        <v>5.99</v>
      </c>
      <c r="E13" s="43">
        <v>7.99</v>
      </c>
      <c r="F13" s="43">
        <v>10.99</v>
      </c>
      <c r="G13" s="43">
        <v>14.99</v>
      </c>
      <c r="H13" s="43">
        <v>19.989999999999998</v>
      </c>
      <c r="I13" s="43">
        <v>19.989999999999998</v>
      </c>
      <c r="J13" s="43">
        <v>19.989999999999998</v>
      </c>
      <c r="K13" s="43">
        <v>19.989999999999998</v>
      </c>
      <c r="L13" s="43">
        <v>19.989999999999998</v>
      </c>
      <c r="M13" s="44">
        <v>24.99</v>
      </c>
      <c r="N13" s="32">
        <f t="shared" ref="N13:N14" si="8">AVERAGE(B13:M13)</f>
        <v>14.573333333333336</v>
      </c>
      <c r="P13" s="45" t="str">
        <f t="shared" ref="P13:P14" si="9">A13</f>
        <v>$ Links</v>
      </c>
      <c r="Q13" s="44">
        <v>24.99</v>
      </c>
      <c r="R13" s="44">
        <v>24.99</v>
      </c>
      <c r="S13" s="44">
        <v>24.99</v>
      </c>
      <c r="T13" s="44">
        <v>24.99</v>
      </c>
      <c r="U13" s="44">
        <v>24.99</v>
      </c>
      <c r="V13" s="44">
        <v>24.99</v>
      </c>
      <c r="W13" s="44">
        <v>24.99</v>
      </c>
      <c r="X13" s="44">
        <v>24.99</v>
      </c>
      <c r="Y13" s="44">
        <v>24.99</v>
      </c>
      <c r="Z13" s="44">
        <v>24.99</v>
      </c>
      <c r="AA13" s="44">
        <v>24.99</v>
      </c>
      <c r="AB13" s="44">
        <v>24.99</v>
      </c>
      <c r="AC13" s="32">
        <f t="shared" ref="AC13:AC14" si="10">AVERAGE(Q13:AB13)</f>
        <v>24.990000000000006</v>
      </c>
      <c r="AE13" s="45" t="str">
        <f>A13</f>
        <v>$ Links</v>
      </c>
      <c r="AF13" s="53">
        <v>14.99</v>
      </c>
      <c r="AG13" s="43">
        <v>14.99</v>
      </c>
      <c r="AH13" s="43">
        <v>14.99</v>
      </c>
      <c r="AI13" s="43">
        <v>14.99</v>
      </c>
      <c r="AJ13" s="43">
        <v>14.99</v>
      </c>
      <c r="AK13" s="43">
        <v>14.99</v>
      </c>
      <c r="AL13" s="43">
        <v>14.99</v>
      </c>
      <c r="AM13" s="43">
        <v>14.99</v>
      </c>
      <c r="AN13" s="43">
        <v>14.99</v>
      </c>
      <c r="AO13" s="43">
        <v>14.99</v>
      </c>
      <c r="AP13" s="43">
        <v>14.99</v>
      </c>
      <c r="AQ13" s="44">
        <v>14.99</v>
      </c>
      <c r="AR13" s="32">
        <f t="shared" ref="AR13:AR14" si="11">AVERAGE(AF13:AQ13)</f>
        <v>14.990000000000002</v>
      </c>
      <c r="AT13" s="67" t="str">
        <f>A13</f>
        <v>$ Links</v>
      </c>
      <c r="AU13" s="27">
        <f>AC13-N13</f>
        <v>10.41666666666667</v>
      </c>
      <c r="AV13" s="27">
        <f>AR13-AC13</f>
        <v>-10.000000000000004</v>
      </c>
    </row>
    <row r="14" spans="1:48" s="9" customFormat="1" ht="15" customHeight="1">
      <c r="A14" s="45" t="s">
        <v>60</v>
      </c>
      <c r="B14" s="53">
        <v>19.989999999999998</v>
      </c>
      <c r="C14" s="53">
        <v>19.989999999999998</v>
      </c>
      <c r="D14" s="53">
        <v>19.989999999999998</v>
      </c>
      <c r="E14" s="53">
        <v>19.989999999999998</v>
      </c>
      <c r="F14" s="53">
        <v>19.989999999999998</v>
      </c>
      <c r="G14" s="53">
        <v>19.989999999999998</v>
      </c>
      <c r="H14" s="53">
        <v>19.989999999999998</v>
      </c>
      <c r="I14" s="53">
        <v>19.989999999999998</v>
      </c>
      <c r="J14" s="53">
        <v>19.989999999999998</v>
      </c>
      <c r="K14" s="53">
        <v>19.989999999999998</v>
      </c>
      <c r="L14" s="53">
        <v>19.989999999999998</v>
      </c>
      <c r="M14" s="53">
        <v>19.989999999999998</v>
      </c>
      <c r="N14" s="32">
        <f t="shared" si="8"/>
        <v>19.990000000000002</v>
      </c>
      <c r="P14" s="45" t="str">
        <f t="shared" si="9"/>
        <v>$ APT Network</v>
      </c>
      <c r="Q14" s="44">
        <v>24.99</v>
      </c>
      <c r="R14" s="44">
        <v>24.99</v>
      </c>
      <c r="S14" s="44">
        <v>24.99</v>
      </c>
      <c r="T14" s="44">
        <v>24.99</v>
      </c>
      <c r="U14" s="44">
        <v>24.99</v>
      </c>
      <c r="V14" s="44">
        <v>24.99</v>
      </c>
      <c r="W14" s="44">
        <v>24.99</v>
      </c>
      <c r="X14" s="44">
        <v>24.99</v>
      </c>
      <c r="Y14" s="44">
        <v>24.99</v>
      </c>
      <c r="Z14" s="44">
        <v>24.99</v>
      </c>
      <c r="AA14" s="44">
        <v>24.99</v>
      </c>
      <c r="AB14" s="44">
        <v>24.99</v>
      </c>
      <c r="AC14" s="32">
        <f t="shared" si="10"/>
        <v>24.990000000000006</v>
      </c>
      <c r="AE14" s="45" t="str">
        <f>A14</f>
        <v>$ APT Network</v>
      </c>
      <c r="AF14" s="53">
        <v>59.99</v>
      </c>
      <c r="AG14" s="43">
        <v>59.99</v>
      </c>
      <c r="AH14" s="43">
        <v>59.99</v>
      </c>
      <c r="AI14" s="43">
        <v>59.99</v>
      </c>
      <c r="AJ14" s="43">
        <v>59.99</v>
      </c>
      <c r="AK14" s="43">
        <v>59.99</v>
      </c>
      <c r="AL14" s="43">
        <v>59.99</v>
      </c>
      <c r="AM14" s="43">
        <v>59.99</v>
      </c>
      <c r="AN14" s="43">
        <v>59.99</v>
      </c>
      <c r="AO14" s="43">
        <v>59.99</v>
      </c>
      <c r="AP14" s="43">
        <v>59.99</v>
      </c>
      <c r="AQ14" s="44">
        <v>59.99</v>
      </c>
      <c r="AR14" s="32">
        <f t="shared" si="11"/>
        <v>59.99</v>
      </c>
      <c r="AT14" s="67" t="str">
        <f>A14</f>
        <v>$ APT Network</v>
      </c>
      <c r="AU14" s="27">
        <f>AC14-N14</f>
        <v>5.0000000000000036</v>
      </c>
      <c r="AV14" s="27">
        <f>AR14-AC14</f>
        <v>35</v>
      </c>
    </row>
    <row r="15" spans="1:48" s="9" customFormat="1" ht="9.5" customHeight="1">
      <c r="N15" s="12"/>
      <c r="Q15" s="10"/>
      <c r="AC15" s="12"/>
      <c r="AF15" s="10"/>
      <c r="AR15" s="12"/>
      <c r="AU15" s="12"/>
      <c r="AV15" s="12"/>
    </row>
    <row r="16" spans="1:48" s="9" customFormat="1" ht="15" customHeight="1">
      <c r="A16" s="11" t="s">
        <v>19</v>
      </c>
      <c r="N16" s="8" t="s">
        <v>12</v>
      </c>
      <c r="P16" s="11" t="s">
        <v>19</v>
      </c>
      <c r="AC16" s="8" t="s">
        <v>12</v>
      </c>
      <c r="AE16" s="11" t="s">
        <v>19</v>
      </c>
      <c r="AR16" s="8" t="s">
        <v>12</v>
      </c>
      <c r="AT16" s="11" t="s">
        <v>19</v>
      </c>
      <c r="AU16" s="12" t="s">
        <v>29</v>
      </c>
      <c r="AV16" s="12" t="s">
        <v>29</v>
      </c>
    </row>
    <row r="17" spans="1:48" s="9" customFormat="1" ht="15" customHeight="1">
      <c r="A17" s="45" t="str">
        <f>A7</f>
        <v>Units</v>
      </c>
      <c r="B17" s="55">
        <v>0</v>
      </c>
      <c r="C17" s="41">
        <f>(C7/B7)-1</f>
        <v>0.27777777777777768</v>
      </c>
      <c r="D17" s="41">
        <f t="shared" ref="D17:M17" si="12">(D7/C7)-1</f>
        <v>0.43478260869565211</v>
      </c>
      <c r="E17" s="41">
        <f t="shared" si="12"/>
        <v>0.51515151515151514</v>
      </c>
      <c r="F17" s="41">
        <f t="shared" si="12"/>
        <v>1</v>
      </c>
      <c r="G17" s="41">
        <f t="shared" si="12"/>
        <v>0.19999999999999996</v>
      </c>
      <c r="H17" s="41">
        <f t="shared" si="12"/>
        <v>0.25</v>
      </c>
      <c r="I17" s="41">
        <f t="shared" si="12"/>
        <v>1</v>
      </c>
      <c r="J17" s="41">
        <f t="shared" si="12"/>
        <v>0.16666666666666674</v>
      </c>
      <c r="K17" s="41">
        <f t="shared" si="12"/>
        <v>1</v>
      </c>
      <c r="L17" s="41">
        <f t="shared" si="12"/>
        <v>0.21428571428571419</v>
      </c>
      <c r="M17" s="41">
        <f t="shared" si="12"/>
        <v>0.17647058823529416</v>
      </c>
      <c r="N17" s="31">
        <f>AVERAGE(C17:M17)</f>
        <v>0.47592135189205642</v>
      </c>
      <c r="P17" s="45" t="str">
        <f>A17</f>
        <v>Units</v>
      </c>
      <c r="Q17" s="41">
        <f>(Q7/M7)-1</f>
        <v>2.0000000000000018E-2</v>
      </c>
      <c r="R17" s="41">
        <f t="shared" ref="R17:AB17" si="13">(R7/Q7)-1</f>
        <v>1.9607843137254832E-2</v>
      </c>
      <c r="S17" s="41">
        <f t="shared" si="13"/>
        <v>1.9230769230769162E-2</v>
      </c>
      <c r="T17" s="41">
        <f t="shared" si="13"/>
        <v>3.7735849056603765E-2</v>
      </c>
      <c r="U17" s="41">
        <f t="shared" si="13"/>
        <v>1.8181818181818077E-2</v>
      </c>
      <c r="V17" s="41">
        <f t="shared" si="13"/>
        <v>1.7857142857142794E-2</v>
      </c>
      <c r="W17" s="41">
        <f t="shared" si="13"/>
        <v>1.3157894736842035E-2</v>
      </c>
      <c r="X17" s="41">
        <f t="shared" si="13"/>
        <v>1.298701298701288E-2</v>
      </c>
      <c r="Y17" s="41">
        <f t="shared" si="13"/>
        <v>1.2820512820512775E-2</v>
      </c>
      <c r="Z17" s="41">
        <f t="shared" si="13"/>
        <v>1.2658227848101333E-2</v>
      </c>
      <c r="AA17" s="41">
        <f t="shared" si="13"/>
        <v>1.2499999999999956E-2</v>
      </c>
      <c r="AB17" s="54">
        <f t="shared" si="13"/>
        <v>1.2345679012345734E-2</v>
      </c>
      <c r="AC17" s="31">
        <f>AVERAGE(R17:AB17)</f>
        <v>1.7189340897127578E-2</v>
      </c>
      <c r="AE17" s="45" t="str">
        <f>A17</f>
        <v>Units</v>
      </c>
      <c r="AF17" s="41">
        <f>(AF7/AB7)-1</f>
        <v>-0.93902439024390238</v>
      </c>
      <c r="AG17" s="41">
        <f t="shared" ref="AG17:AQ17" si="14">(AG7/AF7)-1</f>
        <v>-6.6666666666666652E-2</v>
      </c>
      <c r="AH17" s="41">
        <f t="shared" si="14"/>
        <v>-7.1428571428571397E-2</v>
      </c>
      <c r="AI17" s="41">
        <f t="shared" si="14"/>
        <v>0</v>
      </c>
      <c r="AJ17" s="41">
        <f t="shared" si="14"/>
        <v>3.8461538461538547E-2</v>
      </c>
      <c r="AK17" s="41">
        <f t="shared" si="14"/>
        <v>3.7037037037036979E-2</v>
      </c>
      <c r="AL17" s="41">
        <f t="shared" si="14"/>
        <v>0</v>
      </c>
      <c r="AM17" s="41">
        <f t="shared" si="14"/>
        <v>3.5714285714285809E-2</v>
      </c>
      <c r="AN17" s="41">
        <f t="shared" si="14"/>
        <v>3.4482758620689724E-2</v>
      </c>
      <c r="AO17" s="41">
        <f t="shared" si="14"/>
        <v>6.6666666666666652E-2</v>
      </c>
      <c r="AP17" s="41">
        <f t="shared" si="14"/>
        <v>6.25E-2</v>
      </c>
      <c r="AQ17" s="54">
        <f t="shared" si="14"/>
        <v>5.8823529411764719E-2</v>
      </c>
      <c r="AR17" s="31">
        <f>AVERAGE(AG17:AQ17)</f>
        <v>1.7780961619704036E-2</v>
      </c>
      <c r="AT17" s="67" t="str">
        <f>A17</f>
        <v>Units</v>
      </c>
      <c r="AU17" s="28">
        <f>AC17-N17</f>
        <v>-0.45873201099492883</v>
      </c>
      <c r="AV17" s="28">
        <f>AR17-AC17</f>
        <v>5.9162072257645804E-4</v>
      </c>
    </row>
    <row r="18" spans="1:48" s="9" customFormat="1" ht="15" customHeight="1">
      <c r="A18" s="45" t="str">
        <f>A8</f>
        <v># of Links Sold</v>
      </c>
      <c r="B18" s="55">
        <v>0</v>
      </c>
      <c r="C18" s="41">
        <f t="shared" ref="C18:M18" si="15">(C8/B8)-1</f>
        <v>0.5</v>
      </c>
      <c r="D18" s="41">
        <f t="shared" si="15"/>
        <v>0.33333333333333326</v>
      </c>
      <c r="E18" s="41">
        <f t="shared" si="15"/>
        <v>0.25</v>
      </c>
      <c r="F18" s="41">
        <f t="shared" si="15"/>
        <v>0.60000000000000009</v>
      </c>
      <c r="G18" s="41">
        <f t="shared" si="15"/>
        <v>0.25</v>
      </c>
      <c r="H18" s="41">
        <f t="shared" si="15"/>
        <v>0.19999999999999996</v>
      </c>
      <c r="I18" s="41">
        <f t="shared" si="15"/>
        <v>0.16666666666666674</v>
      </c>
      <c r="J18" s="41">
        <f t="shared" si="15"/>
        <v>0.28571428571428581</v>
      </c>
      <c r="K18" s="41">
        <f t="shared" si="15"/>
        <v>0.22222222222222232</v>
      </c>
      <c r="L18" s="41">
        <f t="shared" si="15"/>
        <v>0.13636363636363646</v>
      </c>
      <c r="M18" s="41">
        <f t="shared" si="15"/>
        <v>0.19999999999999996</v>
      </c>
      <c r="N18" s="31">
        <f t="shared" ref="N18:N19" si="16">AVERAGE(C18:M18)</f>
        <v>0.28584546766364949</v>
      </c>
      <c r="P18" s="45" t="str">
        <f t="shared" ref="P18:P19" si="17">A18</f>
        <v># of Links Sold</v>
      </c>
      <c r="Q18" s="41">
        <f>(Q8/M8)-1</f>
        <v>0</v>
      </c>
      <c r="R18" s="41">
        <f t="shared" ref="R18:AB18" si="18">(R8/Q8)-1</f>
        <v>0</v>
      </c>
      <c r="S18" s="41">
        <f t="shared" si="18"/>
        <v>0</v>
      </c>
      <c r="T18" s="41">
        <f t="shared" si="18"/>
        <v>0</v>
      </c>
      <c r="U18" s="41">
        <f t="shared" si="18"/>
        <v>0</v>
      </c>
      <c r="V18" s="41">
        <f t="shared" si="18"/>
        <v>0</v>
      </c>
      <c r="W18" s="41">
        <f t="shared" si="18"/>
        <v>0</v>
      </c>
      <c r="X18" s="41">
        <f t="shared" si="18"/>
        <v>0</v>
      </c>
      <c r="Y18" s="41">
        <f t="shared" si="18"/>
        <v>0</v>
      </c>
      <c r="Z18" s="41">
        <f t="shared" si="18"/>
        <v>0</v>
      </c>
      <c r="AA18" s="41">
        <f t="shared" si="18"/>
        <v>0</v>
      </c>
      <c r="AB18" s="54">
        <f t="shared" si="18"/>
        <v>0</v>
      </c>
      <c r="AC18" s="31">
        <f t="shared" ref="AC18:AC19" si="19">AVERAGE(R18:AB18)</f>
        <v>0</v>
      </c>
      <c r="AE18" s="45" t="str">
        <f>A18</f>
        <v># of Links Sold</v>
      </c>
      <c r="AF18" s="41">
        <f>(AF8/AB8)-1</f>
        <v>19</v>
      </c>
      <c r="AG18" s="41">
        <f t="shared" ref="AG18:AQ18" si="20">(AG8/AF8)-1</f>
        <v>-0.33333333333333337</v>
      </c>
      <c r="AH18" s="41">
        <f t="shared" si="20"/>
        <v>0</v>
      </c>
      <c r="AI18" s="41">
        <f t="shared" si="20"/>
        <v>0.125</v>
      </c>
      <c r="AJ18" s="41">
        <f t="shared" si="20"/>
        <v>0</v>
      </c>
      <c r="AK18" s="41">
        <f t="shared" si="20"/>
        <v>0.11111111111111116</v>
      </c>
      <c r="AL18" s="41">
        <f t="shared" si="20"/>
        <v>0</v>
      </c>
      <c r="AM18" s="41">
        <f t="shared" si="20"/>
        <v>0.10000000000000009</v>
      </c>
      <c r="AN18" s="41">
        <f t="shared" si="20"/>
        <v>9.0909090909090828E-2</v>
      </c>
      <c r="AO18" s="41">
        <f t="shared" si="20"/>
        <v>0.16666666666666674</v>
      </c>
      <c r="AP18" s="41">
        <f t="shared" si="20"/>
        <v>0.14285714285714279</v>
      </c>
      <c r="AQ18" s="54">
        <f t="shared" si="20"/>
        <v>0</v>
      </c>
      <c r="AR18" s="31">
        <f t="shared" ref="AR18:AR19" si="21">AVERAGE(AG18:AQ18)</f>
        <v>3.6655516200970746E-2</v>
      </c>
      <c r="AT18" s="67" t="str">
        <f>A18</f>
        <v># of Links Sold</v>
      </c>
      <c r="AU18" s="28">
        <f>AC18-N18</f>
        <v>-0.28584546766364949</v>
      </c>
      <c r="AV18" s="28">
        <f>AR18-AC18</f>
        <v>3.6655516200970746E-2</v>
      </c>
    </row>
    <row r="19" spans="1:48" s="9" customFormat="1" ht="15" customHeight="1">
      <c r="A19" s="45" t="str">
        <f>A9</f>
        <v># of APT in Network</v>
      </c>
      <c r="B19" s="55">
        <v>0</v>
      </c>
      <c r="C19" s="41">
        <f t="shared" ref="C19:M19" si="22">(C9/B9)-1</f>
        <v>0.27777777777777768</v>
      </c>
      <c r="D19" s="41">
        <f t="shared" si="22"/>
        <v>0.43478260869565211</v>
      </c>
      <c r="E19" s="41">
        <f t="shared" si="22"/>
        <v>0.51515151515151514</v>
      </c>
      <c r="F19" s="41">
        <f t="shared" si="22"/>
        <v>3</v>
      </c>
      <c r="G19" s="41">
        <f t="shared" si="22"/>
        <v>0.19999999999999996</v>
      </c>
      <c r="H19" s="41">
        <f t="shared" si="22"/>
        <v>0.25</v>
      </c>
      <c r="I19" s="41">
        <f t="shared" si="22"/>
        <v>1</v>
      </c>
      <c r="J19" s="41">
        <f t="shared" si="22"/>
        <v>-0.41666666666666663</v>
      </c>
      <c r="K19" s="41">
        <f t="shared" si="22"/>
        <v>1</v>
      </c>
      <c r="L19" s="41">
        <f t="shared" si="22"/>
        <v>0.21428571428571419</v>
      </c>
      <c r="M19" s="41">
        <f t="shared" si="22"/>
        <v>0.17647058823529416</v>
      </c>
      <c r="N19" s="31">
        <f t="shared" si="16"/>
        <v>0.60470923067993521</v>
      </c>
      <c r="P19" s="45" t="str">
        <f t="shared" si="17"/>
        <v># of APT in Network</v>
      </c>
      <c r="Q19" s="41">
        <f>(Q9/M9)-1</f>
        <v>2.0000000000000018E-2</v>
      </c>
      <c r="R19" s="41">
        <f t="shared" ref="R19:AB19" si="23">(R9/Q9)-1</f>
        <v>1.9607843137254832E-2</v>
      </c>
      <c r="S19" s="41">
        <f t="shared" si="23"/>
        <v>1.9230769230769162E-2</v>
      </c>
      <c r="T19" s="41">
        <f t="shared" si="23"/>
        <v>3.7735849056603765E-2</v>
      </c>
      <c r="U19" s="41">
        <f t="shared" si="23"/>
        <v>1.0363636363636362</v>
      </c>
      <c r="V19" s="41">
        <f t="shared" si="23"/>
        <v>1.7857142857142794E-2</v>
      </c>
      <c r="W19" s="41">
        <f t="shared" si="23"/>
        <v>1.3157894736842035E-2</v>
      </c>
      <c r="X19" s="41">
        <f t="shared" si="23"/>
        <v>1.298701298701288E-2</v>
      </c>
      <c r="Y19" s="41">
        <f t="shared" si="23"/>
        <v>-0.49358974358974361</v>
      </c>
      <c r="Z19" s="41">
        <f t="shared" si="23"/>
        <v>1.2658227848101333E-2</v>
      </c>
      <c r="AA19" s="41">
        <f t="shared" si="23"/>
        <v>1.2499999999999956E-2</v>
      </c>
      <c r="AB19" s="54">
        <f t="shared" si="23"/>
        <v>1.2345679012345734E-2</v>
      </c>
      <c r="AC19" s="31">
        <f t="shared" si="19"/>
        <v>6.3714028330905906E-2</v>
      </c>
      <c r="AE19" s="45" t="str">
        <f>A19</f>
        <v># of APT in Network</v>
      </c>
      <c r="AF19" s="41">
        <f>(AF9/AB9)-1</f>
        <v>-0.7357723577235773</v>
      </c>
      <c r="AG19" s="41">
        <f t="shared" ref="AG19:AQ19" si="24">(AG9/AF9)-1</f>
        <v>7.6923076923076872E-2</v>
      </c>
      <c r="AH19" s="41">
        <f t="shared" si="24"/>
        <v>0.14285714285714279</v>
      </c>
      <c r="AI19" s="41">
        <f t="shared" si="24"/>
        <v>0.125</v>
      </c>
      <c r="AJ19" s="41">
        <f t="shared" si="24"/>
        <v>0.11111111111111116</v>
      </c>
      <c r="AK19" s="41">
        <f t="shared" si="24"/>
        <v>0.10000000000000009</v>
      </c>
      <c r="AL19" s="41">
        <f t="shared" si="24"/>
        <v>9.0909090909090828E-2</v>
      </c>
      <c r="AM19" s="41">
        <f t="shared" si="24"/>
        <v>-0.16666666666666663</v>
      </c>
      <c r="AN19" s="41">
        <f t="shared" si="24"/>
        <v>0</v>
      </c>
      <c r="AO19" s="41">
        <f t="shared" si="24"/>
        <v>-9.9999999999999978E-2</v>
      </c>
      <c r="AP19" s="41">
        <f t="shared" si="24"/>
        <v>0</v>
      </c>
      <c r="AQ19" s="54">
        <f t="shared" si="24"/>
        <v>-5.555555555555558E-2</v>
      </c>
      <c r="AR19" s="31">
        <f t="shared" si="21"/>
        <v>2.9507109052563596E-2</v>
      </c>
      <c r="AT19" s="67" t="str">
        <f>A19</f>
        <v># of APT in Network</v>
      </c>
      <c r="AU19" s="28">
        <f>AC19-N19</f>
        <v>-0.54099520234902931</v>
      </c>
      <c r="AV19" s="28">
        <f>AR19-AC19</f>
        <v>-3.420691927834231E-2</v>
      </c>
    </row>
    <row r="20" spans="1:48" s="9" customFormat="1" ht="9.5" customHeight="1">
      <c r="N20" s="12"/>
      <c r="Q20" s="10"/>
      <c r="AC20" s="12"/>
      <c r="AF20" s="10"/>
      <c r="AR20" s="12"/>
      <c r="AU20" s="12"/>
      <c r="AV20" s="12"/>
    </row>
    <row r="21" spans="1:48" s="9" customFormat="1" ht="15" customHeight="1">
      <c r="A21" s="11" t="s">
        <v>0</v>
      </c>
      <c r="B21" s="15" t="s">
        <v>20</v>
      </c>
      <c r="M21" s="9" t="s">
        <v>32</v>
      </c>
      <c r="N21" s="8" t="s">
        <v>1</v>
      </c>
      <c r="P21" s="11" t="s">
        <v>0</v>
      </c>
      <c r="Q21" s="15"/>
      <c r="AC21" s="8" t="s">
        <v>1</v>
      </c>
      <c r="AE21" s="11" t="s">
        <v>0</v>
      </c>
      <c r="AF21" s="15"/>
      <c r="AR21" s="8" t="s">
        <v>1</v>
      </c>
      <c r="AT21" s="11" t="s">
        <v>0</v>
      </c>
      <c r="AU21" s="12" t="s">
        <v>29</v>
      </c>
      <c r="AV21" s="12" t="s">
        <v>29</v>
      </c>
    </row>
    <row r="22" spans="1:48" s="9" customFormat="1" ht="15" customHeight="1">
      <c r="A22" s="45" t="s">
        <v>34</v>
      </c>
      <c r="B22" s="46">
        <f>B7*B12</f>
        <v>225</v>
      </c>
      <c r="C22" s="46">
        <f t="shared" ref="C22:M22" si="25">C7*C12</f>
        <v>287.5</v>
      </c>
      <c r="D22" s="46">
        <f t="shared" si="25"/>
        <v>412.5</v>
      </c>
      <c r="E22" s="46">
        <f t="shared" si="25"/>
        <v>625</v>
      </c>
      <c r="F22" s="46">
        <f t="shared" si="25"/>
        <v>1250</v>
      </c>
      <c r="G22" s="46">
        <f t="shared" si="25"/>
        <v>1500</v>
      </c>
      <c r="H22" s="46">
        <f t="shared" si="25"/>
        <v>1875</v>
      </c>
      <c r="I22" s="46">
        <f t="shared" si="25"/>
        <v>3750</v>
      </c>
      <c r="J22" s="46">
        <f t="shared" si="25"/>
        <v>4375</v>
      </c>
      <c r="K22" s="46">
        <f t="shared" si="25"/>
        <v>8750</v>
      </c>
      <c r="L22" s="46">
        <f t="shared" si="25"/>
        <v>10625</v>
      </c>
      <c r="M22" s="46">
        <f t="shared" si="25"/>
        <v>12500</v>
      </c>
      <c r="N22" s="34">
        <f>SUM(B22:M22)</f>
        <v>46175</v>
      </c>
      <c r="P22" s="45" t="str">
        <f>A22</f>
        <v>Units</v>
      </c>
      <c r="Q22" s="46">
        <f>Q7*Q12</f>
        <v>12750</v>
      </c>
      <c r="R22" s="46">
        <f t="shared" ref="R22:AB22" si="26">R7*R12</f>
        <v>13000</v>
      </c>
      <c r="S22" s="46">
        <f t="shared" si="26"/>
        <v>13250</v>
      </c>
      <c r="T22" s="46">
        <f t="shared" si="26"/>
        <v>13750</v>
      </c>
      <c r="U22" s="46">
        <f t="shared" si="26"/>
        <v>14000</v>
      </c>
      <c r="V22" s="46">
        <f t="shared" si="26"/>
        <v>14250</v>
      </c>
      <c r="W22" s="46">
        <f t="shared" si="26"/>
        <v>14437.5</v>
      </c>
      <c r="X22" s="46">
        <f t="shared" si="26"/>
        <v>14625</v>
      </c>
      <c r="Y22" s="46">
        <f t="shared" si="26"/>
        <v>14812.5</v>
      </c>
      <c r="Z22" s="46">
        <f t="shared" si="26"/>
        <v>15000</v>
      </c>
      <c r="AA22" s="46">
        <f t="shared" si="26"/>
        <v>15187.5</v>
      </c>
      <c r="AB22" s="46">
        <f t="shared" si="26"/>
        <v>15375</v>
      </c>
      <c r="AC22" s="34">
        <f>SUM(Q22:AB22)</f>
        <v>170437.5</v>
      </c>
      <c r="AE22" s="45" t="str">
        <f>A22</f>
        <v>Units</v>
      </c>
      <c r="AF22" s="46">
        <f>AF7*AF12</f>
        <v>14992.499999999998</v>
      </c>
      <c r="AG22" s="46">
        <f t="shared" ref="AG22:AQ22" si="27">AG7*AG12</f>
        <v>13992.999999999998</v>
      </c>
      <c r="AH22" s="46">
        <f t="shared" si="27"/>
        <v>12993.499999999998</v>
      </c>
      <c r="AI22" s="46">
        <f t="shared" si="27"/>
        <v>12993.499999999998</v>
      </c>
      <c r="AJ22" s="46">
        <f t="shared" si="27"/>
        <v>13493.249999999998</v>
      </c>
      <c r="AK22" s="46">
        <f t="shared" si="27"/>
        <v>13992.999999999998</v>
      </c>
      <c r="AL22" s="46">
        <f t="shared" si="27"/>
        <v>13992.999999999998</v>
      </c>
      <c r="AM22" s="46">
        <f t="shared" si="27"/>
        <v>14492.749999999998</v>
      </c>
      <c r="AN22" s="46">
        <f t="shared" si="27"/>
        <v>14992.499999999998</v>
      </c>
      <c r="AO22" s="46">
        <f t="shared" si="27"/>
        <v>15991.999999999998</v>
      </c>
      <c r="AP22" s="46">
        <f t="shared" si="27"/>
        <v>16991.5</v>
      </c>
      <c r="AQ22" s="46">
        <f t="shared" si="27"/>
        <v>17991</v>
      </c>
      <c r="AR22" s="34">
        <f>SUM(AF22:AQ22)</f>
        <v>176911.49999999997</v>
      </c>
      <c r="AT22" s="67" t="str">
        <f>A22</f>
        <v>Units</v>
      </c>
      <c r="AU22" s="26">
        <f>AC22-N22</f>
        <v>124262.5</v>
      </c>
      <c r="AV22" s="26">
        <f>AR22-AC22</f>
        <v>6473.9999999999709</v>
      </c>
    </row>
    <row r="23" spans="1:48" s="9" customFormat="1" ht="15" customHeight="1">
      <c r="A23" s="45" t="s">
        <v>62</v>
      </c>
      <c r="B23" s="46">
        <f t="shared" ref="B23:M23" si="28">B8*B13</f>
        <v>49.900000000000006</v>
      </c>
      <c r="C23" s="46">
        <f t="shared" si="28"/>
        <v>74.850000000000009</v>
      </c>
      <c r="D23" s="46">
        <f t="shared" si="28"/>
        <v>119.80000000000001</v>
      </c>
      <c r="E23" s="46">
        <f t="shared" si="28"/>
        <v>199.75</v>
      </c>
      <c r="F23" s="46">
        <f t="shared" si="28"/>
        <v>439.6</v>
      </c>
      <c r="G23" s="46">
        <f t="shared" si="28"/>
        <v>749.5</v>
      </c>
      <c r="H23" s="46">
        <f t="shared" si="28"/>
        <v>1199.3999999999999</v>
      </c>
      <c r="I23" s="46">
        <f t="shared" si="28"/>
        <v>1399.3</v>
      </c>
      <c r="J23" s="46">
        <f t="shared" si="28"/>
        <v>1799.1</v>
      </c>
      <c r="K23" s="46">
        <f t="shared" si="28"/>
        <v>2198.8999999999996</v>
      </c>
      <c r="L23" s="46">
        <f t="shared" si="28"/>
        <v>2498.75</v>
      </c>
      <c r="M23" s="46">
        <f t="shared" si="28"/>
        <v>3748.4999999999995</v>
      </c>
      <c r="N23" s="34">
        <f>SUM(B23:M23)</f>
        <v>14477.35</v>
      </c>
      <c r="P23" s="45" t="str">
        <f t="shared" ref="P23:P24" si="29">A23</f>
        <v>Links</v>
      </c>
      <c r="Q23" s="46">
        <f t="shared" ref="Q23:AB24" si="30">Q8*Q13</f>
        <v>3748.4999999999995</v>
      </c>
      <c r="R23" s="46">
        <f t="shared" si="30"/>
        <v>3748.4999999999995</v>
      </c>
      <c r="S23" s="46">
        <f t="shared" si="30"/>
        <v>3748.4999999999995</v>
      </c>
      <c r="T23" s="46">
        <f t="shared" si="30"/>
        <v>3748.4999999999995</v>
      </c>
      <c r="U23" s="46">
        <f t="shared" si="30"/>
        <v>3748.4999999999995</v>
      </c>
      <c r="V23" s="46">
        <f t="shared" si="30"/>
        <v>3748.4999999999995</v>
      </c>
      <c r="W23" s="46">
        <f t="shared" si="30"/>
        <v>3748.4999999999995</v>
      </c>
      <c r="X23" s="46">
        <f t="shared" si="30"/>
        <v>3748.4999999999995</v>
      </c>
      <c r="Y23" s="46">
        <f t="shared" si="30"/>
        <v>3748.4999999999995</v>
      </c>
      <c r="Z23" s="46">
        <f t="shared" si="30"/>
        <v>3748.4999999999995</v>
      </c>
      <c r="AA23" s="46">
        <f t="shared" si="30"/>
        <v>3748.4999999999995</v>
      </c>
      <c r="AB23" s="46">
        <f t="shared" si="30"/>
        <v>3748.4999999999995</v>
      </c>
      <c r="AC23" s="34">
        <f>SUM(Q23:AB23)</f>
        <v>44981.999999999993</v>
      </c>
      <c r="AE23" s="45" t="str">
        <f>A23</f>
        <v>Links</v>
      </c>
      <c r="AF23" s="46">
        <f t="shared" ref="AF23:AQ23" si="31">AF8*AF13</f>
        <v>44970</v>
      </c>
      <c r="AG23" s="46">
        <f t="shared" si="31"/>
        <v>29980</v>
      </c>
      <c r="AH23" s="46">
        <f t="shared" si="31"/>
        <v>29980</v>
      </c>
      <c r="AI23" s="46">
        <f t="shared" si="31"/>
        <v>33727.5</v>
      </c>
      <c r="AJ23" s="46">
        <f t="shared" si="31"/>
        <v>33727.5</v>
      </c>
      <c r="AK23" s="46">
        <f t="shared" si="31"/>
        <v>37475</v>
      </c>
      <c r="AL23" s="46">
        <f t="shared" si="31"/>
        <v>37475</v>
      </c>
      <c r="AM23" s="46">
        <f t="shared" si="31"/>
        <v>41222.5</v>
      </c>
      <c r="AN23" s="46">
        <f t="shared" si="31"/>
        <v>44970</v>
      </c>
      <c r="AO23" s="46">
        <f t="shared" si="31"/>
        <v>52465</v>
      </c>
      <c r="AP23" s="46">
        <f t="shared" si="31"/>
        <v>59960</v>
      </c>
      <c r="AQ23" s="46">
        <f t="shared" si="31"/>
        <v>59960</v>
      </c>
      <c r="AR23" s="34">
        <f>SUM(AF23:AQ23)</f>
        <v>505912.5</v>
      </c>
      <c r="AT23" s="67" t="str">
        <f>A23</f>
        <v>Links</v>
      </c>
      <c r="AU23" s="26">
        <f>AC23-N23</f>
        <v>30504.649999999994</v>
      </c>
      <c r="AV23" s="26">
        <f>AR23-AC23</f>
        <v>460930.5</v>
      </c>
    </row>
    <row r="24" spans="1:48" s="9" customFormat="1" ht="15" customHeight="1" thickBot="1">
      <c r="A24" s="47" t="s">
        <v>63</v>
      </c>
      <c r="B24" s="46">
        <f>B9*B14</f>
        <v>359.82</v>
      </c>
      <c r="C24" s="46">
        <f t="shared" ref="C24:M24" si="32">C9*C14</f>
        <v>459.77</v>
      </c>
      <c r="D24" s="46">
        <f t="shared" si="32"/>
        <v>659.67</v>
      </c>
      <c r="E24" s="46">
        <f t="shared" si="32"/>
        <v>999.49999999999989</v>
      </c>
      <c r="F24" s="46">
        <f t="shared" si="32"/>
        <v>3997.9999999999995</v>
      </c>
      <c r="G24" s="46">
        <f t="shared" si="32"/>
        <v>4797.5999999999995</v>
      </c>
      <c r="H24" s="46">
        <f t="shared" si="32"/>
        <v>5996.9999999999991</v>
      </c>
      <c r="I24" s="46">
        <f t="shared" si="32"/>
        <v>11993.999999999998</v>
      </c>
      <c r="J24" s="46">
        <f t="shared" si="32"/>
        <v>6996.4999999999991</v>
      </c>
      <c r="K24" s="46">
        <f t="shared" si="32"/>
        <v>13992.999999999998</v>
      </c>
      <c r="L24" s="46">
        <f t="shared" si="32"/>
        <v>16991.5</v>
      </c>
      <c r="M24" s="46">
        <f t="shared" si="32"/>
        <v>19990</v>
      </c>
      <c r="N24" s="48">
        <f>SUM(B24:M24)</f>
        <v>87236.359999999986</v>
      </c>
      <c r="P24" s="45" t="str">
        <f t="shared" si="29"/>
        <v>Apt Network</v>
      </c>
      <c r="Q24" s="46">
        <f t="shared" si="30"/>
        <v>25489.8</v>
      </c>
      <c r="R24" s="46">
        <f t="shared" si="30"/>
        <v>25989.599999999999</v>
      </c>
      <c r="S24" s="46">
        <f t="shared" si="30"/>
        <v>26489.399999999998</v>
      </c>
      <c r="T24" s="46">
        <f t="shared" si="30"/>
        <v>27489</v>
      </c>
      <c r="U24" s="46">
        <f t="shared" si="30"/>
        <v>55977.599999999999</v>
      </c>
      <c r="V24" s="46">
        <f t="shared" si="30"/>
        <v>56977.2</v>
      </c>
      <c r="W24" s="46">
        <f t="shared" si="30"/>
        <v>57726.899999999994</v>
      </c>
      <c r="X24" s="46">
        <f t="shared" si="30"/>
        <v>58476.6</v>
      </c>
      <c r="Y24" s="46">
        <f t="shared" si="30"/>
        <v>29613.149999999998</v>
      </c>
      <c r="Z24" s="46">
        <f t="shared" si="30"/>
        <v>29987.999999999996</v>
      </c>
      <c r="AA24" s="46">
        <f t="shared" si="30"/>
        <v>30362.85</v>
      </c>
      <c r="AB24" s="46">
        <f t="shared" si="30"/>
        <v>30737.699999999997</v>
      </c>
      <c r="AC24" s="48">
        <f>SUM(Q24:AB24)</f>
        <v>455317.8</v>
      </c>
      <c r="AE24" s="45" t="str">
        <f>A24</f>
        <v>Apt Network</v>
      </c>
      <c r="AF24" s="46">
        <f t="shared" ref="AF24:AQ24" si="33">AF9*AF14</f>
        <v>19496.75</v>
      </c>
      <c r="AG24" s="46">
        <f t="shared" si="33"/>
        <v>20996.5</v>
      </c>
      <c r="AH24" s="46">
        <f t="shared" si="33"/>
        <v>23996</v>
      </c>
      <c r="AI24" s="46">
        <f t="shared" si="33"/>
        <v>26995.5</v>
      </c>
      <c r="AJ24" s="46">
        <f t="shared" si="33"/>
        <v>29995</v>
      </c>
      <c r="AK24" s="46">
        <f t="shared" si="33"/>
        <v>32994.5</v>
      </c>
      <c r="AL24" s="46">
        <f t="shared" si="33"/>
        <v>35994</v>
      </c>
      <c r="AM24" s="46">
        <f t="shared" si="33"/>
        <v>29995</v>
      </c>
      <c r="AN24" s="46">
        <f t="shared" si="33"/>
        <v>29995</v>
      </c>
      <c r="AO24" s="46">
        <f t="shared" si="33"/>
        <v>26995.5</v>
      </c>
      <c r="AP24" s="46">
        <f t="shared" si="33"/>
        <v>26995.5</v>
      </c>
      <c r="AQ24" s="46">
        <f t="shared" si="33"/>
        <v>25495.75</v>
      </c>
      <c r="AR24" s="48">
        <f>SUM(AF24:AQ24)</f>
        <v>329945</v>
      </c>
      <c r="AT24" s="68" t="str">
        <f>A24</f>
        <v>Apt Network</v>
      </c>
      <c r="AU24" s="69">
        <f>AC24-N24</f>
        <v>368081.44</v>
      </c>
      <c r="AV24" s="69">
        <f>AR24-AC24</f>
        <v>-125372.79999999999</v>
      </c>
    </row>
    <row r="25" spans="1:48" s="9" customFormat="1" ht="15" customHeight="1">
      <c r="A25" s="49" t="s">
        <v>1</v>
      </c>
      <c r="B25" s="50">
        <f t="shared" ref="B25:M25" si="34">SUM(B22:B24)</f>
        <v>634.72</v>
      </c>
      <c r="C25" s="35">
        <f t="shared" si="34"/>
        <v>822.12</v>
      </c>
      <c r="D25" s="35">
        <f t="shared" si="34"/>
        <v>1191.9699999999998</v>
      </c>
      <c r="E25" s="35">
        <f t="shared" si="34"/>
        <v>1824.25</v>
      </c>
      <c r="F25" s="35">
        <f t="shared" si="34"/>
        <v>5687.5999999999995</v>
      </c>
      <c r="G25" s="35">
        <f t="shared" si="34"/>
        <v>7047.0999999999995</v>
      </c>
      <c r="H25" s="35">
        <f t="shared" si="34"/>
        <v>9071.3999999999978</v>
      </c>
      <c r="I25" s="35">
        <f t="shared" si="34"/>
        <v>17143.3</v>
      </c>
      <c r="J25" s="35">
        <f t="shared" si="34"/>
        <v>13170.599999999999</v>
      </c>
      <c r="K25" s="35">
        <f t="shared" si="34"/>
        <v>24941.899999999998</v>
      </c>
      <c r="L25" s="35">
        <f t="shared" si="34"/>
        <v>30115.25</v>
      </c>
      <c r="M25" s="51">
        <f t="shared" si="34"/>
        <v>36238.5</v>
      </c>
      <c r="N25" s="33">
        <f>SUM(N21:N24)</f>
        <v>147888.71</v>
      </c>
      <c r="P25" s="49" t="s">
        <v>1</v>
      </c>
      <c r="Q25" s="50">
        <f t="shared" ref="Q25:AB25" si="35">SUM(Q22:Q24)</f>
        <v>41988.3</v>
      </c>
      <c r="R25" s="35">
        <f t="shared" si="35"/>
        <v>42738.1</v>
      </c>
      <c r="S25" s="35">
        <f t="shared" si="35"/>
        <v>43487.899999999994</v>
      </c>
      <c r="T25" s="35">
        <f t="shared" si="35"/>
        <v>44987.5</v>
      </c>
      <c r="U25" s="35">
        <f t="shared" si="35"/>
        <v>73726.100000000006</v>
      </c>
      <c r="V25" s="35">
        <f t="shared" si="35"/>
        <v>74975.7</v>
      </c>
      <c r="W25" s="35">
        <f t="shared" si="35"/>
        <v>75912.899999999994</v>
      </c>
      <c r="X25" s="35">
        <f t="shared" si="35"/>
        <v>76850.100000000006</v>
      </c>
      <c r="Y25" s="35">
        <f t="shared" si="35"/>
        <v>48174.149999999994</v>
      </c>
      <c r="Z25" s="35">
        <f t="shared" si="35"/>
        <v>48736.5</v>
      </c>
      <c r="AA25" s="35">
        <f t="shared" si="35"/>
        <v>49298.85</v>
      </c>
      <c r="AB25" s="51">
        <f t="shared" si="35"/>
        <v>49861.2</v>
      </c>
      <c r="AC25" s="33">
        <f>SUM(AC21:AC24)</f>
        <v>670737.30000000005</v>
      </c>
      <c r="AE25" s="49" t="s">
        <v>1</v>
      </c>
      <c r="AF25" s="50">
        <f t="shared" ref="AF25:AQ25" si="36">SUM(AF22:AF24)</f>
        <v>79459.25</v>
      </c>
      <c r="AG25" s="35">
        <f t="shared" si="36"/>
        <v>64969.5</v>
      </c>
      <c r="AH25" s="35">
        <f t="shared" si="36"/>
        <v>66969.5</v>
      </c>
      <c r="AI25" s="35">
        <f t="shared" si="36"/>
        <v>73716.5</v>
      </c>
      <c r="AJ25" s="35">
        <f t="shared" si="36"/>
        <v>77215.75</v>
      </c>
      <c r="AK25" s="35">
        <f t="shared" si="36"/>
        <v>84462.5</v>
      </c>
      <c r="AL25" s="35">
        <f t="shared" si="36"/>
        <v>87462</v>
      </c>
      <c r="AM25" s="35">
        <f t="shared" si="36"/>
        <v>85710.25</v>
      </c>
      <c r="AN25" s="35">
        <f t="shared" si="36"/>
        <v>89957.5</v>
      </c>
      <c r="AO25" s="35">
        <f t="shared" si="36"/>
        <v>95452.5</v>
      </c>
      <c r="AP25" s="35">
        <f t="shared" si="36"/>
        <v>103947</v>
      </c>
      <c r="AQ25" s="51">
        <f t="shared" si="36"/>
        <v>103446.75</v>
      </c>
      <c r="AR25" s="33">
        <f>SUM(AR21:AR24)</f>
        <v>1012769</v>
      </c>
      <c r="AT25" s="49" t="s">
        <v>1</v>
      </c>
      <c r="AU25" s="14">
        <f>AC25-N25</f>
        <v>522848.59000000008</v>
      </c>
      <c r="AV25" s="14">
        <f>AR25-AC25</f>
        <v>342031.69999999995</v>
      </c>
    </row>
    <row r="26" spans="1:48" s="9" customFormat="1" ht="9.5" customHeight="1">
      <c r="N26" s="12"/>
      <c r="Q26" s="10"/>
      <c r="AC26" s="12"/>
      <c r="AF26" s="10"/>
      <c r="AR26" s="12"/>
      <c r="AU26" s="12"/>
      <c r="AV26" s="12"/>
    </row>
    <row r="27" spans="1:48" s="13" customFormat="1" ht="15" customHeight="1">
      <c r="A27" s="11" t="s">
        <v>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8" t="s">
        <v>14</v>
      </c>
      <c r="P27" s="11" t="s">
        <v>6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8" t="s">
        <v>14</v>
      </c>
      <c r="AE27" s="11" t="s">
        <v>6</v>
      </c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8" t="s">
        <v>14</v>
      </c>
      <c r="AT27" s="11" t="s">
        <v>6</v>
      </c>
      <c r="AU27" s="12" t="s">
        <v>29</v>
      </c>
      <c r="AV27" s="12" t="s">
        <v>29</v>
      </c>
    </row>
    <row r="28" spans="1:48" s="13" customFormat="1" ht="15" customHeight="1">
      <c r="A28" s="45" t="str">
        <f>A7</f>
        <v>Units</v>
      </c>
      <c r="B28" s="53">
        <v>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4">
        <v>0</v>
      </c>
      <c r="N28" s="32">
        <f>AVERAGE(B28:M28)</f>
        <v>0</v>
      </c>
      <c r="P28" s="45" t="str">
        <f>A28</f>
        <v>Units</v>
      </c>
      <c r="Q28" s="5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4">
        <v>0</v>
      </c>
      <c r="AC28" s="32">
        <f>AVERAGE(Q28:AB28)</f>
        <v>0</v>
      </c>
      <c r="AE28" s="45" t="str">
        <f>A28</f>
        <v>Units</v>
      </c>
      <c r="AF28" s="53">
        <v>3.75</v>
      </c>
      <c r="AG28" s="43">
        <v>3.75</v>
      </c>
      <c r="AH28" s="43">
        <v>4</v>
      </c>
      <c r="AI28" s="43">
        <v>4</v>
      </c>
      <c r="AJ28" s="43">
        <v>4</v>
      </c>
      <c r="AK28" s="43">
        <v>3.75</v>
      </c>
      <c r="AL28" s="43">
        <v>3.75</v>
      </c>
      <c r="AM28" s="43">
        <v>3.75</v>
      </c>
      <c r="AN28" s="43">
        <v>3.75</v>
      </c>
      <c r="AO28" s="43">
        <v>3.5</v>
      </c>
      <c r="AP28" s="43">
        <v>3.5</v>
      </c>
      <c r="AQ28" s="44">
        <v>3.5</v>
      </c>
      <c r="AR28" s="32">
        <f>AVERAGE(AF28:AQ28)</f>
        <v>3.75</v>
      </c>
      <c r="AT28" s="67" t="str">
        <f>A28</f>
        <v>Units</v>
      </c>
      <c r="AU28" s="27">
        <f>AC28-N28</f>
        <v>0</v>
      </c>
      <c r="AV28" s="27">
        <f>AR28-AC28</f>
        <v>3.75</v>
      </c>
    </row>
    <row r="29" spans="1:48" s="13" customFormat="1" ht="15" customHeight="1">
      <c r="A29" s="45" t="str">
        <f>A8</f>
        <v># of Links Sold</v>
      </c>
      <c r="B29" s="5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4">
        <v>0</v>
      </c>
      <c r="N29" s="32">
        <f t="shared" ref="N29:N30" si="37">AVERAGE(B29:M29)</f>
        <v>0</v>
      </c>
      <c r="P29" s="45" t="str">
        <f t="shared" ref="P29:P30" si="38">A29</f>
        <v># of Links Sold</v>
      </c>
      <c r="Q29" s="5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4">
        <v>0</v>
      </c>
      <c r="AC29" s="32">
        <f t="shared" ref="AC29:AC30" si="39">AVERAGE(Q29:AB29)</f>
        <v>0</v>
      </c>
      <c r="AE29" s="45" t="str">
        <f>A29</f>
        <v># of Links Sold</v>
      </c>
      <c r="AF29" s="53">
        <v>2.9</v>
      </c>
      <c r="AG29" s="43">
        <v>3.1</v>
      </c>
      <c r="AH29" s="43">
        <v>3.1</v>
      </c>
      <c r="AI29" s="43">
        <v>3.1</v>
      </c>
      <c r="AJ29" s="43">
        <v>3.1</v>
      </c>
      <c r="AK29" s="43">
        <v>3.1</v>
      </c>
      <c r="AL29" s="43">
        <v>3.1</v>
      </c>
      <c r="AM29" s="43">
        <v>3.1</v>
      </c>
      <c r="AN29" s="43">
        <v>2.9</v>
      </c>
      <c r="AO29" s="43">
        <v>2.9</v>
      </c>
      <c r="AP29" s="43">
        <v>2.85</v>
      </c>
      <c r="AQ29" s="44">
        <v>2.85</v>
      </c>
      <c r="AR29" s="32">
        <f t="shared" ref="AR29:AR30" si="40">AVERAGE(AF29:AQ29)</f>
        <v>3.0083333333333333</v>
      </c>
      <c r="AT29" s="67" t="str">
        <f>A29</f>
        <v># of Links Sold</v>
      </c>
      <c r="AU29" s="27">
        <f>AC29-N29</f>
        <v>0</v>
      </c>
      <c r="AV29" s="27">
        <f>AR29-AC29</f>
        <v>3.0083333333333333</v>
      </c>
    </row>
    <row r="30" spans="1:48" s="13" customFormat="1" ht="15" customHeight="1">
      <c r="A30" s="45" t="str">
        <f>A9</f>
        <v># of APT in Network</v>
      </c>
      <c r="B30" s="53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4">
        <v>0</v>
      </c>
      <c r="N30" s="32">
        <f t="shared" si="37"/>
        <v>0</v>
      </c>
      <c r="P30" s="45" t="str">
        <f t="shared" si="38"/>
        <v># of APT in Network</v>
      </c>
      <c r="Q30" s="5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4">
        <v>0</v>
      </c>
      <c r="AC30" s="32">
        <f t="shared" si="39"/>
        <v>0</v>
      </c>
      <c r="AE30" s="45" t="str">
        <f>A30</f>
        <v># of APT in Network</v>
      </c>
      <c r="AF30" s="53">
        <v>1.55</v>
      </c>
      <c r="AG30" s="43">
        <v>1.55</v>
      </c>
      <c r="AH30" s="43">
        <v>1.55</v>
      </c>
      <c r="AI30" s="43">
        <v>1.55</v>
      </c>
      <c r="AJ30" s="43">
        <v>1.1000000000000001</v>
      </c>
      <c r="AK30" s="43">
        <v>1.1000000000000001</v>
      </c>
      <c r="AL30" s="43">
        <v>1.1000000000000001</v>
      </c>
      <c r="AM30" s="43">
        <v>1.1000000000000001</v>
      </c>
      <c r="AN30" s="43">
        <v>1.1000000000000001</v>
      </c>
      <c r="AO30" s="43">
        <v>1.55</v>
      </c>
      <c r="AP30" s="43">
        <v>1.55</v>
      </c>
      <c r="AQ30" s="44">
        <v>1.55</v>
      </c>
      <c r="AR30" s="32">
        <f t="shared" si="40"/>
        <v>1.3625</v>
      </c>
      <c r="AT30" s="67" t="str">
        <f>A30</f>
        <v># of APT in Network</v>
      </c>
      <c r="AU30" s="27">
        <f>AC30-N30</f>
        <v>0</v>
      </c>
      <c r="AV30" s="27">
        <f>AR30-AC30</f>
        <v>1.3625</v>
      </c>
    </row>
    <row r="31" spans="1:48" s="9" customFormat="1" ht="9.5" customHeight="1">
      <c r="N31" s="12"/>
      <c r="Q31" s="10"/>
      <c r="AC31" s="12"/>
      <c r="AF31" s="10"/>
      <c r="AR31" s="12"/>
      <c r="AU31" s="12"/>
      <c r="AV31" s="12"/>
    </row>
    <row r="32" spans="1:48" s="13" customFormat="1" ht="15" customHeight="1">
      <c r="A32" s="11" t="s">
        <v>26</v>
      </c>
      <c r="B32" s="15" t="s">
        <v>25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8" t="s">
        <v>27</v>
      </c>
      <c r="P32" s="11" t="s">
        <v>26</v>
      </c>
      <c r="Q32" s="15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8" t="s">
        <v>27</v>
      </c>
      <c r="AE32" s="11" t="s">
        <v>26</v>
      </c>
      <c r="AF32" s="15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8" t="s">
        <v>27</v>
      </c>
      <c r="AT32" s="11" t="s">
        <v>26</v>
      </c>
      <c r="AU32" s="12" t="s">
        <v>29</v>
      </c>
      <c r="AV32" s="12" t="s">
        <v>29</v>
      </c>
    </row>
    <row r="33" spans="1:48" s="13" customFormat="1" ht="15" customHeight="1">
      <c r="A33" s="45" t="str">
        <f>A17</f>
        <v>Units</v>
      </c>
      <c r="B33" s="52">
        <f>B12-B28</f>
        <v>1.25</v>
      </c>
      <c r="C33" s="52">
        <f t="shared" ref="C33:M33" si="41">C12-C28</f>
        <v>1.25</v>
      </c>
      <c r="D33" s="52">
        <f t="shared" si="41"/>
        <v>1.25</v>
      </c>
      <c r="E33" s="52">
        <f t="shared" si="41"/>
        <v>1.25</v>
      </c>
      <c r="F33" s="52">
        <f t="shared" si="41"/>
        <v>1.25</v>
      </c>
      <c r="G33" s="52">
        <f t="shared" si="41"/>
        <v>1.25</v>
      </c>
      <c r="H33" s="52">
        <f t="shared" si="41"/>
        <v>1.25</v>
      </c>
      <c r="I33" s="52">
        <f t="shared" si="41"/>
        <v>1.25</v>
      </c>
      <c r="J33" s="52">
        <f t="shared" si="41"/>
        <v>1.25</v>
      </c>
      <c r="K33" s="52">
        <f t="shared" si="41"/>
        <v>1.25</v>
      </c>
      <c r="L33" s="52">
        <f t="shared" si="41"/>
        <v>1.25</v>
      </c>
      <c r="M33" s="52">
        <f t="shared" si="41"/>
        <v>1.25</v>
      </c>
      <c r="N33" s="32">
        <f>AVERAGE(B33:M33)</f>
        <v>1.25</v>
      </c>
      <c r="P33" s="45" t="str">
        <f>A33</f>
        <v>Units</v>
      </c>
      <c r="Q33" s="52">
        <f>Q12-Q28</f>
        <v>1.25</v>
      </c>
      <c r="R33" s="52">
        <f t="shared" ref="R33:AB33" si="42">R12-R28</f>
        <v>1.25</v>
      </c>
      <c r="S33" s="52">
        <f t="shared" si="42"/>
        <v>1.25</v>
      </c>
      <c r="T33" s="52">
        <f t="shared" si="42"/>
        <v>1.25</v>
      </c>
      <c r="U33" s="52">
        <f t="shared" si="42"/>
        <v>1.25</v>
      </c>
      <c r="V33" s="52">
        <f t="shared" si="42"/>
        <v>1.25</v>
      </c>
      <c r="W33" s="52">
        <f t="shared" si="42"/>
        <v>1.25</v>
      </c>
      <c r="X33" s="52">
        <f t="shared" si="42"/>
        <v>1.25</v>
      </c>
      <c r="Y33" s="52">
        <f t="shared" si="42"/>
        <v>1.25</v>
      </c>
      <c r="Z33" s="52">
        <f t="shared" si="42"/>
        <v>1.25</v>
      </c>
      <c r="AA33" s="52">
        <f t="shared" si="42"/>
        <v>1.25</v>
      </c>
      <c r="AB33" s="52">
        <f t="shared" si="42"/>
        <v>1.25</v>
      </c>
      <c r="AC33" s="32">
        <f>AVERAGE(Q33:AB33)</f>
        <v>1.25</v>
      </c>
      <c r="AE33" s="45" t="str">
        <f>A33</f>
        <v>Units</v>
      </c>
      <c r="AF33" s="52">
        <f>AF12-AF28</f>
        <v>16.239999999999998</v>
      </c>
      <c r="AG33" s="52">
        <f t="shared" ref="AG33:AQ33" si="43">AG12-AG28</f>
        <v>16.239999999999998</v>
      </c>
      <c r="AH33" s="52">
        <f t="shared" si="43"/>
        <v>15.989999999999998</v>
      </c>
      <c r="AI33" s="52">
        <f t="shared" si="43"/>
        <v>15.989999999999998</v>
      </c>
      <c r="AJ33" s="52">
        <f t="shared" si="43"/>
        <v>15.989999999999998</v>
      </c>
      <c r="AK33" s="52">
        <f t="shared" si="43"/>
        <v>16.239999999999998</v>
      </c>
      <c r="AL33" s="52">
        <f t="shared" si="43"/>
        <v>16.239999999999998</v>
      </c>
      <c r="AM33" s="52">
        <f t="shared" si="43"/>
        <v>16.239999999999998</v>
      </c>
      <c r="AN33" s="52">
        <f t="shared" si="43"/>
        <v>16.239999999999998</v>
      </c>
      <c r="AO33" s="52">
        <f t="shared" si="43"/>
        <v>16.489999999999998</v>
      </c>
      <c r="AP33" s="52">
        <f t="shared" si="43"/>
        <v>16.489999999999998</v>
      </c>
      <c r="AQ33" s="52">
        <f t="shared" si="43"/>
        <v>16.489999999999998</v>
      </c>
      <c r="AR33" s="32">
        <f>AVERAGE(AF33:AQ33)</f>
        <v>16.240000000000002</v>
      </c>
      <c r="AT33" s="67" t="str">
        <f>A33</f>
        <v>Units</v>
      </c>
      <c r="AU33" s="27">
        <f>AC33-N33</f>
        <v>0</v>
      </c>
      <c r="AV33" s="27">
        <f>AR33-AC33</f>
        <v>14.990000000000002</v>
      </c>
    </row>
    <row r="34" spans="1:48" s="13" customFormat="1" ht="15" customHeight="1">
      <c r="A34" s="45" t="str">
        <f>A18</f>
        <v># of Links Sold</v>
      </c>
      <c r="B34" s="52">
        <f t="shared" ref="B34:M34" si="44">B13-B29</f>
        <v>4.99</v>
      </c>
      <c r="C34" s="52">
        <f t="shared" si="44"/>
        <v>4.99</v>
      </c>
      <c r="D34" s="52">
        <f t="shared" si="44"/>
        <v>5.99</v>
      </c>
      <c r="E34" s="52">
        <f t="shared" si="44"/>
        <v>7.99</v>
      </c>
      <c r="F34" s="52">
        <f t="shared" si="44"/>
        <v>10.99</v>
      </c>
      <c r="G34" s="52">
        <f t="shared" si="44"/>
        <v>14.99</v>
      </c>
      <c r="H34" s="52">
        <f t="shared" si="44"/>
        <v>19.989999999999998</v>
      </c>
      <c r="I34" s="52">
        <f t="shared" si="44"/>
        <v>19.989999999999998</v>
      </c>
      <c r="J34" s="52">
        <f t="shared" si="44"/>
        <v>19.989999999999998</v>
      </c>
      <c r="K34" s="52">
        <f t="shared" si="44"/>
        <v>19.989999999999998</v>
      </c>
      <c r="L34" s="52">
        <f t="shared" si="44"/>
        <v>19.989999999999998</v>
      </c>
      <c r="M34" s="52">
        <f t="shared" si="44"/>
        <v>24.99</v>
      </c>
      <c r="N34" s="32">
        <f t="shared" ref="N34:N35" si="45">AVERAGE(B34:M34)</f>
        <v>14.573333333333336</v>
      </c>
      <c r="P34" s="45" t="str">
        <f t="shared" ref="P34:P35" si="46">A34</f>
        <v># of Links Sold</v>
      </c>
      <c r="Q34" s="52">
        <f t="shared" ref="Q34:AB34" si="47">Q13-Q29</f>
        <v>24.99</v>
      </c>
      <c r="R34" s="52">
        <f t="shared" si="47"/>
        <v>24.99</v>
      </c>
      <c r="S34" s="52">
        <f t="shared" si="47"/>
        <v>24.99</v>
      </c>
      <c r="T34" s="52">
        <f t="shared" si="47"/>
        <v>24.99</v>
      </c>
      <c r="U34" s="52">
        <f t="shared" si="47"/>
        <v>24.99</v>
      </c>
      <c r="V34" s="52">
        <f t="shared" si="47"/>
        <v>24.99</v>
      </c>
      <c r="W34" s="52">
        <f t="shared" si="47"/>
        <v>24.99</v>
      </c>
      <c r="X34" s="52">
        <f t="shared" si="47"/>
        <v>24.99</v>
      </c>
      <c r="Y34" s="52">
        <f t="shared" si="47"/>
        <v>24.99</v>
      </c>
      <c r="Z34" s="52">
        <f t="shared" si="47"/>
        <v>24.99</v>
      </c>
      <c r="AA34" s="52">
        <f t="shared" si="47"/>
        <v>24.99</v>
      </c>
      <c r="AB34" s="52">
        <f t="shared" si="47"/>
        <v>24.99</v>
      </c>
      <c r="AC34" s="32">
        <f t="shared" ref="AC34:AC35" si="48">AVERAGE(Q34:AB34)</f>
        <v>24.990000000000006</v>
      </c>
      <c r="AE34" s="45" t="str">
        <f>A34</f>
        <v># of Links Sold</v>
      </c>
      <c r="AF34" s="52">
        <f t="shared" ref="AF34:AQ34" si="49">AF13-AF29</f>
        <v>12.09</v>
      </c>
      <c r="AG34" s="52">
        <f t="shared" si="49"/>
        <v>11.89</v>
      </c>
      <c r="AH34" s="52">
        <f t="shared" si="49"/>
        <v>11.89</v>
      </c>
      <c r="AI34" s="52">
        <f t="shared" si="49"/>
        <v>11.89</v>
      </c>
      <c r="AJ34" s="52">
        <f t="shared" si="49"/>
        <v>11.89</v>
      </c>
      <c r="AK34" s="52">
        <f t="shared" si="49"/>
        <v>11.89</v>
      </c>
      <c r="AL34" s="52">
        <f t="shared" si="49"/>
        <v>11.89</v>
      </c>
      <c r="AM34" s="52">
        <f t="shared" si="49"/>
        <v>11.89</v>
      </c>
      <c r="AN34" s="52">
        <f t="shared" si="49"/>
        <v>12.09</v>
      </c>
      <c r="AO34" s="52">
        <f t="shared" si="49"/>
        <v>12.09</v>
      </c>
      <c r="AP34" s="52">
        <f t="shared" si="49"/>
        <v>12.14</v>
      </c>
      <c r="AQ34" s="52">
        <f t="shared" si="49"/>
        <v>12.14</v>
      </c>
      <c r="AR34" s="32">
        <f t="shared" ref="AR34:AR35" si="50">AVERAGE(AF34:AQ34)</f>
        <v>11.981666666666669</v>
      </c>
      <c r="AT34" s="67" t="str">
        <f>A34</f>
        <v># of Links Sold</v>
      </c>
      <c r="AU34" s="27">
        <f>AC34-N34</f>
        <v>10.41666666666667</v>
      </c>
      <c r="AV34" s="27">
        <f>AR34-AC34</f>
        <v>-13.008333333333336</v>
      </c>
    </row>
    <row r="35" spans="1:48" s="13" customFormat="1" ht="15" customHeight="1">
      <c r="A35" s="45" t="str">
        <f>A19</f>
        <v># of APT in Network</v>
      </c>
      <c r="B35" s="52">
        <f t="shared" ref="B35:M35" si="51">B14-B30</f>
        <v>19.989999999999998</v>
      </c>
      <c r="C35" s="52">
        <f t="shared" si="51"/>
        <v>19.989999999999998</v>
      </c>
      <c r="D35" s="52">
        <f t="shared" si="51"/>
        <v>19.989999999999998</v>
      </c>
      <c r="E35" s="52">
        <f t="shared" si="51"/>
        <v>19.989999999999998</v>
      </c>
      <c r="F35" s="52">
        <f t="shared" si="51"/>
        <v>19.989999999999998</v>
      </c>
      <c r="G35" s="52">
        <f t="shared" si="51"/>
        <v>19.989999999999998</v>
      </c>
      <c r="H35" s="52">
        <f t="shared" si="51"/>
        <v>19.989999999999998</v>
      </c>
      <c r="I35" s="52">
        <f t="shared" si="51"/>
        <v>19.989999999999998</v>
      </c>
      <c r="J35" s="52">
        <f t="shared" si="51"/>
        <v>19.989999999999998</v>
      </c>
      <c r="K35" s="52">
        <f t="shared" si="51"/>
        <v>19.989999999999998</v>
      </c>
      <c r="L35" s="52">
        <f t="shared" si="51"/>
        <v>19.989999999999998</v>
      </c>
      <c r="M35" s="52">
        <f t="shared" si="51"/>
        <v>19.989999999999998</v>
      </c>
      <c r="N35" s="32">
        <f t="shared" si="45"/>
        <v>19.990000000000002</v>
      </c>
      <c r="P35" s="45" t="str">
        <f t="shared" si="46"/>
        <v># of APT in Network</v>
      </c>
      <c r="Q35" s="52">
        <f t="shared" ref="Q35:AB35" si="52">Q14-Q30</f>
        <v>24.99</v>
      </c>
      <c r="R35" s="52">
        <f t="shared" si="52"/>
        <v>24.99</v>
      </c>
      <c r="S35" s="52">
        <f t="shared" si="52"/>
        <v>24.99</v>
      </c>
      <c r="T35" s="52">
        <f t="shared" si="52"/>
        <v>24.99</v>
      </c>
      <c r="U35" s="52">
        <f t="shared" si="52"/>
        <v>24.99</v>
      </c>
      <c r="V35" s="52">
        <f t="shared" si="52"/>
        <v>24.99</v>
      </c>
      <c r="W35" s="52">
        <f t="shared" si="52"/>
        <v>24.99</v>
      </c>
      <c r="X35" s="52">
        <f t="shared" si="52"/>
        <v>24.99</v>
      </c>
      <c r="Y35" s="52">
        <f t="shared" si="52"/>
        <v>24.99</v>
      </c>
      <c r="Z35" s="52">
        <f t="shared" si="52"/>
        <v>24.99</v>
      </c>
      <c r="AA35" s="52">
        <f t="shared" si="52"/>
        <v>24.99</v>
      </c>
      <c r="AB35" s="52">
        <f t="shared" si="52"/>
        <v>24.99</v>
      </c>
      <c r="AC35" s="32">
        <f t="shared" si="48"/>
        <v>24.990000000000006</v>
      </c>
      <c r="AE35" s="45" t="str">
        <f>A35</f>
        <v># of APT in Network</v>
      </c>
      <c r="AF35" s="52">
        <f t="shared" ref="AF35:AQ35" si="53">AF14-AF30</f>
        <v>58.440000000000005</v>
      </c>
      <c r="AG35" s="52">
        <f t="shared" si="53"/>
        <v>58.440000000000005</v>
      </c>
      <c r="AH35" s="52">
        <f t="shared" si="53"/>
        <v>58.440000000000005</v>
      </c>
      <c r="AI35" s="52">
        <f t="shared" si="53"/>
        <v>58.440000000000005</v>
      </c>
      <c r="AJ35" s="52">
        <f t="shared" si="53"/>
        <v>58.89</v>
      </c>
      <c r="AK35" s="52">
        <f t="shared" si="53"/>
        <v>58.89</v>
      </c>
      <c r="AL35" s="52">
        <f t="shared" si="53"/>
        <v>58.89</v>
      </c>
      <c r="AM35" s="52">
        <f t="shared" si="53"/>
        <v>58.89</v>
      </c>
      <c r="AN35" s="52">
        <f t="shared" si="53"/>
        <v>58.89</v>
      </c>
      <c r="AO35" s="52">
        <f t="shared" si="53"/>
        <v>58.440000000000005</v>
      </c>
      <c r="AP35" s="52">
        <f t="shared" si="53"/>
        <v>58.440000000000005</v>
      </c>
      <c r="AQ35" s="52">
        <f t="shared" si="53"/>
        <v>58.440000000000005</v>
      </c>
      <c r="AR35" s="32">
        <f t="shared" si="50"/>
        <v>58.627500000000019</v>
      </c>
      <c r="AT35" s="67" t="str">
        <f>A35</f>
        <v># of APT in Network</v>
      </c>
      <c r="AU35" s="27">
        <f>AC35-N35</f>
        <v>5.0000000000000036</v>
      </c>
      <c r="AV35" s="27">
        <f>AR35-AC35</f>
        <v>33.637500000000017</v>
      </c>
    </row>
    <row r="36" spans="1:48" s="9" customFormat="1" ht="9.5" customHeight="1">
      <c r="N36" s="12"/>
      <c r="Q36" s="10"/>
      <c r="AF36" s="10"/>
      <c r="AR36" s="12"/>
      <c r="AU36" s="12"/>
      <c r="AV36" s="12"/>
    </row>
    <row r="37" spans="1:48" s="13" customFormat="1" ht="15" customHeight="1">
      <c r="A37" s="11" t="s">
        <v>10</v>
      </c>
      <c r="B37" s="15" t="s">
        <v>30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 t="s">
        <v>5</v>
      </c>
      <c r="P37" s="11" t="s">
        <v>10</v>
      </c>
      <c r="Q37" s="15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8" t="s">
        <v>5</v>
      </c>
      <c r="AE37" s="11" t="s">
        <v>10</v>
      </c>
      <c r="AF37" s="15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8" t="s">
        <v>5</v>
      </c>
      <c r="AT37" s="11" t="s">
        <v>10</v>
      </c>
      <c r="AU37" s="12" t="s">
        <v>29</v>
      </c>
      <c r="AV37" s="12" t="s">
        <v>29</v>
      </c>
    </row>
    <row r="38" spans="1:48" s="13" customFormat="1" ht="15" customHeight="1">
      <c r="A38" s="45" t="str">
        <f>A12</f>
        <v>Unit Price</v>
      </c>
      <c r="B38" s="46">
        <f>B7*B33</f>
        <v>225</v>
      </c>
      <c r="C38" s="46">
        <f t="shared" ref="C38:M38" si="54">C7*C33</f>
        <v>287.5</v>
      </c>
      <c r="D38" s="46">
        <f t="shared" si="54"/>
        <v>412.5</v>
      </c>
      <c r="E38" s="46">
        <f t="shared" si="54"/>
        <v>625</v>
      </c>
      <c r="F38" s="46">
        <f t="shared" si="54"/>
        <v>1250</v>
      </c>
      <c r="G38" s="46">
        <f t="shared" si="54"/>
        <v>1500</v>
      </c>
      <c r="H38" s="46">
        <f t="shared" si="54"/>
        <v>1875</v>
      </c>
      <c r="I38" s="46">
        <f t="shared" si="54"/>
        <v>3750</v>
      </c>
      <c r="J38" s="46">
        <f t="shared" si="54"/>
        <v>4375</v>
      </c>
      <c r="K38" s="46">
        <f t="shared" si="54"/>
        <v>8750</v>
      </c>
      <c r="L38" s="46">
        <f t="shared" si="54"/>
        <v>10625</v>
      </c>
      <c r="M38" s="46">
        <f t="shared" si="54"/>
        <v>12500</v>
      </c>
      <c r="N38" s="34">
        <f>SUM(B38:M38)</f>
        <v>46175</v>
      </c>
      <c r="P38" s="45" t="str">
        <f>A38</f>
        <v>Unit Price</v>
      </c>
      <c r="Q38" s="46">
        <f>Q7*Q33</f>
        <v>12750</v>
      </c>
      <c r="R38" s="46">
        <f t="shared" ref="R38:AB38" si="55">R7*R33</f>
        <v>13000</v>
      </c>
      <c r="S38" s="46">
        <f t="shared" si="55"/>
        <v>13250</v>
      </c>
      <c r="T38" s="46">
        <f t="shared" si="55"/>
        <v>13750</v>
      </c>
      <c r="U38" s="46">
        <f t="shared" si="55"/>
        <v>14000</v>
      </c>
      <c r="V38" s="46">
        <f t="shared" si="55"/>
        <v>14250</v>
      </c>
      <c r="W38" s="46">
        <f t="shared" si="55"/>
        <v>14437.5</v>
      </c>
      <c r="X38" s="46">
        <f t="shared" si="55"/>
        <v>14625</v>
      </c>
      <c r="Y38" s="46">
        <f t="shared" si="55"/>
        <v>14812.5</v>
      </c>
      <c r="Z38" s="46">
        <f t="shared" si="55"/>
        <v>15000</v>
      </c>
      <c r="AA38" s="46">
        <f t="shared" si="55"/>
        <v>15187.5</v>
      </c>
      <c r="AB38" s="46">
        <f t="shared" si="55"/>
        <v>15375</v>
      </c>
      <c r="AC38" s="34">
        <f>SUM(Q38:AB38)</f>
        <v>170437.5</v>
      </c>
      <c r="AE38" s="45" t="str">
        <f>A38</f>
        <v>Unit Price</v>
      </c>
      <c r="AF38" s="46">
        <f>AF7*AF33</f>
        <v>12179.999999999998</v>
      </c>
      <c r="AG38" s="46">
        <f t="shared" ref="AG38:AQ38" si="56">AG7*AG33</f>
        <v>11367.999999999998</v>
      </c>
      <c r="AH38" s="46">
        <f t="shared" si="56"/>
        <v>10393.499999999998</v>
      </c>
      <c r="AI38" s="46">
        <f t="shared" si="56"/>
        <v>10393.499999999998</v>
      </c>
      <c r="AJ38" s="46">
        <f t="shared" si="56"/>
        <v>10793.249999999998</v>
      </c>
      <c r="AK38" s="46">
        <f t="shared" si="56"/>
        <v>11367.999999999998</v>
      </c>
      <c r="AL38" s="46">
        <f t="shared" si="56"/>
        <v>11367.999999999998</v>
      </c>
      <c r="AM38" s="46">
        <f t="shared" si="56"/>
        <v>11773.999999999998</v>
      </c>
      <c r="AN38" s="46">
        <f t="shared" si="56"/>
        <v>12179.999999999998</v>
      </c>
      <c r="AO38" s="46">
        <f t="shared" si="56"/>
        <v>13191.999999999998</v>
      </c>
      <c r="AP38" s="46">
        <f t="shared" si="56"/>
        <v>14016.499999999998</v>
      </c>
      <c r="AQ38" s="46">
        <f t="shared" si="56"/>
        <v>14840.999999999998</v>
      </c>
      <c r="AR38" s="34">
        <f>SUM(AF38:AQ38)</f>
        <v>143867.74999999997</v>
      </c>
      <c r="AT38" s="67" t="str">
        <f>A38</f>
        <v>Unit Price</v>
      </c>
      <c r="AU38" s="26">
        <f>AC38-N38</f>
        <v>124262.5</v>
      </c>
      <c r="AV38" s="26">
        <f>AR38-AC38</f>
        <v>-26569.750000000029</v>
      </c>
    </row>
    <row r="39" spans="1:48" s="13" customFormat="1" ht="15" customHeight="1">
      <c r="A39" s="45" t="str">
        <f>A13</f>
        <v>$ Links</v>
      </c>
      <c r="B39" s="46">
        <f>B8*B34</f>
        <v>49.900000000000006</v>
      </c>
      <c r="C39" s="46">
        <f t="shared" ref="C39:M39" si="57">C8*C34</f>
        <v>74.850000000000009</v>
      </c>
      <c r="D39" s="46">
        <f t="shared" si="57"/>
        <v>119.80000000000001</v>
      </c>
      <c r="E39" s="46">
        <f t="shared" si="57"/>
        <v>199.75</v>
      </c>
      <c r="F39" s="46">
        <f t="shared" si="57"/>
        <v>439.6</v>
      </c>
      <c r="G39" s="46">
        <f t="shared" si="57"/>
        <v>749.5</v>
      </c>
      <c r="H39" s="46">
        <f t="shared" si="57"/>
        <v>1199.3999999999999</v>
      </c>
      <c r="I39" s="46">
        <f t="shared" si="57"/>
        <v>1399.3</v>
      </c>
      <c r="J39" s="46">
        <f t="shared" si="57"/>
        <v>1799.1</v>
      </c>
      <c r="K39" s="46">
        <f t="shared" si="57"/>
        <v>2198.8999999999996</v>
      </c>
      <c r="L39" s="46">
        <f t="shared" si="57"/>
        <v>2498.75</v>
      </c>
      <c r="M39" s="46">
        <f t="shared" si="57"/>
        <v>3748.4999999999995</v>
      </c>
      <c r="N39" s="34">
        <f>SUM(B39:M39)</f>
        <v>14477.35</v>
      </c>
      <c r="P39" s="45" t="str">
        <f t="shared" ref="P39:P40" si="58">A39</f>
        <v>$ Links</v>
      </c>
      <c r="Q39" s="46">
        <f>Q8*Q34</f>
        <v>3748.4999999999995</v>
      </c>
      <c r="R39" s="46">
        <f t="shared" ref="R39:AB39" si="59">R8*R34</f>
        <v>3748.4999999999995</v>
      </c>
      <c r="S39" s="46">
        <f t="shared" si="59"/>
        <v>3748.4999999999995</v>
      </c>
      <c r="T39" s="46">
        <f t="shared" si="59"/>
        <v>3748.4999999999995</v>
      </c>
      <c r="U39" s="46">
        <f t="shared" si="59"/>
        <v>3748.4999999999995</v>
      </c>
      <c r="V39" s="46">
        <f t="shared" si="59"/>
        <v>3748.4999999999995</v>
      </c>
      <c r="W39" s="46">
        <f t="shared" si="59"/>
        <v>3748.4999999999995</v>
      </c>
      <c r="X39" s="46">
        <f t="shared" si="59"/>
        <v>3748.4999999999995</v>
      </c>
      <c r="Y39" s="46">
        <f t="shared" si="59"/>
        <v>3748.4999999999995</v>
      </c>
      <c r="Z39" s="46">
        <f t="shared" si="59"/>
        <v>3748.4999999999995</v>
      </c>
      <c r="AA39" s="46">
        <f t="shared" si="59"/>
        <v>3748.4999999999995</v>
      </c>
      <c r="AB39" s="46">
        <f t="shared" si="59"/>
        <v>3748.4999999999995</v>
      </c>
      <c r="AC39" s="34">
        <f>SUM(Q39:AB39)</f>
        <v>44981.999999999993</v>
      </c>
      <c r="AE39" s="45" t="str">
        <f>A39</f>
        <v>$ Links</v>
      </c>
      <c r="AF39" s="46">
        <f>AF8*AF34</f>
        <v>36270</v>
      </c>
      <c r="AG39" s="46">
        <f t="shared" ref="AG39:AQ39" si="60">AG8*AG34</f>
        <v>23780</v>
      </c>
      <c r="AH39" s="46">
        <f t="shared" si="60"/>
        <v>23780</v>
      </c>
      <c r="AI39" s="46">
        <f t="shared" si="60"/>
        <v>26752.5</v>
      </c>
      <c r="AJ39" s="46">
        <f t="shared" si="60"/>
        <v>26752.5</v>
      </c>
      <c r="AK39" s="46">
        <f t="shared" si="60"/>
        <v>29725</v>
      </c>
      <c r="AL39" s="46">
        <f t="shared" si="60"/>
        <v>29725</v>
      </c>
      <c r="AM39" s="46">
        <f t="shared" si="60"/>
        <v>32697.5</v>
      </c>
      <c r="AN39" s="46">
        <f t="shared" si="60"/>
        <v>36270</v>
      </c>
      <c r="AO39" s="46">
        <f t="shared" si="60"/>
        <v>42315</v>
      </c>
      <c r="AP39" s="46">
        <f t="shared" si="60"/>
        <v>48560</v>
      </c>
      <c r="AQ39" s="46">
        <f t="shared" si="60"/>
        <v>48560</v>
      </c>
      <c r="AR39" s="34">
        <f>SUM(AF39:AQ39)</f>
        <v>405187.5</v>
      </c>
      <c r="AT39" s="67" t="str">
        <f>A39</f>
        <v>$ Links</v>
      </c>
      <c r="AU39" s="26">
        <f>AC39-N39</f>
        <v>30504.649999999994</v>
      </c>
      <c r="AV39" s="26">
        <f>AR39-AC39</f>
        <v>360205.5</v>
      </c>
    </row>
    <row r="40" spans="1:48" s="13" customFormat="1" ht="15" customHeight="1" thickBot="1">
      <c r="A40" s="47" t="str">
        <f>A14</f>
        <v>$ APT Network</v>
      </c>
      <c r="B40" s="46">
        <f t="shared" ref="B40:M40" si="61">B9*B35</f>
        <v>359.82</v>
      </c>
      <c r="C40" s="46">
        <f t="shared" si="61"/>
        <v>459.77</v>
      </c>
      <c r="D40" s="46">
        <f t="shared" si="61"/>
        <v>659.67</v>
      </c>
      <c r="E40" s="46">
        <f t="shared" si="61"/>
        <v>999.49999999999989</v>
      </c>
      <c r="F40" s="46">
        <f t="shared" si="61"/>
        <v>3997.9999999999995</v>
      </c>
      <c r="G40" s="46">
        <f t="shared" si="61"/>
        <v>4797.5999999999995</v>
      </c>
      <c r="H40" s="46">
        <f t="shared" si="61"/>
        <v>5996.9999999999991</v>
      </c>
      <c r="I40" s="46">
        <f t="shared" si="61"/>
        <v>11993.999999999998</v>
      </c>
      <c r="J40" s="46">
        <f t="shared" si="61"/>
        <v>6996.4999999999991</v>
      </c>
      <c r="K40" s="46">
        <f t="shared" si="61"/>
        <v>13992.999999999998</v>
      </c>
      <c r="L40" s="46">
        <f t="shared" si="61"/>
        <v>16991.5</v>
      </c>
      <c r="M40" s="46">
        <f t="shared" si="61"/>
        <v>19990</v>
      </c>
      <c r="N40" s="48">
        <f>SUM(B40:M40)</f>
        <v>87236.359999999986</v>
      </c>
      <c r="P40" s="45" t="str">
        <f t="shared" si="58"/>
        <v>$ APT Network</v>
      </c>
      <c r="Q40" s="46">
        <f t="shared" ref="Q40:AB40" si="62">Q9*Q35</f>
        <v>25489.8</v>
      </c>
      <c r="R40" s="46">
        <f t="shared" si="62"/>
        <v>25989.599999999999</v>
      </c>
      <c r="S40" s="46">
        <f t="shared" si="62"/>
        <v>26489.399999999998</v>
      </c>
      <c r="T40" s="46">
        <f t="shared" si="62"/>
        <v>27489</v>
      </c>
      <c r="U40" s="46">
        <f t="shared" si="62"/>
        <v>55977.599999999999</v>
      </c>
      <c r="V40" s="46">
        <f t="shared" si="62"/>
        <v>56977.2</v>
      </c>
      <c r="W40" s="46">
        <f t="shared" si="62"/>
        <v>57726.899999999994</v>
      </c>
      <c r="X40" s="46">
        <f t="shared" si="62"/>
        <v>58476.6</v>
      </c>
      <c r="Y40" s="46">
        <f t="shared" si="62"/>
        <v>29613.149999999998</v>
      </c>
      <c r="Z40" s="46">
        <f t="shared" si="62"/>
        <v>29987.999999999996</v>
      </c>
      <c r="AA40" s="46">
        <f t="shared" si="62"/>
        <v>30362.85</v>
      </c>
      <c r="AB40" s="46">
        <f t="shared" si="62"/>
        <v>30737.699999999997</v>
      </c>
      <c r="AC40" s="48">
        <f>SUM(Q40:AB40)</f>
        <v>455317.8</v>
      </c>
      <c r="AE40" s="45" t="str">
        <f>A40</f>
        <v>$ APT Network</v>
      </c>
      <c r="AF40" s="46">
        <f t="shared" ref="AF40:AQ40" si="63">AF9*AF35</f>
        <v>18993</v>
      </c>
      <c r="AG40" s="46">
        <f t="shared" si="63"/>
        <v>20454</v>
      </c>
      <c r="AH40" s="46">
        <f t="shared" si="63"/>
        <v>23376.000000000004</v>
      </c>
      <c r="AI40" s="46">
        <f t="shared" si="63"/>
        <v>26298.000000000004</v>
      </c>
      <c r="AJ40" s="46">
        <f t="shared" si="63"/>
        <v>29445</v>
      </c>
      <c r="AK40" s="46">
        <f t="shared" si="63"/>
        <v>32389.5</v>
      </c>
      <c r="AL40" s="46">
        <f t="shared" si="63"/>
        <v>35334</v>
      </c>
      <c r="AM40" s="46">
        <f t="shared" si="63"/>
        <v>29445</v>
      </c>
      <c r="AN40" s="46">
        <f t="shared" si="63"/>
        <v>29445</v>
      </c>
      <c r="AO40" s="46">
        <f t="shared" si="63"/>
        <v>26298.000000000004</v>
      </c>
      <c r="AP40" s="46">
        <f t="shared" si="63"/>
        <v>26298.000000000004</v>
      </c>
      <c r="AQ40" s="46">
        <f t="shared" si="63"/>
        <v>24837.000000000004</v>
      </c>
      <c r="AR40" s="48">
        <f>SUM(AF40:AQ40)</f>
        <v>322612.5</v>
      </c>
      <c r="AT40" s="68" t="str">
        <f>A40</f>
        <v>$ APT Network</v>
      </c>
      <c r="AU40" s="69">
        <f>AC40-N40</f>
        <v>368081.44</v>
      </c>
      <c r="AV40" s="69">
        <f>AR40-AC40</f>
        <v>-132705.29999999999</v>
      </c>
    </row>
    <row r="41" spans="1:48" s="9" customFormat="1" ht="15" customHeight="1">
      <c r="A41" s="49" t="s">
        <v>5</v>
      </c>
      <c r="B41" s="50">
        <f t="shared" ref="B41:M41" si="64">SUM(B38:B40)</f>
        <v>634.72</v>
      </c>
      <c r="C41" s="35">
        <f t="shared" si="64"/>
        <v>822.12</v>
      </c>
      <c r="D41" s="35">
        <f t="shared" si="64"/>
        <v>1191.9699999999998</v>
      </c>
      <c r="E41" s="35">
        <f t="shared" si="64"/>
        <v>1824.25</v>
      </c>
      <c r="F41" s="35">
        <f t="shared" si="64"/>
        <v>5687.5999999999995</v>
      </c>
      <c r="G41" s="35">
        <f t="shared" si="64"/>
        <v>7047.0999999999995</v>
      </c>
      <c r="H41" s="35">
        <f t="shared" si="64"/>
        <v>9071.3999999999978</v>
      </c>
      <c r="I41" s="35">
        <f t="shared" si="64"/>
        <v>17143.3</v>
      </c>
      <c r="J41" s="35">
        <f t="shared" si="64"/>
        <v>13170.599999999999</v>
      </c>
      <c r="K41" s="35">
        <f t="shared" si="64"/>
        <v>24941.899999999998</v>
      </c>
      <c r="L41" s="35">
        <f t="shared" si="64"/>
        <v>30115.25</v>
      </c>
      <c r="M41" s="51">
        <f t="shared" si="64"/>
        <v>36238.5</v>
      </c>
      <c r="N41" s="33">
        <f>SUM(N37:N40)</f>
        <v>147888.71</v>
      </c>
      <c r="P41" s="49" t="s">
        <v>5</v>
      </c>
      <c r="Q41" s="50">
        <f t="shared" ref="Q41:AB41" si="65">SUM(Q38:Q40)</f>
        <v>41988.3</v>
      </c>
      <c r="R41" s="35">
        <f t="shared" si="65"/>
        <v>42738.1</v>
      </c>
      <c r="S41" s="35">
        <f t="shared" si="65"/>
        <v>43487.899999999994</v>
      </c>
      <c r="T41" s="35">
        <f t="shared" si="65"/>
        <v>44987.5</v>
      </c>
      <c r="U41" s="35">
        <f t="shared" si="65"/>
        <v>73726.100000000006</v>
      </c>
      <c r="V41" s="35">
        <f t="shared" si="65"/>
        <v>74975.7</v>
      </c>
      <c r="W41" s="35">
        <f t="shared" si="65"/>
        <v>75912.899999999994</v>
      </c>
      <c r="X41" s="35">
        <f t="shared" si="65"/>
        <v>76850.100000000006</v>
      </c>
      <c r="Y41" s="35">
        <f t="shared" si="65"/>
        <v>48174.149999999994</v>
      </c>
      <c r="Z41" s="35">
        <f t="shared" si="65"/>
        <v>48736.5</v>
      </c>
      <c r="AA41" s="35">
        <f t="shared" si="65"/>
        <v>49298.85</v>
      </c>
      <c r="AB41" s="51">
        <f t="shared" si="65"/>
        <v>49861.2</v>
      </c>
      <c r="AC41" s="33">
        <f>SUM(AC37:AC40)</f>
        <v>670737.30000000005</v>
      </c>
      <c r="AE41" s="49" t="s">
        <v>5</v>
      </c>
      <c r="AF41" s="50">
        <f t="shared" ref="AF41:AQ41" si="66">SUM(AF38:AF40)</f>
        <v>67443</v>
      </c>
      <c r="AG41" s="35">
        <f t="shared" si="66"/>
        <v>55602</v>
      </c>
      <c r="AH41" s="35">
        <f t="shared" si="66"/>
        <v>57549.5</v>
      </c>
      <c r="AI41" s="35">
        <f t="shared" si="66"/>
        <v>63444</v>
      </c>
      <c r="AJ41" s="35">
        <f t="shared" si="66"/>
        <v>66990.75</v>
      </c>
      <c r="AK41" s="35">
        <f t="shared" si="66"/>
        <v>73482.5</v>
      </c>
      <c r="AL41" s="35">
        <f t="shared" si="66"/>
        <v>76427</v>
      </c>
      <c r="AM41" s="35">
        <f t="shared" si="66"/>
        <v>73916.5</v>
      </c>
      <c r="AN41" s="35">
        <f t="shared" si="66"/>
        <v>77895</v>
      </c>
      <c r="AO41" s="35">
        <f t="shared" si="66"/>
        <v>81805</v>
      </c>
      <c r="AP41" s="35">
        <f t="shared" si="66"/>
        <v>88874.5</v>
      </c>
      <c r="AQ41" s="51">
        <f t="shared" si="66"/>
        <v>88238</v>
      </c>
      <c r="AR41" s="33">
        <f>SUM(AR37:AR40)</f>
        <v>871667.75</v>
      </c>
      <c r="AT41" s="49" t="s">
        <v>5</v>
      </c>
      <c r="AU41" s="14">
        <f>AC41-N41</f>
        <v>522848.59000000008</v>
      </c>
      <c r="AV41" s="14">
        <f>AR41-AC41</f>
        <v>200930.44999999995</v>
      </c>
    </row>
    <row r="42" spans="1:48" s="13" customFormat="1" ht="1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7"/>
      <c r="P42" s="16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6"/>
      <c r="AD42" s="19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T42" s="16"/>
    </row>
    <row r="43" spans="1:48" s="13" customFormat="1" ht="18" customHeight="1">
      <c r="A43" s="102" t="s">
        <v>38</v>
      </c>
      <c r="B43" s="89">
        <f>B6</f>
        <v>42736</v>
      </c>
      <c r="C43" s="89">
        <f>EDATE(B43,1)</f>
        <v>42767</v>
      </c>
      <c r="D43" s="89">
        <f t="shared" ref="D43" si="67">EDATE(C43,1)</f>
        <v>42795</v>
      </c>
      <c r="E43" s="89">
        <f t="shared" ref="E43" si="68">EDATE(D43,1)</f>
        <v>42826</v>
      </c>
      <c r="F43" s="89">
        <f t="shared" ref="F43" si="69">EDATE(E43,1)</f>
        <v>42856</v>
      </c>
      <c r="G43" s="89">
        <f t="shared" ref="G43" si="70">EDATE(F43,1)</f>
        <v>42887</v>
      </c>
      <c r="H43" s="89">
        <f t="shared" ref="H43" si="71">EDATE(G43,1)</f>
        <v>42917</v>
      </c>
      <c r="I43" s="89">
        <f t="shared" ref="I43" si="72">EDATE(H43,1)</f>
        <v>42948</v>
      </c>
      <c r="J43" s="89">
        <f t="shared" ref="J43" si="73">EDATE(I43,1)</f>
        <v>42979</v>
      </c>
      <c r="K43" s="89">
        <f t="shared" ref="K43" si="74">EDATE(J43,1)</f>
        <v>43009</v>
      </c>
      <c r="L43" s="89">
        <f t="shared" ref="L43" si="75">EDATE(K43,1)</f>
        <v>43040</v>
      </c>
      <c r="M43" s="89">
        <f t="shared" ref="M43" si="76">EDATE(L43,1)</f>
        <v>43070</v>
      </c>
      <c r="N43" s="103" t="s">
        <v>49</v>
      </c>
      <c r="O43" s="20"/>
      <c r="P43" s="95" t="s">
        <v>38</v>
      </c>
      <c r="Q43" s="89">
        <f>Q6</f>
        <v>43101</v>
      </c>
      <c r="R43" s="89">
        <f>EDATE(Q43,1)</f>
        <v>43132</v>
      </c>
      <c r="S43" s="89">
        <f t="shared" ref="S43" si="77">EDATE(R43,1)</f>
        <v>43160</v>
      </c>
      <c r="T43" s="89">
        <f t="shared" ref="T43" si="78">EDATE(S43,1)</f>
        <v>43191</v>
      </c>
      <c r="U43" s="89">
        <f t="shared" ref="U43" si="79">EDATE(T43,1)</f>
        <v>43221</v>
      </c>
      <c r="V43" s="89">
        <f t="shared" ref="V43" si="80">EDATE(U43,1)</f>
        <v>43252</v>
      </c>
      <c r="W43" s="89">
        <f t="shared" ref="W43" si="81">EDATE(V43,1)</f>
        <v>43282</v>
      </c>
      <c r="X43" s="89">
        <f t="shared" ref="X43" si="82">EDATE(W43,1)</f>
        <v>43313</v>
      </c>
      <c r="Y43" s="89">
        <f t="shared" ref="Y43" si="83">EDATE(X43,1)</f>
        <v>43344</v>
      </c>
      <c r="Z43" s="89">
        <f t="shared" ref="Z43" si="84">EDATE(Y43,1)</f>
        <v>43374</v>
      </c>
      <c r="AA43" s="89">
        <f t="shared" ref="AA43" si="85">EDATE(Z43,1)</f>
        <v>43405</v>
      </c>
      <c r="AB43" s="89">
        <f t="shared" ref="AB43" si="86">EDATE(AA43,1)</f>
        <v>43435</v>
      </c>
      <c r="AC43" s="96" t="s">
        <v>49</v>
      </c>
      <c r="AD43" s="20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21"/>
      <c r="AR43" s="16"/>
      <c r="AT43" s="16"/>
    </row>
    <row r="44" spans="1:48" ht="22" customHeight="1">
      <c r="A44" s="104" t="s">
        <v>53</v>
      </c>
      <c r="B44" s="105">
        <v>0</v>
      </c>
      <c r="C44" s="105">
        <v>0</v>
      </c>
      <c r="D44" s="105">
        <v>0</v>
      </c>
      <c r="E44" s="105">
        <v>2000</v>
      </c>
      <c r="F44" s="105">
        <v>2000</v>
      </c>
      <c r="G44" s="105">
        <v>2000</v>
      </c>
      <c r="H44" s="105">
        <v>4000</v>
      </c>
      <c r="I44" s="105">
        <v>4000</v>
      </c>
      <c r="J44" s="105">
        <v>4000</v>
      </c>
      <c r="K44" s="105">
        <v>4000</v>
      </c>
      <c r="L44" s="105">
        <v>4000</v>
      </c>
      <c r="M44" s="105">
        <v>4000</v>
      </c>
      <c r="N44" s="105">
        <f t="shared" ref="N44" si="87">SUM(B44:M44)</f>
        <v>30000</v>
      </c>
      <c r="P44" s="97" t="s">
        <v>39</v>
      </c>
      <c r="Q44" s="52">
        <v>6000</v>
      </c>
      <c r="R44" s="52">
        <v>6000</v>
      </c>
      <c r="S44" s="52">
        <v>6000</v>
      </c>
      <c r="T44" s="52">
        <v>6000</v>
      </c>
      <c r="U44" s="52">
        <v>6000</v>
      </c>
      <c r="V44" s="52">
        <v>6000</v>
      </c>
      <c r="W44" s="52">
        <v>6000</v>
      </c>
      <c r="X44" s="52">
        <v>6000</v>
      </c>
      <c r="Y44" s="52">
        <v>6000</v>
      </c>
      <c r="Z44" s="52">
        <v>6000</v>
      </c>
      <c r="AA44" s="52">
        <v>6000</v>
      </c>
      <c r="AB44" s="52">
        <v>6000</v>
      </c>
      <c r="AC44" s="52">
        <f t="shared" ref="AC44" si="88">SUM(Q44:AB44)</f>
        <v>72000</v>
      </c>
    </row>
    <row r="45" spans="1:48" ht="25" customHeight="1">
      <c r="A45" s="104" t="s">
        <v>51</v>
      </c>
      <c r="B45" s="105">
        <v>100</v>
      </c>
      <c r="C45" s="105">
        <v>100</v>
      </c>
      <c r="D45" s="105">
        <v>100</v>
      </c>
      <c r="E45" s="105">
        <v>100</v>
      </c>
      <c r="F45" s="105">
        <v>100</v>
      </c>
      <c r="G45" s="105">
        <v>100</v>
      </c>
      <c r="H45" s="105">
        <v>100</v>
      </c>
      <c r="I45" s="105">
        <v>100</v>
      </c>
      <c r="J45" s="105">
        <v>100</v>
      </c>
      <c r="K45" s="105">
        <v>250</v>
      </c>
      <c r="L45" s="105">
        <v>250</v>
      </c>
      <c r="M45" s="105">
        <v>250</v>
      </c>
      <c r="N45" s="105">
        <f>SUM(B45:M45)</f>
        <v>1650</v>
      </c>
      <c r="P45" s="97" t="s">
        <v>51</v>
      </c>
      <c r="Q45" s="52">
        <v>250</v>
      </c>
      <c r="R45" s="52">
        <v>250</v>
      </c>
      <c r="S45" s="52">
        <v>250</v>
      </c>
      <c r="T45" s="52">
        <v>250</v>
      </c>
      <c r="U45" s="52">
        <v>250</v>
      </c>
      <c r="V45" s="52">
        <v>250</v>
      </c>
      <c r="W45" s="52">
        <v>250</v>
      </c>
      <c r="X45" s="52">
        <v>250</v>
      </c>
      <c r="Y45" s="52">
        <v>250</v>
      </c>
      <c r="Z45" s="52">
        <v>250</v>
      </c>
      <c r="AA45" s="52">
        <v>250</v>
      </c>
      <c r="AB45" s="52">
        <v>250</v>
      </c>
      <c r="AC45" s="52">
        <f>SUM(Q45:AB45)</f>
        <v>3000</v>
      </c>
    </row>
    <row r="46" spans="1:48" ht="20" customHeight="1">
      <c r="A46" s="104" t="s">
        <v>52</v>
      </c>
      <c r="B46" s="105"/>
      <c r="C46" s="105"/>
      <c r="D46" s="105"/>
      <c r="E46" s="106">
        <v>0.15</v>
      </c>
      <c r="F46" s="106">
        <v>0.15</v>
      </c>
      <c r="G46" s="106">
        <v>0.15</v>
      </c>
      <c r="H46" s="106">
        <v>0.15</v>
      </c>
      <c r="I46" s="106">
        <v>0.15</v>
      </c>
      <c r="J46" s="106">
        <v>0.15</v>
      </c>
      <c r="K46" s="106">
        <v>0.15</v>
      </c>
      <c r="L46" s="106">
        <v>0.15</v>
      </c>
      <c r="M46" s="106">
        <v>0.15</v>
      </c>
      <c r="N46" s="106">
        <v>0.15</v>
      </c>
      <c r="P46" s="97" t="s">
        <v>52</v>
      </c>
      <c r="Q46" s="93">
        <v>0.3</v>
      </c>
      <c r="R46" s="93">
        <v>0.3</v>
      </c>
      <c r="S46" s="93">
        <v>0.3</v>
      </c>
      <c r="T46" s="93">
        <v>0.3</v>
      </c>
      <c r="U46" s="93">
        <v>0.3</v>
      </c>
      <c r="V46" s="93">
        <v>0.3</v>
      </c>
      <c r="W46" s="93">
        <v>0.3</v>
      </c>
      <c r="X46" s="93">
        <v>0.3</v>
      </c>
      <c r="Y46" s="93">
        <v>0.3</v>
      </c>
      <c r="Z46" s="93">
        <v>0.3</v>
      </c>
      <c r="AA46" s="93">
        <v>0.3</v>
      </c>
      <c r="AB46" s="93">
        <v>0.3</v>
      </c>
      <c r="AC46" s="93">
        <v>0.3</v>
      </c>
    </row>
    <row r="47" spans="1:48" ht="22" customHeight="1">
      <c r="A47" s="104" t="s">
        <v>40</v>
      </c>
      <c r="B47" s="105"/>
      <c r="C47" s="105"/>
      <c r="D47" s="105"/>
      <c r="E47" s="105"/>
      <c r="F47" s="105"/>
      <c r="G47" s="105"/>
      <c r="H47" s="105">
        <v>100</v>
      </c>
      <c r="I47" s="105">
        <v>100</v>
      </c>
      <c r="J47" s="105">
        <v>100</v>
      </c>
      <c r="K47" s="105">
        <v>100</v>
      </c>
      <c r="L47" s="105">
        <v>100</v>
      </c>
      <c r="M47" s="105">
        <v>100</v>
      </c>
      <c r="N47" s="105">
        <f t="shared" ref="N47:N55" si="89">SUM(B47:M47)</f>
        <v>600</v>
      </c>
      <c r="P47" s="97" t="s">
        <v>40</v>
      </c>
      <c r="Q47" s="52">
        <v>100</v>
      </c>
      <c r="R47" s="52">
        <v>100</v>
      </c>
      <c r="S47" s="52">
        <v>100</v>
      </c>
      <c r="T47" s="52">
        <v>100</v>
      </c>
      <c r="U47" s="52">
        <v>100</v>
      </c>
      <c r="V47" s="52">
        <v>100</v>
      </c>
      <c r="W47" s="52">
        <v>100</v>
      </c>
      <c r="X47" s="52">
        <v>100</v>
      </c>
      <c r="Y47" s="52">
        <v>100</v>
      </c>
      <c r="Z47" s="52">
        <v>100</v>
      </c>
      <c r="AA47" s="52">
        <v>100</v>
      </c>
      <c r="AB47" s="52">
        <v>100</v>
      </c>
      <c r="AC47" s="52">
        <f t="shared" ref="AC47:AC55" si="90">SUM(Q47:AB47)</f>
        <v>1200</v>
      </c>
    </row>
    <row r="48" spans="1:48" ht="25" customHeight="1">
      <c r="A48" s="104" t="s">
        <v>41</v>
      </c>
      <c r="B48" s="105"/>
      <c r="C48" s="105"/>
      <c r="D48" s="105"/>
      <c r="E48" s="105"/>
      <c r="F48" s="105">
        <v>50</v>
      </c>
      <c r="G48" s="105">
        <v>50</v>
      </c>
      <c r="H48" s="105">
        <v>50</v>
      </c>
      <c r="I48" s="105">
        <v>50</v>
      </c>
      <c r="J48" s="105">
        <v>50</v>
      </c>
      <c r="K48" s="105">
        <v>50</v>
      </c>
      <c r="L48" s="105">
        <v>50</v>
      </c>
      <c r="M48" s="105">
        <v>50</v>
      </c>
      <c r="N48" s="105">
        <f t="shared" si="89"/>
        <v>400</v>
      </c>
      <c r="P48" s="97" t="s">
        <v>41</v>
      </c>
      <c r="Q48" s="52">
        <v>100</v>
      </c>
      <c r="R48" s="52">
        <v>100</v>
      </c>
      <c r="S48" s="52">
        <v>100</v>
      </c>
      <c r="T48" s="52">
        <v>100</v>
      </c>
      <c r="U48" s="52">
        <v>100</v>
      </c>
      <c r="V48" s="52">
        <v>100</v>
      </c>
      <c r="W48" s="52">
        <v>100</v>
      </c>
      <c r="X48" s="52">
        <v>100</v>
      </c>
      <c r="Y48" s="52">
        <v>100</v>
      </c>
      <c r="Z48" s="52">
        <v>100</v>
      </c>
      <c r="AA48" s="52">
        <v>100</v>
      </c>
      <c r="AB48" s="52">
        <v>100</v>
      </c>
      <c r="AC48" s="52">
        <f t="shared" si="90"/>
        <v>1200</v>
      </c>
      <c r="AE48" s="2"/>
      <c r="AT48" s="2"/>
    </row>
    <row r="49" spans="1:29">
      <c r="A49" s="104" t="s">
        <v>42</v>
      </c>
      <c r="B49" s="105"/>
      <c r="C49" s="105"/>
      <c r="D49" s="105"/>
      <c r="E49" s="105"/>
      <c r="F49" s="105"/>
      <c r="G49" s="105"/>
      <c r="H49" s="105">
        <v>-5000</v>
      </c>
      <c r="I49" s="105"/>
      <c r="J49" s="105"/>
      <c r="K49" s="105"/>
      <c r="L49" s="105"/>
      <c r="M49" s="105"/>
      <c r="N49" s="105">
        <f t="shared" si="89"/>
        <v>-5000</v>
      </c>
      <c r="P49" s="97" t="s">
        <v>42</v>
      </c>
      <c r="Q49" s="52"/>
      <c r="R49" s="52"/>
      <c r="S49" s="52"/>
      <c r="T49" s="52"/>
      <c r="U49" s="52"/>
      <c r="V49" s="52"/>
      <c r="W49" s="52">
        <v>-5000</v>
      </c>
      <c r="X49" s="52"/>
      <c r="Y49" s="52"/>
      <c r="Z49" s="52"/>
      <c r="AA49" s="52"/>
      <c r="AB49" s="52"/>
      <c r="AC49" s="52">
        <f t="shared" si="90"/>
        <v>-5000</v>
      </c>
    </row>
    <row r="50" spans="1:29">
      <c r="A50" s="104" t="s">
        <v>43</v>
      </c>
      <c r="B50" s="105">
        <v>0</v>
      </c>
      <c r="C50" s="105">
        <v>0</v>
      </c>
      <c r="D50" s="105">
        <v>0</v>
      </c>
      <c r="E50" s="105">
        <v>0</v>
      </c>
      <c r="F50" s="105">
        <v>0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f t="shared" si="89"/>
        <v>0</v>
      </c>
      <c r="P50" s="97" t="s">
        <v>43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f t="shared" si="90"/>
        <v>0</v>
      </c>
    </row>
    <row r="51" spans="1:29">
      <c r="A51" s="104" t="s">
        <v>44</v>
      </c>
      <c r="B51" s="105">
        <v>-500</v>
      </c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>
        <f t="shared" si="89"/>
        <v>-500</v>
      </c>
      <c r="P51" s="97" t="s">
        <v>44</v>
      </c>
      <c r="Q51" s="52">
        <v>-500</v>
      </c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>
        <f t="shared" si="90"/>
        <v>-500</v>
      </c>
    </row>
    <row r="52" spans="1:29">
      <c r="A52" s="104" t="s">
        <v>45</v>
      </c>
      <c r="B52" s="105">
        <v>0</v>
      </c>
      <c r="C52" s="105">
        <v>0</v>
      </c>
      <c r="D52" s="105">
        <v>0</v>
      </c>
      <c r="E52" s="105">
        <v>0</v>
      </c>
      <c r="F52" s="105">
        <v>0</v>
      </c>
      <c r="G52" s="105">
        <v>0</v>
      </c>
      <c r="H52" s="105">
        <v>1000</v>
      </c>
      <c r="I52" s="105">
        <v>1000</v>
      </c>
      <c r="J52" s="105">
        <v>1000</v>
      </c>
      <c r="K52" s="105">
        <v>1000</v>
      </c>
      <c r="L52" s="105">
        <v>1000</v>
      </c>
      <c r="M52" s="105">
        <v>1000</v>
      </c>
      <c r="N52" s="105">
        <f t="shared" si="89"/>
        <v>6000</v>
      </c>
      <c r="P52" s="97" t="s">
        <v>45</v>
      </c>
      <c r="Q52" s="52">
        <v>1000</v>
      </c>
      <c r="R52" s="52">
        <v>1000</v>
      </c>
      <c r="S52" s="52">
        <v>1000</v>
      </c>
      <c r="T52" s="52">
        <v>1000</v>
      </c>
      <c r="U52" s="52">
        <v>1000</v>
      </c>
      <c r="V52" s="52">
        <v>1000</v>
      </c>
      <c r="W52" s="52">
        <v>1000</v>
      </c>
      <c r="X52" s="52">
        <v>1000</v>
      </c>
      <c r="Y52" s="52">
        <v>1000</v>
      </c>
      <c r="Z52" s="52">
        <v>1000</v>
      </c>
      <c r="AA52" s="52">
        <v>1000</v>
      </c>
      <c r="AB52" s="52">
        <v>1000</v>
      </c>
      <c r="AC52" s="52">
        <f t="shared" si="90"/>
        <v>12000</v>
      </c>
    </row>
    <row r="53" spans="1:29">
      <c r="A53" s="104" t="s">
        <v>46</v>
      </c>
      <c r="B53" s="105"/>
      <c r="C53" s="105"/>
      <c r="D53" s="105"/>
      <c r="E53" s="105"/>
      <c r="F53" s="105"/>
      <c r="G53" s="105"/>
      <c r="H53" s="105" t="s">
        <v>54</v>
      </c>
      <c r="I53" s="105" t="s">
        <v>54</v>
      </c>
      <c r="J53" s="105" t="s">
        <v>54</v>
      </c>
      <c r="K53" s="105" t="s">
        <v>54</v>
      </c>
      <c r="L53" s="105" t="s">
        <v>54</v>
      </c>
      <c r="M53" s="105" t="s">
        <v>54</v>
      </c>
      <c r="N53" s="105">
        <f t="shared" si="89"/>
        <v>0</v>
      </c>
      <c r="P53" s="97" t="s">
        <v>46</v>
      </c>
      <c r="Q53" s="52" t="s">
        <v>54</v>
      </c>
      <c r="R53" s="52" t="s">
        <v>54</v>
      </c>
      <c r="S53" s="52" t="s">
        <v>54</v>
      </c>
      <c r="T53" s="52" t="s">
        <v>54</v>
      </c>
      <c r="U53" s="52" t="s">
        <v>54</v>
      </c>
      <c r="V53" s="52" t="s">
        <v>54</v>
      </c>
      <c r="W53" s="52" t="s">
        <v>54</v>
      </c>
      <c r="X53" s="52" t="s">
        <v>54</v>
      </c>
      <c r="Y53" s="52" t="s">
        <v>54</v>
      </c>
      <c r="Z53" s="52" t="s">
        <v>54</v>
      </c>
      <c r="AA53" s="52" t="s">
        <v>54</v>
      </c>
      <c r="AB53" s="52" t="s">
        <v>54</v>
      </c>
      <c r="AC53" s="52">
        <f t="shared" si="90"/>
        <v>0</v>
      </c>
    </row>
    <row r="54" spans="1:29">
      <c r="A54" s="104" t="s">
        <v>47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>
        <f t="shared" si="89"/>
        <v>0</v>
      </c>
      <c r="P54" s="97" t="s">
        <v>47</v>
      </c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>
        <f t="shared" si="90"/>
        <v>0</v>
      </c>
    </row>
    <row r="55" spans="1:29">
      <c r="A55" s="104" t="s">
        <v>48</v>
      </c>
      <c r="B55" s="105" t="s">
        <v>55</v>
      </c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>
        <f t="shared" si="89"/>
        <v>0</v>
      </c>
      <c r="P55" s="97" t="s">
        <v>48</v>
      </c>
      <c r="Q55" s="52" t="s">
        <v>55</v>
      </c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>
        <f t="shared" si="90"/>
        <v>0</v>
      </c>
    </row>
    <row r="56" spans="1:29">
      <c r="A56" s="98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111" t="s">
        <v>56</v>
      </c>
      <c r="N56" s="110">
        <f>SUM(N55,N54,N53,N52,N50,N48,N47,N45,N44)+5500</f>
        <v>44150</v>
      </c>
      <c r="P56" s="98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111" t="s">
        <v>57</v>
      </c>
      <c r="AC56" s="111">
        <f>SUM(AC55,AC54,AC53,AC52,AC50,AC48,AC47,AC45,AC44)+5500</f>
        <v>94900</v>
      </c>
    </row>
    <row r="57" spans="1:29">
      <c r="A57" s="98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109"/>
      <c r="N57" s="109"/>
      <c r="P57" s="98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</row>
    <row r="58" spans="1:29">
      <c r="A58" s="112" t="s">
        <v>50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7">
        <f>N41-N56</f>
        <v>103738.70999999999</v>
      </c>
      <c r="P58" s="99" t="s">
        <v>50</v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7">
        <f>AC41-AC56</f>
        <v>575837.30000000005</v>
      </c>
    </row>
    <row r="59" spans="1:29">
      <c r="A59" s="13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</row>
    <row r="60" spans="1:29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1:29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</row>
  </sheetData>
  <mergeCells count="1">
    <mergeCell ref="D2:E2"/>
  </mergeCells>
  <printOptions horizontalCentered="1"/>
  <pageMargins left="0.4" right="0.4" top="0.3" bottom="0.5" header="0.3" footer="0.25"/>
  <pageSetup orientation="landscape"/>
  <headerFooter scaleWithDoc="0">
    <oddFooter>&amp;L&amp;8&amp;K01+049© 2016 Vertex42 LLC.&amp;R&amp;8&amp;K01+049http://www.vertex42.com/ExcelTemplates/sales-forecast.html</oddFooter>
  </headerFooter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CA9F08B-5206-46E1-9C98-99D1E386244E}">
            <x14:iconSet iconSet="3Triangles" showValue="0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AS7:AS9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U28:AK41"/>
  <sheetViews>
    <sheetView showGridLines="0" topLeftCell="B11" zoomScale="125" zoomScaleNormal="125" zoomScalePageLayoutView="125" workbookViewId="0">
      <selection activeCell="S15" sqref="S15"/>
    </sheetView>
  </sheetViews>
  <sheetFormatPr baseColWidth="10" defaultColWidth="8.7109375" defaultRowHeight="13" x14ac:dyDescent="0"/>
  <cols>
    <col min="1" max="1" width="2.85546875" customWidth="1"/>
    <col min="13" max="18" width="2.42578125" customWidth="1"/>
    <col min="19" max="19" width="9.5703125" customWidth="1"/>
    <col min="22" max="28" width="8.85546875" bestFit="1" customWidth="1"/>
    <col min="29" max="31" width="9" bestFit="1" customWidth="1"/>
    <col min="32" max="32" width="8.85546875" bestFit="1" customWidth="1"/>
    <col min="33" max="33" width="9" bestFit="1" customWidth="1"/>
    <col min="34" max="34" width="9.85546875" bestFit="1" customWidth="1"/>
  </cols>
  <sheetData>
    <row r="28" spans="21:37">
      <c r="U28" s="75" t="s">
        <v>37</v>
      </c>
      <c r="V28" s="76">
        <v>42736</v>
      </c>
      <c r="W28" s="76">
        <v>42767</v>
      </c>
      <c r="X28" s="76">
        <v>42795</v>
      </c>
      <c r="Y28" s="76">
        <v>42826</v>
      </c>
      <c r="Z28" s="76">
        <v>42856</v>
      </c>
      <c r="AA28" s="76">
        <v>42887</v>
      </c>
      <c r="AB28" s="76">
        <v>42917</v>
      </c>
      <c r="AC28" s="76">
        <v>42948</v>
      </c>
      <c r="AD28" s="76">
        <v>42979</v>
      </c>
      <c r="AE28" s="76">
        <v>43009</v>
      </c>
      <c r="AF28" s="76">
        <v>43040</v>
      </c>
      <c r="AG28" s="76">
        <v>43070</v>
      </c>
      <c r="AH28" s="76">
        <v>43101</v>
      </c>
      <c r="AI28" s="76"/>
      <c r="AJ28" s="74"/>
      <c r="AK28" s="74"/>
    </row>
    <row r="29" spans="21:37">
      <c r="U29" s="75" t="s">
        <v>34</v>
      </c>
      <c r="V29" s="77">
        <v>225</v>
      </c>
      <c r="W29" s="77">
        <v>287.5</v>
      </c>
      <c r="X29" s="77">
        <v>412.5</v>
      </c>
      <c r="Y29" s="77">
        <v>625</v>
      </c>
      <c r="Z29" s="77">
        <v>1250</v>
      </c>
      <c r="AA29" s="77">
        <v>1500</v>
      </c>
      <c r="AB29" s="77">
        <v>1875</v>
      </c>
      <c r="AC29" s="77">
        <v>3750</v>
      </c>
      <c r="AD29" s="77">
        <v>4375</v>
      </c>
      <c r="AE29" s="77">
        <v>8750</v>
      </c>
      <c r="AF29" s="77">
        <v>10625</v>
      </c>
      <c r="AG29" s="77">
        <v>12500</v>
      </c>
      <c r="AH29" s="77">
        <v>46175</v>
      </c>
      <c r="AI29" s="75"/>
    </row>
    <row r="30" spans="21:37">
      <c r="U30" s="75" t="s">
        <v>36</v>
      </c>
      <c r="V30" s="77">
        <v>49.900000000000006</v>
      </c>
      <c r="W30" s="77">
        <v>74.850000000000009</v>
      </c>
      <c r="X30" s="77">
        <v>119.80000000000001</v>
      </c>
      <c r="Y30" s="77">
        <v>199.75</v>
      </c>
      <c r="Z30" s="77">
        <v>439.6</v>
      </c>
      <c r="AA30" s="77">
        <v>749.5</v>
      </c>
      <c r="AB30" s="77">
        <v>1199.3999999999999</v>
      </c>
      <c r="AC30" s="77">
        <v>1399.3</v>
      </c>
      <c r="AD30" s="77">
        <v>1799.1</v>
      </c>
      <c r="AE30" s="77">
        <v>2198.8999999999996</v>
      </c>
      <c r="AF30" s="77">
        <v>2498.75</v>
      </c>
      <c r="AG30" s="77">
        <v>3748.4999999999995</v>
      </c>
      <c r="AH30" s="77">
        <v>14477.35</v>
      </c>
      <c r="AI30" s="75"/>
    </row>
    <row r="31" spans="21:37">
      <c r="U31" s="75" t="s">
        <v>35</v>
      </c>
      <c r="V31" s="77">
        <v>359.82</v>
      </c>
      <c r="W31" s="77">
        <v>459.77</v>
      </c>
      <c r="X31" s="77">
        <v>659.67</v>
      </c>
      <c r="Y31" s="77">
        <v>999.49999999999989</v>
      </c>
      <c r="Z31" s="77">
        <v>3997.9999999999995</v>
      </c>
      <c r="AA31" s="77">
        <v>4797.5999999999995</v>
      </c>
      <c r="AB31" s="77">
        <v>5996.9999999999991</v>
      </c>
      <c r="AC31" s="77">
        <v>11993.999999999998</v>
      </c>
      <c r="AD31" s="77">
        <v>6996.4999999999991</v>
      </c>
      <c r="AE31" s="77">
        <v>13992.999999999998</v>
      </c>
      <c r="AF31" s="77">
        <v>16991.5</v>
      </c>
      <c r="AG31" s="77">
        <v>19990</v>
      </c>
      <c r="AH31" s="77">
        <v>87236.359999999986</v>
      </c>
      <c r="AI31" s="75"/>
    </row>
    <row r="32" spans="21:37">
      <c r="U32" s="75" t="s">
        <v>5</v>
      </c>
      <c r="V32" s="77">
        <v>634.72</v>
      </c>
      <c r="W32" s="77">
        <v>822.12</v>
      </c>
      <c r="X32" s="77">
        <v>1191.9699999999998</v>
      </c>
      <c r="Y32" s="77">
        <v>1824.25</v>
      </c>
      <c r="Z32" s="77">
        <v>5687.5999999999995</v>
      </c>
      <c r="AA32" s="77">
        <v>7047.0999999999995</v>
      </c>
      <c r="AB32" s="77">
        <v>9071.3999999999978</v>
      </c>
      <c r="AC32" s="77">
        <v>17143.3</v>
      </c>
      <c r="AD32" s="77">
        <v>13170.599999999999</v>
      </c>
      <c r="AE32" s="77">
        <v>24941.899999999998</v>
      </c>
      <c r="AF32" s="77">
        <v>30115.25</v>
      </c>
      <c r="AG32" s="77">
        <v>36238.5</v>
      </c>
      <c r="AH32" s="77">
        <v>147888.71</v>
      </c>
      <c r="AI32" s="75"/>
    </row>
    <row r="36" spans="21:34">
      <c r="U36" t="s">
        <v>9</v>
      </c>
    </row>
    <row r="37" spans="21:34">
      <c r="U37" t="s">
        <v>37</v>
      </c>
      <c r="V37" s="74">
        <v>43101</v>
      </c>
      <c r="W37" s="74">
        <v>43132</v>
      </c>
      <c r="X37" s="74">
        <v>43160</v>
      </c>
      <c r="Y37" s="74">
        <v>43191</v>
      </c>
      <c r="Z37" s="74">
        <v>43221</v>
      </c>
      <c r="AA37" s="74">
        <v>43252</v>
      </c>
      <c r="AB37" s="74">
        <v>43282</v>
      </c>
      <c r="AC37" s="74">
        <v>43313</v>
      </c>
      <c r="AD37" s="74">
        <v>43344</v>
      </c>
      <c r="AE37" s="74">
        <v>43374</v>
      </c>
      <c r="AF37" s="74">
        <v>43405</v>
      </c>
      <c r="AG37" s="74">
        <v>43435</v>
      </c>
      <c r="AH37" s="74">
        <v>43466</v>
      </c>
    </row>
    <row r="38" spans="21:34">
      <c r="U38" s="78" t="s">
        <v>34</v>
      </c>
      <c r="V38" s="79">
        <v>17850</v>
      </c>
      <c r="W38" s="79">
        <v>18200</v>
      </c>
      <c r="X38" s="79">
        <v>18550</v>
      </c>
      <c r="Y38" s="79">
        <v>19250</v>
      </c>
      <c r="Z38" s="79">
        <v>19600</v>
      </c>
      <c r="AA38" s="79">
        <v>19950</v>
      </c>
      <c r="AB38" s="79">
        <v>20213</v>
      </c>
      <c r="AC38" s="79">
        <v>20475</v>
      </c>
      <c r="AD38" s="79">
        <v>20738</v>
      </c>
      <c r="AE38" s="79">
        <v>21000</v>
      </c>
      <c r="AF38" s="79">
        <v>21263</v>
      </c>
      <c r="AG38" s="79">
        <v>21525</v>
      </c>
      <c r="AH38" s="80">
        <v>238613</v>
      </c>
    </row>
    <row r="39" spans="21:34">
      <c r="U39" s="81" t="s">
        <v>36</v>
      </c>
      <c r="V39" s="82">
        <v>3749</v>
      </c>
      <c r="W39" s="82">
        <v>3749</v>
      </c>
      <c r="X39" s="82">
        <v>3749</v>
      </c>
      <c r="Y39" s="82">
        <v>3749</v>
      </c>
      <c r="Z39" s="82">
        <v>3749</v>
      </c>
      <c r="AA39" s="82">
        <v>3749</v>
      </c>
      <c r="AB39" s="82">
        <v>3749</v>
      </c>
      <c r="AC39" s="82">
        <v>3749</v>
      </c>
      <c r="AD39" s="82">
        <v>3749</v>
      </c>
      <c r="AE39" s="82">
        <v>3749</v>
      </c>
      <c r="AF39" s="82">
        <v>3749</v>
      </c>
      <c r="AG39" s="82">
        <v>3749</v>
      </c>
      <c r="AH39" s="83">
        <v>44982</v>
      </c>
    </row>
    <row r="40" spans="21:34" ht="14" thickBot="1">
      <c r="U40" s="81" t="s">
        <v>35</v>
      </c>
      <c r="V40" s="82">
        <v>25490</v>
      </c>
      <c r="W40" s="82">
        <v>25990</v>
      </c>
      <c r="X40" s="82">
        <v>26489</v>
      </c>
      <c r="Y40" s="82">
        <v>27489</v>
      </c>
      <c r="Z40" s="82">
        <v>55978</v>
      </c>
      <c r="AA40" s="82">
        <v>56977</v>
      </c>
      <c r="AB40" s="82">
        <v>57727</v>
      </c>
      <c r="AC40" s="82">
        <v>58477</v>
      </c>
      <c r="AD40" s="82">
        <v>29613</v>
      </c>
      <c r="AE40" s="82">
        <v>29988</v>
      </c>
      <c r="AF40" s="82">
        <v>30363</v>
      </c>
      <c r="AG40" s="82">
        <v>30738</v>
      </c>
      <c r="AH40" s="84">
        <v>455318</v>
      </c>
    </row>
    <row r="41" spans="21:34">
      <c r="U41" s="85" t="s">
        <v>5</v>
      </c>
      <c r="V41" s="86">
        <v>47088</v>
      </c>
      <c r="W41" s="86">
        <v>47938</v>
      </c>
      <c r="X41" s="86">
        <v>48788</v>
      </c>
      <c r="Y41" s="86">
        <v>50488</v>
      </c>
      <c r="Z41" s="86">
        <v>79326</v>
      </c>
      <c r="AA41" s="86">
        <v>80676</v>
      </c>
      <c r="AB41" s="86">
        <v>81688</v>
      </c>
      <c r="AC41" s="86">
        <v>82700</v>
      </c>
      <c r="AD41" s="86">
        <v>54099</v>
      </c>
      <c r="AE41" s="86">
        <v>54737</v>
      </c>
      <c r="AF41" s="86">
        <v>55374</v>
      </c>
      <c r="AG41" s="87">
        <v>56011</v>
      </c>
      <c r="AH41" s="88">
        <v>738912</v>
      </c>
    </row>
  </sheetData>
  <printOptions horizontalCentered="1"/>
  <pageMargins left="0.4" right="0.4" top="0.25" bottom="0.4" header="0.25" footer="0.25"/>
  <pageSetup scale="88" fitToHeight="0" orientation="portrait"/>
  <headerFooter scaleWithDoc="0">
    <oddFooter>&amp;L&amp;8&amp;K01+048© 2016 Vertex42 LLC.&amp;R&amp;8&amp;K01+049http://www.vertex42.com/ExcelTemplates/sales-forecast.html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2-Year Sales Forecast</vt:lpstr>
      <vt:lpstr>Charts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Forecast Template</dc:title>
  <dc:creator>Vertex42.com</dc:creator>
  <dc:description>(c) 2016 Vertex42 LLC. All rights reserved.</dc:description>
  <cp:lastModifiedBy>Frederic S</cp:lastModifiedBy>
  <cp:lastPrinted>2016-03-21T20:51:13Z</cp:lastPrinted>
  <dcterms:created xsi:type="dcterms:W3CDTF">2016-03-03T22:41:05Z</dcterms:created>
  <dcterms:modified xsi:type="dcterms:W3CDTF">2016-09-12T01:23:27Z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2016 Vertex42 LLC</vt:lpwstr>
  </property>
  <property fmtid="{D5CDD505-2E9C-101B-9397-08002B2CF9AE}" pid="3" name="Version">
    <vt:lpwstr>1.0.0</vt:lpwstr>
  </property>
</Properties>
</file>