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SPRING25\Basic Modeling\Module 3\"/>
    </mc:Choice>
  </mc:AlternateContent>
  <xr:revisionPtr revIDLastSave="0" documentId="8_{1E15882C-986D-40FA-AE95-81BEBC92E40B}" xr6:coauthVersionLast="47" xr6:coauthVersionMax="47" xr10:uidLastSave="{00000000-0000-0000-0000-000000000000}"/>
  <bookViews>
    <workbookView xWindow="-110" yWindow="-110" windowWidth="19420" windowHeight="10300" firstSheet="2" activeTab="3" xr2:uid="{22D39065-6432-4861-AC89-93ED6F18D055}"/>
  </bookViews>
  <sheets>
    <sheet name="Constraints" sheetId="1" r:id="rId1"/>
    <sheet name="Graph" sheetId="4" r:id="rId2"/>
    <sheet name="Past Demand and Production" sheetId="2" r:id="rId3"/>
    <sheet name="Chart and Graph " sheetId="3" r:id="rId4"/>
    <sheet name="Model" sheetId="6" r:id="rId5"/>
    <sheet name="Model stipulation" sheetId="7" r:id="rId6"/>
  </sheets>
  <definedNames>
    <definedName name="solver_adj" localSheetId="4" hidden="1">Model!$C$4:$F$4</definedName>
    <definedName name="solver_adj" localSheetId="5" hidden="1">'Model stipulation'!$C$4:$F$4</definedName>
    <definedName name="solver_cvg" localSheetId="4" hidden="1">0.0001</definedName>
    <definedName name="solver_cvg" localSheetId="5" hidden="1">0.0001</definedName>
    <definedName name="solver_drv" localSheetId="4" hidden="1">2</definedName>
    <definedName name="solver_drv" localSheetId="5" hidden="1">1</definedName>
    <definedName name="solver_eng" localSheetId="4" hidden="1">2</definedName>
    <definedName name="solver_eng" localSheetId="5" hidden="1">2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Model!$C$4:$F$4</definedName>
    <definedName name="solver_lhs1" localSheetId="5" hidden="1">'Model stipulation'!$C$6:$F$6</definedName>
    <definedName name="solver_lhs2" localSheetId="4" hidden="1">Model!$C$6:$F$6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2</definedName>
    <definedName name="solver_num" localSheetId="5" hidden="1">1</definedName>
    <definedName name="solver_nwt" localSheetId="4" hidden="1">1</definedName>
    <definedName name="solver_nwt" localSheetId="5" hidden="1">1</definedName>
    <definedName name="solver_opt" localSheetId="4" hidden="1">Model!$F$19</definedName>
    <definedName name="solver_opt" localSheetId="5" hidden="1">'Model stipulation'!$F$19</definedName>
    <definedName name="solver_pre" localSheetId="4" hidden="1">0.000001</definedName>
    <definedName name="solver_pre" localSheetId="5" hidden="1">0.000001</definedName>
    <definedName name="solver_rbv" localSheetId="4" hidden="1">2</definedName>
    <definedName name="solver_rbv" localSheetId="5" hidden="1">1</definedName>
    <definedName name="solver_rel1" localSheetId="4" hidden="1">1</definedName>
    <definedName name="solver_rel1" localSheetId="5" hidden="1">3</definedName>
    <definedName name="solver_rel2" localSheetId="4" hidden="1">3</definedName>
    <definedName name="solver_rhs1" localSheetId="4" hidden="1">Model!$C$8:$F$8</definedName>
    <definedName name="solver_rhs1" localSheetId="5" hidden="1">'Model stipulation'!$C$9:$F$9</definedName>
    <definedName name="solver_rhs2" localSheetId="4" hidden="1">Model!$C$9:$F$9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2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2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6" i="6"/>
  <c r="C17" i="6"/>
  <c r="F13" i="7"/>
  <c r="F16" i="7" s="1"/>
  <c r="E13" i="7"/>
  <c r="E16" i="7" s="1"/>
  <c r="D13" i="7"/>
  <c r="D16" i="7" s="1"/>
  <c r="C13" i="7"/>
  <c r="F9" i="7"/>
  <c r="E9" i="7"/>
  <c r="D9" i="7"/>
  <c r="C9" i="7"/>
  <c r="C6" i="7"/>
  <c r="D3" i="7" s="1"/>
  <c r="C11" i="6"/>
  <c r="F13" i="6"/>
  <c r="F16" i="6" s="1"/>
  <c r="E13" i="6"/>
  <c r="E16" i="6" s="1"/>
  <c r="D13" i="6"/>
  <c r="D16" i="6" s="1"/>
  <c r="C13" i="6"/>
  <c r="C16" i="6" s="1"/>
  <c r="C9" i="6"/>
  <c r="D9" i="6"/>
  <c r="E9" i="6"/>
  <c r="F9" i="6"/>
  <c r="D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D5" i="4"/>
  <c r="D2" i="4"/>
  <c r="C4" i="3"/>
  <c r="C8" i="3" s="1"/>
  <c r="D7" i="3"/>
  <c r="F7" i="3" s="1"/>
  <c r="E7" i="3"/>
  <c r="D6" i="3"/>
  <c r="F6" i="3" s="1"/>
  <c r="E6" i="3"/>
  <c r="D5" i="3"/>
  <c r="F5" i="3" s="1"/>
  <c r="E5" i="3"/>
  <c r="E4" i="3"/>
  <c r="E8" i="3" s="1"/>
  <c r="D4" i="3"/>
  <c r="D8" i="3" s="1"/>
  <c r="C5" i="3"/>
  <c r="C6" i="3"/>
  <c r="C7" i="3"/>
  <c r="D6" i="7" l="1"/>
  <c r="E3" i="7" s="1"/>
  <c r="C11" i="7"/>
  <c r="C17" i="7" s="1"/>
  <c r="D3" i="6"/>
  <c r="F4" i="3"/>
  <c r="F8" i="3" s="1"/>
  <c r="D11" i="7" l="1"/>
  <c r="D17" i="7" s="1"/>
  <c r="E6" i="7"/>
  <c r="F3" i="7" s="1"/>
  <c r="D6" i="6"/>
  <c r="E3" i="6" s="1"/>
  <c r="F6" i="7" l="1"/>
  <c r="F11" i="7" s="1"/>
  <c r="F17" i="7" s="1"/>
  <c r="E11" i="7"/>
  <c r="E17" i="7" s="1"/>
  <c r="E6" i="6"/>
  <c r="F3" i="6" s="1"/>
  <c r="D11" i="6"/>
  <c r="D17" i="6" s="1"/>
  <c r="F19" i="7" l="1"/>
  <c r="E11" i="6"/>
  <c r="E17" i="6" s="1"/>
  <c r="F6" i="6"/>
  <c r="F11" i="6" s="1"/>
  <c r="F17" i="6" s="1"/>
  <c r="F19" i="6" l="1"/>
</calcChain>
</file>

<file path=xl/sharedStrings.xml><?xml version="1.0" encoding="utf-8"?>
<sst xmlns="http://schemas.openxmlformats.org/spreadsheetml/2006/main" count="44" uniqueCount="29">
  <si>
    <t>starting_inventory</t>
  </si>
  <si>
    <t>carry_cost</t>
  </si>
  <si>
    <t>safety_stock_pct</t>
  </si>
  <si>
    <t>year</t>
  </si>
  <si>
    <t>quarter</t>
  </si>
  <si>
    <t>capacity</t>
  </si>
  <si>
    <t>demand</t>
  </si>
  <si>
    <t>production_cost</t>
  </si>
  <si>
    <t xml:space="preserve">no minimum  </t>
  </si>
  <si>
    <t>Quarter</t>
  </si>
  <si>
    <t xml:space="preserve">Capacity </t>
  </si>
  <si>
    <t xml:space="preserve">Demand </t>
  </si>
  <si>
    <t xml:space="preserve">Production Cost </t>
  </si>
  <si>
    <t>Safety Stock</t>
  </si>
  <si>
    <t>Avg</t>
  </si>
  <si>
    <t xml:space="preserve">capacity 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</si>
  <si>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</si>
  <si>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</si>
  <si>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</si>
  <si>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</si>
  <si>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</si>
  <si>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</si>
  <si>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</si>
  <si>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</si>
  <si>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</si>
  <si>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</si>
  <si>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</si>
  <si>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Total Cost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</si>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</sst>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.00"/>
    <numFmt numFmtId="176" formatCode="&quot;$&quot;#,##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i/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6" xfId="0" applyNumberFormat="1" applyBorder="1"/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0" fontId="2" fillId="0" borderId="11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0" fillId="0" borderId="1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174" fontId="0" fillId="0" borderId="17" xfId="1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3" fontId="4" fillId="0" borderId="0" xfId="3" applyNumberFormat="1" applyFont="1" applyBorder="1" applyAlignment="1">
      <alignment horizontal="center"/>
    </xf>
    <xf numFmtId="3" fontId="3" fillId="0" borderId="0" xfId="3" applyNumberFormat="1" applyFont="1" applyBorder="1" applyAlignment="1">
      <alignment horizontal="center"/>
    </xf>
    <xf numFmtId="3" fontId="5" fillId="3" borderId="18" xfId="3" applyNumberFormat="1" applyFont="1" applyFill="1" applyBorder="1" applyAlignment="1">
      <alignment horizontal="center"/>
    </xf>
    <xf numFmtId="3" fontId="6" fillId="3" borderId="15" xfId="3" applyNumberFormat="1" applyFont="1" applyFill="1" applyBorder="1" applyAlignment="1">
      <alignment horizontal="center"/>
    </xf>
    <xf numFmtId="174" fontId="3" fillId="0" borderId="0" xfId="3" applyNumberFormat="1" applyFont="1" applyBorder="1" applyAlignment="1">
      <alignment horizontal="center"/>
    </xf>
    <xf numFmtId="0" fontId="3" fillId="0" borderId="1" xfId="2" applyBorder="1"/>
    <xf numFmtId="3" fontId="3" fillId="0" borderId="5" xfId="3" applyNumberFormat="1" applyFont="1" applyBorder="1" applyAlignment="1">
      <alignment horizontal="center"/>
    </xf>
    <xf numFmtId="3" fontId="5" fillId="3" borderId="19" xfId="3" applyNumberFormat="1" applyFont="1" applyFill="1" applyBorder="1" applyAlignment="1">
      <alignment horizontal="center"/>
    </xf>
    <xf numFmtId="3" fontId="4" fillId="0" borderId="5" xfId="3" applyNumberFormat="1" applyFont="1" applyBorder="1" applyAlignment="1">
      <alignment horizontal="center"/>
    </xf>
    <xf numFmtId="3" fontId="6" fillId="3" borderId="20" xfId="3" applyNumberFormat="1" applyFont="1" applyFill="1" applyBorder="1" applyAlignment="1">
      <alignment horizontal="center"/>
    </xf>
    <xf numFmtId="0" fontId="3" fillId="0" borderId="4" xfId="2" applyBorder="1"/>
    <xf numFmtId="0" fontId="3" fillId="0" borderId="0" xfId="2" applyBorder="1"/>
    <xf numFmtId="0" fontId="3" fillId="0" borderId="0" xfId="2" applyBorder="1" applyAlignment="1">
      <alignment horizontal="right"/>
    </xf>
    <xf numFmtId="0" fontId="3" fillId="0" borderId="5" xfId="2" applyBorder="1" applyAlignment="1">
      <alignment horizontal="right"/>
    </xf>
    <xf numFmtId="176" fontId="4" fillId="0" borderId="0" xfId="2" applyNumberFormat="1" applyFont="1" applyBorder="1" applyAlignment="1">
      <alignment horizontal="center"/>
    </xf>
    <xf numFmtId="176" fontId="4" fillId="0" borderId="5" xfId="2" applyNumberFormat="1" applyFont="1" applyBorder="1" applyAlignment="1">
      <alignment horizontal="center"/>
    </xf>
    <xf numFmtId="174" fontId="3" fillId="0" borderId="5" xfId="3" applyNumberFormat="1" applyFont="1" applyBorder="1" applyAlignment="1">
      <alignment horizontal="center"/>
    </xf>
    <xf numFmtId="176" fontId="3" fillId="0" borderId="0" xfId="2" applyNumberFormat="1" applyBorder="1" applyAlignment="1">
      <alignment horizontal="center"/>
    </xf>
    <xf numFmtId="176" fontId="3" fillId="0" borderId="5" xfId="2" applyNumberFormat="1" applyBorder="1" applyAlignment="1">
      <alignment horizontal="center"/>
    </xf>
    <xf numFmtId="3" fontId="4" fillId="0" borderId="4" xfId="3" applyNumberFormat="1" applyFont="1" applyBorder="1" applyAlignment="1">
      <alignment horizontal="center"/>
    </xf>
    <xf numFmtId="3" fontId="5" fillId="3" borderId="21" xfId="3" applyNumberFormat="1" applyFont="1" applyFill="1" applyBorder="1" applyAlignment="1">
      <alignment horizontal="center"/>
    </xf>
    <xf numFmtId="3" fontId="6" fillId="3" borderId="22" xfId="3" applyNumberFormat="1" applyFont="1" applyFill="1" applyBorder="1" applyAlignment="1">
      <alignment horizontal="center"/>
    </xf>
    <xf numFmtId="0" fontId="3" fillId="0" borderId="4" xfId="2" applyBorder="1" applyAlignment="1">
      <alignment horizontal="right"/>
    </xf>
    <xf numFmtId="3" fontId="3" fillId="0" borderId="4" xfId="3" applyNumberFormat="1" applyFont="1" applyBorder="1" applyAlignment="1">
      <alignment horizontal="center"/>
    </xf>
    <xf numFmtId="176" fontId="4" fillId="0" borderId="4" xfId="2" applyNumberFormat="1" applyFont="1" applyBorder="1" applyAlignment="1">
      <alignment horizontal="center"/>
    </xf>
    <xf numFmtId="174" fontId="3" fillId="0" borderId="4" xfId="3" applyNumberFormat="1" applyFont="1" applyBorder="1" applyAlignment="1">
      <alignment horizontal="center"/>
    </xf>
    <xf numFmtId="176" fontId="3" fillId="0" borderId="4" xfId="2" applyNumberFormat="1" applyBorder="1" applyAlignment="1">
      <alignment horizontal="center"/>
    </xf>
    <xf numFmtId="176" fontId="3" fillId="0" borderId="6" xfId="2" applyNumberFormat="1" applyBorder="1" applyAlignment="1">
      <alignment horizontal="center"/>
    </xf>
    <xf numFmtId="176" fontId="3" fillId="0" borderId="7" xfId="2" applyNumberFormat="1" applyBorder="1" applyAlignment="1">
      <alignment horizontal="center"/>
    </xf>
    <xf numFmtId="176" fontId="3" fillId="0" borderId="8" xfId="2" applyNumberFormat="1" applyBorder="1" applyAlignment="1">
      <alignment horizontal="center"/>
    </xf>
    <xf numFmtId="0" fontId="4" fillId="4" borderId="12" xfId="2" applyFont="1" applyFill="1" applyBorder="1" applyAlignment="1">
      <alignment horizontal="center"/>
    </xf>
    <xf numFmtId="0" fontId="4" fillId="4" borderId="13" xfId="2" applyFont="1" applyFill="1" applyBorder="1" applyAlignment="1">
      <alignment horizontal="center"/>
    </xf>
    <xf numFmtId="0" fontId="4" fillId="4" borderId="14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left"/>
    </xf>
    <xf numFmtId="0" fontId="4" fillId="4" borderId="4" xfId="2" applyFont="1" applyFill="1" applyBorder="1" applyAlignment="1">
      <alignment horizontal="left"/>
    </xf>
    <xf numFmtId="0" fontId="4" fillId="4" borderId="4" xfId="2" applyFont="1" applyFill="1" applyBorder="1"/>
    <xf numFmtId="0" fontId="4" fillId="4" borderId="6" xfId="2" applyFont="1" applyFill="1" applyBorder="1"/>
    <xf numFmtId="3" fontId="4" fillId="0" borderId="1" xfId="3" applyNumberFormat="1" applyFont="1" applyBorder="1" applyAlignment="1">
      <alignment horizontal="center"/>
    </xf>
    <xf numFmtId="3" fontId="3" fillId="0" borderId="2" xfId="3" applyNumberFormat="1" applyFont="1" applyBorder="1" applyAlignment="1">
      <alignment horizontal="center"/>
    </xf>
    <xf numFmtId="3" fontId="3" fillId="0" borderId="3" xfId="3" applyNumberFormat="1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174" fontId="7" fillId="3" borderId="14" xfId="2" applyNumberFormat="1" applyFont="1" applyFill="1" applyBorder="1" applyAlignment="1">
      <alignment horizontal="center"/>
    </xf>
    <xf numFmtId="0" fontId="8" fillId="0" borderId="0" xfId="0" applyFont="1" applyAlignment="1">
      <alignment vertical="center"/>
    </xf>
  </cellXfs>
  <cellStyles count="4">
    <cellStyle name="Comma 2" xfId="3" xr:uid="{F03BF0E6-FA44-4FF5-BBD0-DD9BE3D7633D}"/>
    <cellStyle name="Currency" xfId="1" builtinId="4"/>
    <cellStyle name="Normal" xfId="0" builtinId="0"/>
    <cellStyle name="Normal 2" xfId="2" xr:uid="{1ACEDB36-25E1-4302-BC3F-D24590994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Graph!$A$2:$A$97</c:f>
              <c:numCache>
                <c:formatCode>General</c:formatCode>
                <c:ptCount val="9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Graph!$B$2:$B$97</c:f>
            </c:numRef>
          </c:val>
          <c:extLst>
            <c:ext xmlns:c16="http://schemas.microsoft.com/office/drawing/2014/chart" uri="{C3380CC4-5D6E-409C-BE32-E72D297353CC}">
              <c16:uniqueId val="{00000000-86C6-4DD5-BAB0-1F7E90D3570F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Graph!$A$2:$A$97</c:f>
              <c:numCache>
                <c:formatCode>General</c:formatCode>
                <c:ptCount val="9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Graph!$C$2:$C$97</c:f>
            </c:numRef>
          </c:val>
          <c:extLst>
            <c:ext xmlns:c16="http://schemas.microsoft.com/office/drawing/2014/chart" uri="{C3380CC4-5D6E-409C-BE32-E72D297353CC}">
              <c16:uniqueId val="{00000001-86C6-4DD5-BAB0-1F7E90D3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182664"/>
        <c:axId val="945186984"/>
      </c:barChart>
      <c:catAx>
        <c:axId val="94518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86984"/>
        <c:crosses val="autoZero"/>
        <c:auto val="1"/>
        <c:lblAlgn val="ctr"/>
        <c:lblOffset val="100"/>
        <c:noMultiLvlLbl val="0"/>
      </c:catAx>
      <c:valAx>
        <c:axId val="9451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8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Over Time</a:t>
            </a:r>
          </a:p>
        </c:rich>
      </c:tx>
      <c:layout>
        <c:manualLayout>
          <c:xMode val="edge"/>
          <c:yMode val="edge"/>
          <c:x val="0.6314166666666666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Graph!$B$2:$B$25</c:f>
            </c:numRef>
          </c:val>
          <c:extLst>
            <c:ext xmlns:c16="http://schemas.microsoft.com/office/drawing/2014/chart" uri="{C3380CC4-5D6E-409C-BE32-E72D297353CC}">
              <c16:uniqueId val="{00000000-3E3C-4757-B863-E2774EE18FCE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Graph!$C$2:$C$25</c:f>
            </c:numRef>
          </c:val>
          <c:extLst>
            <c:ext xmlns:c16="http://schemas.microsoft.com/office/drawing/2014/chart" uri="{C3380CC4-5D6E-409C-BE32-E72D297353CC}">
              <c16:uniqueId val="{00000001-3E3C-4757-B863-E2774EE18FCE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capacity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Graph!$D$2:$D$25</c:f>
              <c:numCache>
                <c:formatCode>General</c:formatCode>
                <c:ptCount val="24"/>
                <c:pt idx="0">
                  <c:v>591.99</c:v>
                </c:pt>
                <c:pt idx="1">
                  <c:v>336.58</c:v>
                </c:pt>
                <c:pt idx="2">
                  <c:v>641.51</c:v>
                </c:pt>
                <c:pt idx="3">
                  <c:v>765.2</c:v>
                </c:pt>
                <c:pt idx="4">
                  <c:v>463.98</c:v>
                </c:pt>
                <c:pt idx="5">
                  <c:v>311.42</c:v>
                </c:pt>
                <c:pt idx="6">
                  <c:v>569.74</c:v>
                </c:pt>
                <c:pt idx="7">
                  <c:v>679.87</c:v>
                </c:pt>
                <c:pt idx="8">
                  <c:v>556</c:v>
                </c:pt>
                <c:pt idx="9">
                  <c:v>329.57</c:v>
                </c:pt>
                <c:pt idx="10">
                  <c:v>464.41</c:v>
                </c:pt>
                <c:pt idx="11">
                  <c:v>751.38</c:v>
                </c:pt>
                <c:pt idx="12">
                  <c:v>645.12</c:v>
                </c:pt>
                <c:pt idx="13">
                  <c:v>316.25</c:v>
                </c:pt>
                <c:pt idx="14">
                  <c:v>561.4</c:v>
                </c:pt>
                <c:pt idx="15">
                  <c:v>603.5</c:v>
                </c:pt>
                <c:pt idx="16">
                  <c:v>510.38</c:v>
                </c:pt>
                <c:pt idx="17">
                  <c:v>313.26</c:v>
                </c:pt>
                <c:pt idx="18">
                  <c:v>453.13</c:v>
                </c:pt>
                <c:pt idx="19">
                  <c:v>673.56</c:v>
                </c:pt>
                <c:pt idx="20">
                  <c:v>415.87</c:v>
                </c:pt>
                <c:pt idx="21">
                  <c:v>314.36</c:v>
                </c:pt>
                <c:pt idx="22">
                  <c:v>448.34</c:v>
                </c:pt>
                <c:pt idx="23">
                  <c:v>587.85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C-4757-B863-E2774EE18FCE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Graph!$E$2:$E$25</c:f>
              <c:numCache>
                <c:formatCode>General</c:formatCode>
                <c:ptCount val="24"/>
                <c:pt idx="0">
                  <c:v>696.04</c:v>
                </c:pt>
                <c:pt idx="1">
                  <c:v>194.37</c:v>
                </c:pt>
                <c:pt idx="2">
                  <c:v>344.21</c:v>
                </c:pt>
                <c:pt idx="3">
                  <c:v>1059.32</c:v>
                </c:pt>
                <c:pt idx="4">
                  <c:v>551.15</c:v>
                </c:pt>
                <c:pt idx="5">
                  <c:v>219.98</c:v>
                </c:pt>
                <c:pt idx="6">
                  <c:v>287.14</c:v>
                </c:pt>
                <c:pt idx="7">
                  <c:v>1025.08</c:v>
                </c:pt>
                <c:pt idx="8">
                  <c:v>659.78</c:v>
                </c:pt>
                <c:pt idx="9">
                  <c:v>204.63</c:v>
                </c:pt>
                <c:pt idx="10">
                  <c:v>275.49</c:v>
                </c:pt>
                <c:pt idx="11">
                  <c:v>534.76</c:v>
                </c:pt>
                <c:pt idx="12">
                  <c:v>526.37</c:v>
                </c:pt>
                <c:pt idx="13">
                  <c:v>199.15</c:v>
                </c:pt>
                <c:pt idx="14">
                  <c:v>410.74</c:v>
                </c:pt>
                <c:pt idx="15">
                  <c:v>966.46</c:v>
                </c:pt>
                <c:pt idx="16">
                  <c:v>518.14</c:v>
                </c:pt>
                <c:pt idx="17">
                  <c:v>110.26</c:v>
                </c:pt>
                <c:pt idx="18">
                  <c:v>484.47</c:v>
                </c:pt>
                <c:pt idx="19">
                  <c:v>943.8</c:v>
                </c:pt>
                <c:pt idx="20">
                  <c:v>504.11</c:v>
                </c:pt>
                <c:pt idx="21">
                  <c:v>109.6</c:v>
                </c:pt>
                <c:pt idx="22">
                  <c:v>361.69</c:v>
                </c:pt>
                <c:pt idx="23">
                  <c:v>664.4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C-4757-B863-E2774EE1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37408"/>
        <c:axId val="596039568"/>
      </c:barChart>
      <c:catAx>
        <c:axId val="5960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39568"/>
        <c:crosses val="autoZero"/>
        <c:auto val="1"/>
        <c:lblAlgn val="ctr"/>
        <c:lblOffset val="100"/>
        <c:noMultiLvlLbl val="0"/>
      </c:catAx>
      <c:valAx>
        <c:axId val="5960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Over Time</a:t>
            </a:r>
          </a:p>
        </c:rich>
      </c:tx>
      <c:layout>
        <c:manualLayout>
          <c:xMode val="edge"/>
          <c:yMode val="edge"/>
          <c:x val="0.63141666666666663"/>
          <c:y val="5.5555555555555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Graph!$B$1</c:f>
              <c:strCache>
                <c:ptCount val="1"/>
                <c:pt idx="0">
                  <c:v>capacity</c:v>
                </c:pt>
              </c:strCache>
            </c:strRef>
          </c:tx>
          <c:invertIfNegative val="0"/>
          <c:cat>
            <c:numRef>
              <c:f>Graph!$A$2:$A$97</c:f>
              <c:numCache>
                <c:formatCode>General</c:formatCode>
                <c:ptCount val="9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Graph!$B$2:$B$97</c:f>
            </c:numRef>
          </c:val>
          <c:extLst>
            <c:ext xmlns:c16="http://schemas.microsoft.com/office/drawing/2014/chart" uri="{C3380CC4-5D6E-409C-BE32-E72D297353CC}">
              <c16:uniqueId val="{0000000A-34BD-4736-BA47-9FD0BD1AF609}"/>
            </c:ext>
          </c:extLst>
        </c:ser>
        <c:ser>
          <c:idx val="5"/>
          <c:order val="1"/>
          <c:tx>
            <c:strRef>
              <c:f>Graph!$C$1</c:f>
              <c:strCache>
                <c:ptCount val="1"/>
                <c:pt idx="0">
                  <c:v>demand</c:v>
                </c:pt>
              </c:strCache>
            </c:strRef>
          </c:tx>
          <c:invertIfNegative val="0"/>
          <c:cat>
            <c:numRef>
              <c:f>Graph!$A$2:$A$97</c:f>
              <c:numCache>
                <c:formatCode>General</c:formatCode>
                <c:ptCount val="9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Graph!$C$2:$C$97</c:f>
            </c:numRef>
          </c:val>
          <c:extLst>
            <c:ext xmlns:c16="http://schemas.microsoft.com/office/drawing/2014/chart" uri="{C3380CC4-5D6E-409C-BE32-E72D297353CC}">
              <c16:uniqueId val="{0000000B-34BD-4736-BA47-9FD0BD1AF609}"/>
            </c:ext>
          </c:extLst>
        </c:ser>
        <c:ser>
          <c:idx val="0"/>
          <c:order val="2"/>
          <c:tx>
            <c:strRef>
              <c:f>Graph!$B$1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Graph!$B$2:$B$25</c:f>
            </c:numRef>
          </c:val>
          <c:extLst>
            <c:ext xmlns:c16="http://schemas.microsoft.com/office/drawing/2014/chart" uri="{C3380CC4-5D6E-409C-BE32-E72D297353CC}">
              <c16:uniqueId val="{00000003-34BD-4736-BA47-9FD0BD1AF609}"/>
            </c:ext>
          </c:extLst>
        </c:ser>
        <c:ser>
          <c:idx val="1"/>
          <c:order val="3"/>
          <c:tx>
            <c:strRef>
              <c:f>Graph!$C$1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Graph!$C$2:$C$25</c:f>
            </c:numRef>
          </c:val>
          <c:extLst>
            <c:ext xmlns:c16="http://schemas.microsoft.com/office/drawing/2014/chart" uri="{C3380CC4-5D6E-409C-BE32-E72D297353CC}">
              <c16:uniqueId val="{00000005-34BD-4736-BA47-9FD0BD1AF609}"/>
            </c:ext>
          </c:extLst>
        </c:ser>
        <c:ser>
          <c:idx val="2"/>
          <c:order val="4"/>
          <c:tx>
            <c:strRef>
              <c:f>Graph!$D$1</c:f>
              <c:strCache>
                <c:ptCount val="1"/>
                <c:pt idx="0">
                  <c:v>capacity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Graph!$D$2:$D$25</c:f>
              <c:numCache>
                <c:formatCode>General</c:formatCode>
                <c:ptCount val="24"/>
                <c:pt idx="0">
                  <c:v>591.99</c:v>
                </c:pt>
                <c:pt idx="1">
                  <c:v>336.58</c:v>
                </c:pt>
                <c:pt idx="2">
                  <c:v>641.51</c:v>
                </c:pt>
                <c:pt idx="3">
                  <c:v>765.2</c:v>
                </c:pt>
                <c:pt idx="4">
                  <c:v>463.98</c:v>
                </c:pt>
                <c:pt idx="5">
                  <c:v>311.42</c:v>
                </c:pt>
                <c:pt idx="6">
                  <c:v>569.74</c:v>
                </c:pt>
                <c:pt idx="7">
                  <c:v>679.87</c:v>
                </c:pt>
                <c:pt idx="8">
                  <c:v>556</c:v>
                </c:pt>
                <c:pt idx="9">
                  <c:v>329.57</c:v>
                </c:pt>
                <c:pt idx="10">
                  <c:v>464.41</c:v>
                </c:pt>
                <c:pt idx="11">
                  <c:v>751.38</c:v>
                </c:pt>
                <c:pt idx="12">
                  <c:v>645.12</c:v>
                </c:pt>
                <c:pt idx="13">
                  <c:v>316.25</c:v>
                </c:pt>
                <c:pt idx="14">
                  <c:v>561.4</c:v>
                </c:pt>
                <c:pt idx="15">
                  <c:v>603.5</c:v>
                </c:pt>
                <c:pt idx="16">
                  <c:v>510.38</c:v>
                </c:pt>
                <c:pt idx="17">
                  <c:v>313.26</c:v>
                </c:pt>
                <c:pt idx="18">
                  <c:v>453.13</c:v>
                </c:pt>
                <c:pt idx="19">
                  <c:v>673.56</c:v>
                </c:pt>
                <c:pt idx="20">
                  <c:v>415.87</c:v>
                </c:pt>
                <c:pt idx="21">
                  <c:v>314.36</c:v>
                </c:pt>
                <c:pt idx="22">
                  <c:v>448.34</c:v>
                </c:pt>
                <c:pt idx="23">
                  <c:v>587.85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BD-4736-BA47-9FD0BD1AF609}"/>
            </c:ext>
          </c:extLst>
        </c:ser>
        <c:ser>
          <c:idx val="3"/>
          <c:order val="5"/>
          <c:tx>
            <c:strRef>
              <c:f>Graph!$E$1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Graph!$E$2:$E$25</c:f>
              <c:numCache>
                <c:formatCode>General</c:formatCode>
                <c:ptCount val="24"/>
                <c:pt idx="0">
                  <c:v>696.04</c:v>
                </c:pt>
                <c:pt idx="1">
                  <c:v>194.37</c:v>
                </c:pt>
                <c:pt idx="2">
                  <c:v>344.21</c:v>
                </c:pt>
                <c:pt idx="3">
                  <c:v>1059.32</c:v>
                </c:pt>
                <c:pt idx="4">
                  <c:v>551.15</c:v>
                </c:pt>
                <c:pt idx="5">
                  <c:v>219.98</c:v>
                </c:pt>
                <c:pt idx="6">
                  <c:v>287.14</c:v>
                </c:pt>
                <c:pt idx="7">
                  <c:v>1025.08</c:v>
                </c:pt>
                <c:pt idx="8">
                  <c:v>659.78</c:v>
                </c:pt>
                <c:pt idx="9">
                  <c:v>204.63</c:v>
                </c:pt>
                <c:pt idx="10">
                  <c:v>275.49</c:v>
                </c:pt>
                <c:pt idx="11">
                  <c:v>534.76</c:v>
                </c:pt>
                <c:pt idx="12">
                  <c:v>526.37</c:v>
                </c:pt>
                <c:pt idx="13">
                  <c:v>199.15</c:v>
                </c:pt>
                <c:pt idx="14">
                  <c:v>410.74</c:v>
                </c:pt>
                <c:pt idx="15">
                  <c:v>966.46</c:v>
                </c:pt>
                <c:pt idx="16">
                  <c:v>518.14</c:v>
                </c:pt>
                <c:pt idx="17">
                  <c:v>110.26</c:v>
                </c:pt>
                <c:pt idx="18">
                  <c:v>484.47</c:v>
                </c:pt>
                <c:pt idx="19">
                  <c:v>943.8</c:v>
                </c:pt>
                <c:pt idx="20">
                  <c:v>504.11</c:v>
                </c:pt>
                <c:pt idx="21">
                  <c:v>109.6</c:v>
                </c:pt>
                <c:pt idx="22">
                  <c:v>361.69</c:v>
                </c:pt>
                <c:pt idx="23">
                  <c:v>664.4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BD-4736-BA47-9FD0BD1A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37408"/>
        <c:axId val="596039568"/>
      </c:barChart>
      <c:catAx>
        <c:axId val="5960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39568"/>
        <c:crosses val="autoZero"/>
        <c:auto val="1"/>
        <c:lblAlgn val="ctr"/>
        <c:lblOffset val="100"/>
        <c:noMultiLvlLbl val="0"/>
      </c:catAx>
      <c:valAx>
        <c:axId val="5960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37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359D8-4FC1-2244-AD26-C145BE3C9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396875</xdr:colOff>
      <xdr:row>9</xdr:row>
      <xdr:rowOff>82550</xdr:rowOff>
    </xdr:from>
    <xdr:to>
      <xdr:col>13</xdr:col>
      <xdr:colOff>92075</xdr:colOff>
      <xdr:row>24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65701-5D4F-24A5-3A75-F5915F387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6</xdr:col>
      <xdr:colOff>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4C3A1-CFF3-4016-951E-F81E96D4B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A8EA-EA38-4CD4-B14D-1E9F4D23002C}">
  <dimension ref="A1:C4"/>
  <sheetViews>
    <sheetView workbookViewId="0">
      <selection activeCell="H7" sqref="H7"/>
    </sheetView>
  </sheetViews>
  <sheetFormatPr defaultRowHeight="14.5" x14ac:dyDescent="0.35"/>
  <cols>
    <col min="1" max="1" width="18.453125" customWidth="1"/>
    <col min="2" max="2" width="10.7265625" customWidth="1"/>
    <col min="3" max="3" width="14.542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200</v>
      </c>
      <c r="B2">
        <v>1.07</v>
      </c>
      <c r="C2">
        <v>0.1</v>
      </c>
    </row>
    <row r="4" spans="1:3" x14ac:dyDescent="0.35">
      <c r="A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71F4-4DA0-417A-8C2F-FFB6B9E076DF}">
  <dimension ref="A1:E97"/>
  <sheetViews>
    <sheetView topLeftCell="A8" workbookViewId="0">
      <selection activeCell="G25" sqref="G25"/>
    </sheetView>
  </sheetViews>
  <sheetFormatPr defaultRowHeight="14.5" x14ac:dyDescent="0.35"/>
  <cols>
    <col min="2" max="3" width="0" hidden="1" customWidth="1"/>
  </cols>
  <sheetData>
    <row r="1" spans="1:5" x14ac:dyDescent="0.35">
      <c r="A1" s="1" t="s">
        <v>3</v>
      </c>
      <c r="B1" s="1" t="s">
        <v>5</v>
      </c>
      <c r="C1" s="1" t="s">
        <v>6</v>
      </c>
      <c r="D1" s="1" t="s">
        <v>15</v>
      </c>
      <c r="E1" s="1" t="s">
        <v>6</v>
      </c>
    </row>
    <row r="2" spans="1:5" x14ac:dyDescent="0.35">
      <c r="A2">
        <v>2000</v>
      </c>
      <c r="B2">
        <v>591.99</v>
      </c>
      <c r="C2">
        <v>696.04</v>
      </c>
      <c r="D2">
        <f>AVERAGEIF($A$2:$A$97,A2,$B$2:$B$97)</f>
        <v>591.99</v>
      </c>
      <c r="E2">
        <f>AVERAGEIF($A$2:$A$97,A2,$C$2:$C$97)</f>
        <v>696.04</v>
      </c>
    </row>
    <row r="3" spans="1:5" x14ac:dyDescent="0.35">
      <c r="A3">
        <v>2001</v>
      </c>
      <c r="B3">
        <v>336.58</v>
      </c>
      <c r="C3">
        <v>194.37</v>
      </c>
      <c r="D3">
        <f t="shared" ref="D3:D66" si="0">AVERAGEIF($A$2:$A$97,A3,$B$2:$B$97)</f>
        <v>336.58</v>
      </c>
      <c r="E3">
        <f t="shared" ref="E3:E66" si="1">AVERAGEIF($A$2:$A$97,A3,$C$2:$C$97)</f>
        <v>194.37</v>
      </c>
    </row>
    <row r="4" spans="1:5" x14ac:dyDescent="0.35">
      <c r="A4">
        <v>2002</v>
      </c>
      <c r="B4">
        <v>641.51</v>
      </c>
      <c r="C4">
        <v>344.21</v>
      </c>
      <c r="D4">
        <f>AVERAGEIF($A$2:$A$97,A4,$B$2:$B$97)</f>
        <v>641.51</v>
      </c>
      <c r="E4">
        <f t="shared" si="1"/>
        <v>344.21</v>
      </c>
    </row>
    <row r="5" spans="1:5" x14ac:dyDescent="0.35">
      <c r="A5">
        <v>2003</v>
      </c>
      <c r="B5">
        <v>765.2</v>
      </c>
      <c r="C5">
        <v>1059.32</v>
      </c>
      <c r="D5">
        <f t="shared" si="0"/>
        <v>765.2</v>
      </c>
      <c r="E5">
        <f t="shared" si="1"/>
        <v>1059.32</v>
      </c>
    </row>
    <row r="6" spans="1:5" x14ac:dyDescent="0.35">
      <c r="A6">
        <v>2004</v>
      </c>
      <c r="B6">
        <v>463.98</v>
      </c>
      <c r="C6">
        <v>551.15</v>
      </c>
      <c r="D6">
        <f t="shared" si="0"/>
        <v>463.98</v>
      </c>
      <c r="E6">
        <f t="shared" si="1"/>
        <v>551.15</v>
      </c>
    </row>
    <row r="7" spans="1:5" x14ac:dyDescent="0.35">
      <c r="A7">
        <v>2005</v>
      </c>
      <c r="B7">
        <v>311.42</v>
      </c>
      <c r="C7">
        <v>219.98</v>
      </c>
      <c r="D7">
        <f t="shared" si="0"/>
        <v>311.42</v>
      </c>
      <c r="E7">
        <f t="shared" si="1"/>
        <v>219.98</v>
      </c>
    </row>
    <row r="8" spans="1:5" x14ac:dyDescent="0.35">
      <c r="A8">
        <v>2006</v>
      </c>
      <c r="B8">
        <v>569.74</v>
      </c>
      <c r="C8">
        <v>287.14</v>
      </c>
      <c r="D8">
        <f t="shared" si="0"/>
        <v>569.74</v>
      </c>
      <c r="E8">
        <f t="shared" si="1"/>
        <v>287.14</v>
      </c>
    </row>
    <row r="9" spans="1:5" x14ac:dyDescent="0.35">
      <c r="A9">
        <v>2007</v>
      </c>
      <c r="B9">
        <v>679.87</v>
      </c>
      <c r="C9">
        <v>1025.08</v>
      </c>
      <c r="D9">
        <f t="shared" si="0"/>
        <v>679.87</v>
      </c>
      <c r="E9">
        <f t="shared" si="1"/>
        <v>1025.08</v>
      </c>
    </row>
    <row r="10" spans="1:5" x14ac:dyDescent="0.35">
      <c r="A10">
        <v>2008</v>
      </c>
      <c r="B10">
        <v>556</v>
      </c>
      <c r="C10">
        <v>659.78</v>
      </c>
      <c r="D10">
        <f t="shared" si="0"/>
        <v>556</v>
      </c>
      <c r="E10">
        <f t="shared" si="1"/>
        <v>659.78</v>
      </c>
    </row>
    <row r="11" spans="1:5" x14ac:dyDescent="0.35">
      <c r="A11">
        <v>2009</v>
      </c>
      <c r="B11">
        <v>329.57</v>
      </c>
      <c r="C11">
        <v>204.63</v>
      </c>
      <c r="D11">
        <f t="shared" si="0"/>
        <v>329.57</v>
      </c>
      <c r="E11">
        <f t="shared" si="1"/>
        <v>204.63</v>
      </c>
    </row>
    <row r="12" spans="1:5" x14ac:dyDescent="0.35">
      <c r="A12">
        <v>2010</v>
      </c>
      <c r="B12">
        <v>464.41</v>
      </c>
      <c r="C12">
        <v>275.49</v>
      </c>
      <c r="D12">
        <f t="shared" si="0"/>
        <v>464.41</v>
      </c>
      <c r="E12">
        <f t="shared" si="1"/>
        <v>275.49</v>
      </c>
    </row>
    <row r="13" spans="1:5" x14ac:dyDescent="0.35">
      <c r="A13">
        <v>2011</v>
      </c>
      <c r="B13">
        <v>751.38</v>
      </c>
      <c r="C13">
        <v>534.76</v>
      </c>
      <c r="D13">
        <f t="shared" si="0"/>
        <v>751.38</v>
      </c>
      <c r="E13">
        <f t="shared" si="1"/>
        <v>534.76</v>
      </c>
    </row>
    <row r="14" spans="1:5" x14ac:dyDescent="0.35">
      <c r="A14">
        <v>2012</v>
      </c>
      <c r="B14">
        <v>645.12</v>
      </c>
      <c r="C14">
        <v>526.37</v>
      </c>
      <c r="D14">
        <f t="shared" si="0"/>
        <v>645.12</v>
      </c>
      <c r="E14">
        <f t="shared" si="1"/>
        <v>526.37</v>
      </c>
    </row>
    <row r="15" spans="1:5" x14ac:dyDescent="0.35">
      <c r="A15">
        <v>2013</v>
      </c>
      <c r="B15">
        <v>316.25</v>
      </c>
      <c r="C15">
        <v>199.15</v>
      </c>
      <c r="D15">
        <f t="shared" si="0"/>
        <v>316.25</v>
      </c>
      <c r="E15">
        <f t="shared" si="1"/>
        <v>199.15</v>
      </c>
    </row>
    <row r="16" spans="1:5" x14ac:dyDescent="0.35">
      <c r="A16">
        <v>2014</v>
      </c>
      <c r="B16">
        <v>561.4</v>
      </c>
      <c r="C16">
        <v>410.74</v>
      </c>
      <c r="D16">
        <f t="shared" si="0"/>
        <v>561.4</v>
      </c>
      <c r="E16">
        <f t="shared" si="1"/>
        <v>410.74</v>
      </c>
    </row>
    <row r="17" spans="1:5" x14ac:dyDescent="0.35">
      <c r="A17">
        <v>2015</v>
      </c>
      <c r="B17">
        <v>603.5</v>
      </c>
      <c r="C17">
        <v>966.46</v>
      </c>
      <c r="D17">
        <f t="shared" si="0"/>
        <v>603.5</v>
      </c>
      <c r="E17">
        <f t="shared" si="1"/>
        <v>966.46</v>
      </c>
    </row>
    <row r="18" spans="1:5" x14ac:dyDescent="0.35">
      <c r="A18">
        <v>2016</v>
      </c>
      <c r="B18">
        <v>510.38</v>
      </c>
      <c r="C18">
        <v>518.14</v>
      </c>
      <c r="D18">
        <f t="shared" si="0"/>
        <v>510.38</v>
      </c>
      <c r="E18">
        <f t="shared" si="1"/>
        <v>518.14</v>
      </c>
    </row>
    <row r="19" spans="1:5" x14ac:dyDescent="0.35">
      <c r="A19">
        <v>2017</v>
      </c>
      <c r="B19">
        <v>313.26</v>
      </c>
      <c r="C19">
        <v>110.26</v>
      </c>
      <c r="D19">
        <f t="shared" si="0"/>
        <v>313.26</v>
      </c>
      <c r="E19">
        <f t="shared" si="1"/>
        <v>110.26</v>
      </c>
    </row>
    <row r="20" spans="1:5" x14ac:dyDescent="0.35">
      <c r="A20">
        <v>2018</v>
      </c>
      <c r="B20">
        <v>453.13</v>
      </c>
      <c r="C20">
        <v>484.47</v>
      </c>
      <c r="D20">
        <f t="shared" si="0"/>
        <v>453.13</v>
      </c>
      <c r="E20">
        <f t="shared" si="1"/>
        <v>484.47</v>
      </c>
    </row>
    <row r="21" spans="1:5" x14ac:dyDescent="0.35">
      <c r="A21">
        <v>2019</v>
      </c>
      <c r="B21">
        <v>673.56</v>
      </c>
      <c r="C21">
        <v>943.8</v>
      </c>
      <c r="D21">
        <f t="shared" si="0"/>
        <v>673.56</v>
      </c>
      <c r="E21">
        <f t="shared" si="1"/>
        <v>943.8</v>
      </c>
    </row>
    <row r="22" spans="1:5" x14ac:dyDescent="0.35">
      <c r="A22">
        <v>2020</v>
      </c>
      <c r="B22">
        <v>415.87</v>
      </c>
      <c r="C22">
        <v>504.11</v>
      </c>
      <c r="D22">
        <f t="shared" si="0"/>
        <v>415.87</v>
      </c>
      <c r="E22">
        <f t="shared" si="1"/>
        <v>504.11</v>
      </c>
    </row>
    <row r="23" spans="1:5" x14ac:dyDescent="0.35">
      <c r="A23">
        <v>2021</v>
      </c>
      <c r="B23">
        <v>314.36</v>
      </c>
      <c r="C23">
        <v>109.6</v>
      </c>
      <c r="D23">
        <f t="shared" si="0"/>
        <v>314.36</v>
      </c>
      <c r="E23">
        <f t="shared" si="1"/>
        <v>109.6</v>
      </c>
    </row>
    <row r="24" spans="1:5" x14ac:dyDescent="0.35">
      <c r="A24">
        <v>2022</v>
      </c>
      <c r="B24">
        <v>448.34</v>
      </c>
      <c r="C24">
        <v>361.69</v>
      </c>
      <c r="D24">
        <f t="shared" si="0"/>
        <v>448.34</v>
      </c>
      <c r="E24">
        <f t="shared" si="1"/>
        <v>361.69</v>
      </c>
    </row>
    <row r="25" spans="1:5" x14ac:dyDescent="0.35">
      <c r="A25">
        <v>2023</v>
      </c>
      <c r="B25">
        <v>587.85</v>
      </c>
      <c r="C25">
        <v>664.4</v>
      </c>
      <c r="D25">
        <f t="shared" si="0"/>
        <v>587.85</v>
      </c>
      <c r="E25">
        <f t="shared" si="1"/>
        <v>664.4</v>
      </c>
    </row>
    <row r="26" spans="1:5" x14ac:dyDescent="0.35">
      <c r="B26">
        <v>472.02</v>
      </c>
      <c r="C26">
        <v>545.37</v>
      </c>
    </row>
    <row r="27" spans="1:5" x14ac:dyDescent="0.35">
      <c r="B27">
        <v>359.3</v>
      </c>
      <c r="C27">
        <v>310.76</v>
      </c>
    </row>
    <row r="28" spans="1:5" x14ac:dyDescent="0.35">
      <c r="B28">
        <v>393.14</v>
      </c>
      <c r="C28">
        <v>404.77</v>
      </c>
    </row>
    <row r="29" spans="1:5" x14ac:dyDescent="0.35">
      <c r="B29">
        <v>554.26</v>
      </c>
      <c r="C29">
        <v>853.49</v>
      </c>
    </row>
    <row r="30" spans="1:5" x14ac:dyDescent="0.35">
      <c r="B30">
        <v>552.07000000000005</v>
      </c>
      <c r="C30">
        <v>528.86</v>
      </c>
    </row>
    <row r="31" spans="1:5" x14ac:dyDescent="0.35">
      <c r="B31">
        <v>368.31</v>
      </c>
      <c r="C31">
        <v>237</v>
      </c>
    </row>
    <row r="32" spans="1:5" x14ac:dyDescent="0.35">
      <c r="B32">
        <v>540.08000000000004</v>
      </c>
      <c r="C32">
        <v>309.48</v>
      </c>
    </row>
    <row r="33" spans="2:3" x14ac:dyDescent="0.35">
      <c r="B33">
        <v>619.54999999999995</v>
      </c>
      <c r="C33">
        <v>509.9</v>
      </c>
    </row>
    <row r="34" spans="2:3" x14ac:dyDescent="0.35">
      <c r="B34">
        <v>521.91</v>
      </c>
      <c r="C34">
        <v>677.57</v>
      </c>
    </row>
    <row r="35" spans="2:3" x14ac:dyDescent="0.35">
      <c r="B35">
        <v>351.72</v>
      </c>
      <c r="C35">
        <v>144.97999999999999</v>
      </c>
    </row>
    <row r="36" spans="2:3" x14ac:dyDescent="0.35">
      <c r="B36">
        <v>493.53</v>
      </c>
      <c r="C36">
        <v>382.56</v>
      </c>
    </row>
    <row r="37" spans="2:3" x14ac:dyDescent="0.35">
      <c r="B37">
        <v>560.62</v>
      </c>
      <c r="C37">
        <v>1015.51</v>
      </c>
    </row>
    <row r="38" spans="2:3" x14ac:dyDescent="0.35">
      <c r="B38">
        <v>443.3</v>
      </c>
      <c r="C38">
        <v>688.39</v>
      </c>
    </row>
    <row r="39" spans="2:3" x14ac:dyDescent="0.35">
      <c r="B39">
        <v>367.71</v>
      </c>
      <c r="C39">
        <v>187.44</v>
      </c>
    </row>
    <row r="40" spans="2:3" x14ac:dyDescent="0.35">
      <c r="B40">
        <v>518.89</v>
      </c>
      <c r="C40">
        <v>439.8</v>
      </c>
    </row>
    <row r="41" spans="2:3" x14ac:dyDescent="0.35">
      <c r="B41">
        <v>612.76</v>
      </c>
      <c r="C41">
        <v>479.48</v>
      </c>
    </row>
    <row r="42" spans="2:3" x14ac:dyDescent="0.35">
      <c r="B42">
        <v>529.33000000000004</v>
      </c>
      <c r="C42">
        <v>541.65</v>
      </c>
    </row>
    <row r="43" spans="2:3" x14ac:dyDescent="0.35">
      <c r="B43">
        <v>300.43</v>
      </c>
      <c r="C43">
        <v>219.58</v>
      </c>
    </row>
    <row r="44" spans="2:3" x14ac:dyDescent="0.35">
      <c r="B44">
        <v>442.81</v>
      </c>
      <c r="C44">
        <v>465.51</v>
      </c>
    </row>
    <row r="45" spans="2:3" x14ac:dyDescent="0.35">
      <c r="B45">
        <v>544.01</v>
      </c>
      <c r="C45">
        <v>702.45</v>
      </c>
    </row>
    <row r="46" spans="2:3" x14ac:dyDescent="0.35">
      <c r="B46">
        <v>481.39</v>
      </c>
      <c r="C46">
        <v>350.17</v>
      </c>
    </row>
    <row r="47" spans="2:3" x14ac:dyDescent="0.35">
      <c r="B47">
        <v>332.05</v>
      </c>
      <c r="C47">
        <v>247.88</v>
      </c>
    </row>
    <row r="48" spans="2:3" x14ac:dyDescent="0.35">
      <c r="B48">
        <v>479.04</v>
      </c>
      <c r="C48">
        <v>529.53</v>
      </c>
    </row>
    <row r="49" spans="2:3" x14ac:dyDescent="0.35">
      <c r="B49">
        <v>480.6</v>
      </c>
      <c r="C49">
        <v>749.64</v>
      </c>
    </row>
    <row r="50" spans="2:3" x14ac:dyDescent="0.35">
      <c r="B50">
        <v>399.72</v>
      </c>
      <c r="C50">
        <v>329.81</v>
      </c>
    </row>
    <row r="51" spans="2:3" x14ac:dyDescent="0.35">
      <c r="B51">
        <v>407.87</v>
      </c>
      <c r="C51">
        <v>174.36</v>
      </c>
    </row>
    <row r="52" spans="2:3" x14ac:dyDescent="0.35">
      <c r="B52">
        <v>411.59</v>
      </c>
      <c r="C52">
        <v>533.42999999999995</v>
      </c>
    </row>
    <row r="53" spans="2:3" x14ac:dyDescent="0.35">
      <c r="B53">
        <v>504.48</v>
      </c>
      <c r="C53">
        <v>496.34</v>
      </c>
    </row>
    <row r="54" spans="2:3" x14ac:dyDescent="0.35">
      <c r="B54">
        <v>436.47</v>
      </c>
      <c r="C54">
        <v>528.28</v>
      </c>
    </row>
    <row r="55" spans="2:3" x14ac:dyDescent="0.35">
      <c r="B55">
        <v>337.3</v>
      </c>
      <c r="C55">
        <v>155.52000000000001</v>
      </c>
    </row>
    <row r="56" spans="2:3" x14ac:dyDescent="0.35">
      <c r="B56">
        <v>361.77</v>
      </c>
      <c r="C56">
        <v>467.79</v>
      </c>
    </row>
    <row r="57" spans="2:3" x14ac:dyDescent="0.35">
      <c r="B57">
        <v>496.9</v>
      </c>
      <c r="C57">
        <v>815.91</v>
      </c>
    </row>
    <row r="58" spans="2:3" x14ac:dyDescent="0.35">
      <c r="B58">
        <v>409.77</v>
      </c>
      <c r="C58">
        <v>558.97</v>
      </c>
    </row>
    <row r="59" spans="2:3" x14ac:dyDescent="0.35">
      <c r="B59">
        <v>408.83</v>
      </c>
      <c r="C59">
        <v>234.35</v>
      </c>
    </row>
    <row r="60" spans="2:3" x14ac:dyDescent="0.35">
      <c r="B60">
        <v>442.93</v>
      </c>
      <c r="C60">
        <v>366.32</v>
      </c>
    </row>
    <row r="61" spans="2:3" x14ac:dyDescent="0.35">
      <c r="B61">
        <v>447.67</v>
      </c>
      <c r="C61">
        <v>654.85</v>
      </c>
    </row>
    <row r="62" spans="2:3" x14ac:dyDescent="0.35">
      <c r="B62">
        <v>497.2</v>
      </c>
      <c r="C62">
        <v>269.27999999999997</v>
      </c>
    </row>
    <row r="63" spans="2:3" x14ac:dyDescent="0.35">
      <c r="B63">
        <v>325.91000000000003</v>
      </c>
      <c r="C63">
        <v>157.71</v>
      </c>
    </row>
    <row r="64" spans="2:3" x14ac:dyDescent="0.35">
      <c r="B64">
        <v>411.46</v>
      </c>
      <c r="C64">
        <v>329.16</v>
      </c>
    </row>
    <row r="65" spans="2:3" x14ac:dyDescent="0.35">
      <c r="B65">
        <v>439.86</v>
      </c>
      <c r="C65">
        <v>865.38</v>
      </c>
    </row>
    <row r="66" spans="2:3" x14ac:dyDescent="0.35">
      <c r="B66">
        <v>371.9</v>
      </c>
      <c r="C66">
        <v>554.37</v>
      </c>
    </row>
    <row r="67" spans="2:3" x14ac:dyDescent="0.35">
      <c r="B67">
        <v>430.57</v>
      </c>
      <c r="C67">
        <v>131.86000000000001</v>
      </c>
    </row>
    <row r="68" spans="2:3" x14ac:dyDescent="0.35">
      <c r="B68">
        <v>416.2</v>
      </c>
      <c r="C68">
        <v>506.74</v>
      </c>
    </row>
    <row r="69" spans="2:3" x14ac:dyDescent="0.35">
      <c r="B69">
        <v>410.62</v>
      </c>
      <c r="C69">
        <v>615</v>
      </c>
    </row>
    <row r="70" spans="2:3" x14ac:dyDescent="0.35">
      <c r="B70">
        <v>401.62</v>
      </c>
      <c r="C70">
        <v>510.33</v>
      </c>
    </row>
    <row r="71" spans="2:3" x14ac:dyDescent="0.35">
      <c r="B71">
        <v>383.02</v>
      </c>
      <c r="C71">
        <v>187.75</v>
      </c>
    </row>
    <row r="72" spans="2:3" x14ac:dyDescent="0.35">
      <c r="B72">
        <v>321.99</v>
      </c>
      <c r="C72">
        <v>661.19</v>
      </c>
    </row>
    <row r="73" spans="2:3" x14ac:dyDescent="0.35">
      <c r="B73">
        <v>457.41</v>
      </c>
      <c r="C73">
        <v>830.58</v>
      </c>
    </row>
    <row r="74" spans="2:3" x14ac:dyDescent="0.35">
      <c r="B74">
        <v>426.45</v>
      </c>
      <c r="C74">
        <v>398.4</v>
      </c>
    </row>
    <row r="75" spans="2:3" x14ac:dyDescent="0.35">
      <c r="B75">
        <v>483.15</v>
      </c>
      <c r="C75">
        <v>230.14</v>
      </c>
    </row>
    <row r="76" spans="2:3" x14ac:dyDescent="0.35">
      <c r="B76">
        <v>429.11</v>
      </c>
      <c r="C76">
        <v>481.81</v>
      </c>
    </row>
    <row r="77" spans="2:3" x14ac:dyDescent="0.35">
      <c r="B77">
        <v>455.81</v>
      </c>
      <c r="C77">
        <v>667.38</v>
      </c>
    </row>
    <row r="78" spans="2:3" x14ac:dyDescent="0.35">
      <c r="B78">
        <v>399.27</v>
      </c>
      <c r="C78">
        <v>437.39</v>
      </c>
    </row>
    <row r="79" spans="2:3" x14ac:dyDescent="0.35">
      <c r="B79">
        <v>437.8</v>
      </c>
      <c r="C79">
        <v>138.68</v>
      </c>
    </row>
    <row r="80" spans="2:3" x14ac:dyDescent="0.35">
      <c r="B80">
        <v>334.33</v>
      </c>
      <c r="C80">
        <v>670.64</v>
      </c>
    </row>
    <row r="81" spans="2:3" x14ac:dyDescent="0.35">
      <c r="B81">
        <v>365.36</v>
      </c>
      <c r="C81">
        <v>608.91</v>
      </c>
    </row>
    <row r="82" spans="2:3" x14ac:dyDescent="0.35">
      <c r="B82">
        <v>435.23</v>
      </c>
      <c r="C82">
        <v>507.57</v>
      </c>
    </row>
    <row r="83" spans="2:3" x14ac:dyDescent="0.35">
      <c r="B83">
        <v>450.24</v>
      </c>
      <c r="C83">
        <v>145.46</v>
      </c>
    </row>
    <row r="84" spans="2:3" x14ac:dyDescent="0.35">
      <c r="B84">
        <v>365.07</v>
      </c>
      <c r="C84">
        <v>527.6</v>
      </c>
    </row>
    <row r="85" spans="2:3" x14ac:dyDescent="0.35">
      <c r="B85">
        <v>429.38</v>
      </c>
      <c r="C85">
        <v>550.1</v>
      </c>
    </row>
    <row r="86" spans="2:3" x14ac:dyDescent="0.35">
      <c r="B86">
        <v>356.2</v>
      </c>
      <c r="C86">
        <v>325.87</v>
      </c>
    </row>
    <row r="87" spans="2:3" x14ac:dyDescent="0.35">
      <c r="B87">
        <v>490.14</v>
      </c>
      <c r="C87">
        <v>82.6</v>
      </c>
    </row>
    <row r="88" spans="2:3" x14ac:dyDescent="0.35">
      <c r="B88">
        <v>366.44</v>
      </c>
      <c r="C88">
        <v>471.99</v>
      </c>
    </row>
    <row r="89" spans="2:3" x14ac:dyDescent="0.35">
      <c r="B89">
        <v>377.17</v>
      </c>
      <c r="C89">
        <v>683.93</v>
      </c>
    </row>
    <row r="90" spans="2:3" x14ac:dyDescent="0.35">
      <c r="B90">
        <v>390.65</v>
      </c>
      <c r="C90">
        <v>367.76</v>
      </c>
    </row>
    <row r="91" spans="2:3" x14ac:dyDescent="0.35">
      <c r="B91">
        <v>439.43</v>
      </c>
      <c r="C91">
        <v>119.72</v>
      </c>
    </row>
    <row r="92" spans="2:3" x14ac:dyDescent="0.35">
      <c r="B92">
        <v>338.34</v>
      </c>
      <c r="C92">
        <v>522.94000000000005</v>
      </c>
    </row>
    <row r="93" spans="2:3" x14ac:dyDescent="0.35">
      <c r="B93">
        <v>407.72</v>
      </c>
      <c r="C93">
        <v>569.03</v>
      </c>
    </row>
    <row r="94" spans="2:3" x14ac:dyDescent="0.35">
      <c r="B94">
        <v>308.14</v>
      </c>
      <c r="C94">
        <v>280.36</v>
      </c>
    </row>
    <row r="95" spans="2:3" x14ac:dyDescent="0.35">
      <c r="B95">
        <v>452.77</v>
      </c>
      <c r="C95">
        <v>176.2</v>
      </c>
    </row>
    <row r="96" spans="2:3" x14ac:dyDescent="0.35">
      <c r="B96">
        <v>330.74</v>
      </c>
      <c r="C96">
        <v>589.01</v>
      </c>
    </row>
    <row r="97" spans="2:3" x14ac:dyDescent="0.35">
      <c r="B97">
        <v>422.46</v>
      </c>
      <c r="C97">
        <v>490.31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C465-D6E7-4155-BFE8-799F445B7917}">
  <dimension ref="A1:F97"/>
  <sheetViews>
    <sheetView workbookViewId="0">
      <selection activeCell="G15" sqref="G15"/>
    </sheetView>
  </sheetViews>
  <sheetFormatPr defaultRowHeight="14.5" x14ac:dyDescent="0.35"/>
  <cols>
    <col min="5" max="5" width="12.1796875" customWidth="1"/>
  </cols>
  <sheetData>
    <row r="1" spans="1:6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/>
    </row>
    <row r="2" spans="1:6" x14ac:dyDescent="0.35">
      <c r="A2">
        <v>2000</v>
      </c>
      <c r="B2">
        <v>1</v>
      </c>
      <c r="C2">
        <v>591.99</v>
      </c>
      <c r="D2">
        <v>696.04</v>
      </c>
      <c r="E2">
        <v>40.590000000000003</v>
      </c>
    </row>
    <row r="3" spans="1:6" x14ac:dyDescent="0.35">
      <c r="A3">
        <v>2000</v>
      </c>
      <c r="B3">
        <v>2</v>
      </c>
      <c r="C3">
        <v>336.58</v>
      </c>
      <c r="D3">
        <v>194.37</v>
      </c>
      <c r="E3">
        <v>37.5</v>
      </c>
    </row>
    <row r="4" spans="1:6" x14ac:dyDescent="0.35">
      <c r="A4">
        <v>2000</v>
      </c>
      <c r="B4">
        <v>3</v>
      </c>
      <c r="C4">
        <v>641.51</v>
      </c>
      <c r="D4">
        <v>344.21</v>
      </c>
      <c r="E4">
        <v>31.23</v>
      </c>
    </row>
    <row r="5" spans="1:6" x14ac:dyDescent="0.35">
      <c r="A5">
        <v>2000</v>
      </c>
      <c r="B5">
        <v>4</v>
      </c>
      <c r="C5">
        <v>765.2</v>
      </c>
      <c r="D5">
        <v>1059.32</v>
      </c>
      <c r="E5">
        <v>43.46</v>
      </c>
    </row>
    <row r="6" spans="1:6" x14ac:dyDescent="0.35">
      <c r="A6">
        <v>2001</v>
      </c>
      <c r="B6">
        <v>1</v>
      </c>
      <c r="C6">
        <v>463.98</v>
      </c>
      <c r="D6">
        <v>551.15</v>
      </c>
      <c r="E6">
        <v>41.3</v>
      </c>
    </row>
    <row r="7" spans="1:6" x14ac:dyDescent="0.35">
      <c r="A7">
        <v>2001</v>
      </c>
      <c r="B7">
        <v>2</v>
      </c>
      <c r="C7">
        <v>311.42</v>
      </c>
      <c r="D7">
        <v>219.98</v>
      </c>
      <c r="E7">
        <v>39.57</v>
      </c>
    </row>
    <row r="8" spans="1:6" x14ac:dyDescent="0.35">
      <c r="A8">
        <v>2001</v>
      </c>
      <c r="B8">
        <v>3</v>
      </c>
      <c r="C8">
        <v>569.74</v>
      </c>
      <c r="D8">
        <v>287.14</v>
      </c>
      <c r="E8">
        <v>37.82</v>
      </c>
    </row>
    <row r="9" spans="1:6" x14ac:dyDescent="0.35">
      <c r="A9">
        <v>2001</v>
      </c>
      <c r="B9">
        <v>4</v>
      </c>
      <c r="C9">
        <v>679.87</v>
      </c>
      <c r="D9">
        <v>1025.08</v>
      </c>
      <c r="E9">
        <v>45.6</v>
      </c>
    </row>
    <row r="10" spans="1:6" x14ac:dyDescent="0.35">
      <c r="A10">
        <v>2002</v>
      </c>
      <c r="B10">
        <v>1</v>
      </c>
      <c r="C10">
        <v>556</v>
      </c>
      <c r="D10">
        <v>659.78</v>
      </c>
      <c r="E10">
        <v>41.55</v>
      </c>
    </row>
    <row r="11" spans="1:6" x14ac:dyDescent="0.35">
      <c r="A11">
        <v>2002</v>
      </c>
      <c r="B11">
        <v>2</v>
      </c>
      <c r="C11">
        <v>329.57</v>
      </c>
      <c r="D11">
        <v>204.63</v>
      </c>
      <c r="E11">
        <v>35.85</v>
      </c>
    </row>
    <row r="12" spans="1:6" x14ac:dyDescent="0.35">
      <c r="A12">
        <v>2002</v>
      </c>
      <c r="B12">
        <v>3</v>
      </c>
      <c r="C12">
        <v>464.41</v>
      </c>
      <c r="D12">
        <v>275.49</v>
      </c>
      <c r="E12">
        <v>42.36</v>
      </c>
    </row>
    <row r="13" spans="1:6" x14ac:dyDescent="0.35">
      <c r="A13">
        <v>2002</v>
      </c>
      <c r="B13">
        <v>4</v>
      </c>
      <c r="C13">
        <v>751.38</v>
      </c>
      <c r="D13">
        <v>534.76</v>
      </c>
      <c r="E13">
        <v>43.82</v>
      </c>
    </row>
    <row r="14" spans="1:6" x14ac:dyDescent="0.35">
      <c r="A14">
        <v>2003</v>
      </c>
      <c r="B14">
        <v>1</v>
      </c>
      <c r="C14">
        <v>645.12</v>
      </c>
      <c r="D14">
        <v>526.37</v>
      </c>
      <c r="E14">
        <v>35.07</v>
      </c>
    </row>
    <row r="15" spans="1:6" x14ac:dyDescent="0.35">
      <c r="A15">
        <v>2003</v>
      </c>
      <c r="B15">
        <v>2</v>
      </c>
      <c r="C15">
        <v>316.25</v>
      </c>
      <c r="D15">
        <v>199.15</v>
      </c>
      <c r="E15">
        <v>40.61</v>
      </c>
    </row>
    <row r="16" spans="1:6" x14ac:dyDescent="0.35">
      <c r="A16">
        <v>2003</v>
      </c>
      <c r="B16">
        <v>3</v>
      </c>
      <c r="C16">
        <v>561.4</v>
      </c>
      <c r="D16">
        <v>410.74</v>
      </c>
      <c r="E16">
        <v>38.94</v>
      </c>
    </row>
    <row r="17" spans="1:5" x14ac:dyDescent="0.35">
      <c r="A17">
        <v>2003</v>
      </c>
      <c r="B17">
        <v>4</v>
      </c>
      <c r="C17">
        <v>603.5</v>
      </c>
      <c r="D17">
        <v>966.46</v>
      </c>
      <c r="E17">
        <v>42.85</v>
      </c>
    </row>
    <row r="18" spans="1:5" x14ac:dyDescent="0.35">
      <c r="A18">
        <v>2004</v>
      </c>
      <c r="B18">
        <v>1</v>
      </c>
      <c r="C18">
        <v>510.38</v>
      </c>
      <c r="D18">
        <v>518.14</v>
      </c>
      <c r="E18">
        <v>37.58</v>
      </c>
    </row>
    <row r="19" spans="1:5" x14ac:dyDescent="0.35">
      <c r="A19">
        <v>2004</v>
      </c>
      <c r="B19">
        <v>2</v>
      </c>
      <c r="C19">
        <v>313.26</v>
      </c>
      <c r="D19">
        <v>110.26</v>
      </c>
      <c r="E19">
        <v>44.7</v>
      </c>
    </row>
    <row r="20" spans="1:5" x14ac:dyDescent="0.35">
      <c r="A20">
        <v>2004</v>
      </c>
      <c r="B20">
        <v>3</v>
      </c>
      <c r="C20">
        <v>453.13</v>
      </c>
      <c r="D20">
        <v>484.47</v>
      </c>
      <c r="E20">
        <v>38.97</v>
      </c>
    </row>
    <row r="21" spans="1:5" x14ac:dyDescent="0.35">
      <c r="A21">
        <v>2004</v>
      </c>
      <c r="B21">
        <v>4</v>
      </c>
      <c r="C21">
        <v>673.56</v>
      </c>
      <c r="D21">
        <v>943.8</v>
      </c>
      <c r="E21">
        <v>36.51</v>
      </c>
    </row>
    <row r="22" spans="1:5" x14ac:dyDescent="0.35">
      <c r="A22">
        <v>2005</v>
      </c>
      <c r="B22">
        <v>1</v>
      </c>
      <c r="C22">
        <v>415.87</v>
      </c>
      <c r="D22">
        <v>504.11</v>
      </c>
      <c r="E22">
        <v>44.61</v>
      </c>
    </row>
    <row r="23" spans="1:5" x14ac:dyDescent="0.35">
      <c r="A23">
        <v>2005</v>
      </c>
      <c r="B23">
        <v>2</v>
      </c>
      <c r="C23">
        <v>314.36</v>
      </c>
      <c r="D23">
        <v>109.6</v>
      </c>
      <c r="E23">
        <v>44.53</v>
      </c>
    </row>
    <row r="24" spans="1:5" x14ac:dyDescent="0.35">
      <c r="A24">
        <v>2005</v>
      </c>
      <c r="B24">
        <v>3</v>
      </c>
      <c r="C24">
        <v>448.34</v>
      </c>
      <c r="D24">
        <v>361.69</v>
      </c>
      <c r="E24">
        <v>38.53</v>
      </c>
    </row>
    <row r="25" spans="1:5" x14ac:dyDescent="0.35">
      <c r="A25">
        <v>2005</v>
      </c>
      <c r="B25">
        <v>4</v>
      </c>
      <c r="C25">
        <v>587.85</v>
      </c>
      <c r="D25">
        <v>664.4</v>
      </c>
      <c r="E25">
        <v>42.87</v>
      </c>
    </row>
    <row r="26" spans="1:5" x14ac:dyDescent="0.35">
      <c r="A26">
        <v>2006</v>
      </c>
      <c r="B26">
        <v>1</v>
      </c>
      <c r="C26">
        <v>472.02</v>
      </c>
      <c r="D26">
        <v>545.37</v>
      </c>
      <c r="E26">
        <v>48.67</v>
      </c>
    </row>
    <row r="27" spans="1:5" x14ac:dyDescent="0.35">
      <c r="A27">
        <v>2006</v>
      </c>
      <c r="B27">
        <v>2</v>
      </c>
      <c r="C27">
        <v>359.3</v>
      </c>
      <c r="D27">
        <v>310.76</v>
      </c>
      <c r="E27">
        <v>42.76</v>
      </c>
    </row>
    <row r="28" spans="1:5" x14ac:dyDescent="0.35">
      <c r="A28">
        <v>2006</v>
      </c>
      <c r="B28">
        <v>3</v>
      </c>
      <c r="C28">
        <v>393.14</v>
      </c>
      <c r="D28">
        <v>404.77</v>
      </c>
      <c r="E28">
        <v>51.48</v>
      </c>
    </row>
    <row r="29" spans="1:5" x14ac:dyDescent="0.35">
      <c r="A29">
        <v>2006</v>
      </c>
      <c r="B29">
        <v>4</v>
      </c>
      <c r="C29">
        <v>554.26</v>
      </c>
      <c r="D29">
        <v>853.49</v>
      </c>
      <c r="E29">
        <v>43.17</v>
      </c>
    </row>
    <row r="30" spans="1:5" x14ac:dyDescent="0.35">
      <c r="A30">
        <v>2007</v>
      </c>
      <c r="B30">
        <v>1</v>
      </c>
      <c r="C30">
        <v>552.07000000000005</v>
      </c>
      <c r="D30">
        <v>528.86</v>
      </c>
      <c r="E30">
        <v>47.14</v>
      </c>
    </row>
    <row r="31" spans="1:5" x14ac:dyDescent="0.35">
      <c r="A31">
        <v>2007</v>
      </c>
      <c r="B31">
        <v>2</v>
      </c>
      <c r="C31">
        <v>368.31</v>
      </c>
      <c r="D31">
        <v>237</v>
      </c>
      <c r="E31">
        <v>37.92</v>
      </c>
    </row>
    <row r="32" spans="1:5" x14ac:dyDescent="0.35">
      <c r="A32">
        <v>2007</v>
      </c>
      <c r="B32">
        <v>3</v>
      </c>
      <c r="C32">
        <v>540.08000000000004</v>
      </c>
      <c r="D32">
        <v>309.48</v>
      </c>
      <c r="E32">
        <v>44.52</v>
      </c>
    </row>
    <row r="33" spans="1:5" x14ac:dyDescent="0.35">
      <c r="A33">
        <v>2007</v>
      </c>
      <c r="B33">
        <v>4</v>
      </c>
      <c r="C33">
        <v>619.54999999999995</v>
      </c>
      <c r="D33">
        <v>509.9</v>
      </c>
      <c r="E33">
        <v>40.75</v>
      </c>
    </row>
    <row r="34" spans="1:5" x14ac:dyDescent="0.35">
      <c r="A34">
        <v>2008</v>
      </c>
      <c r="B34">
        <v>1</v>
      </c>
      <c r="C34">
        <v>521.91</v>
      </c>
      <c r="D34">
        <v>677.57</v>
      </c>
      <c r="E34">
        <v>39.08</v>
      </c>
    </row>
    <row r="35" spans="1:5" x14ac:dyDescent="0.35">
      <c r="A35">
        <v>2008</v>
      </c>
      <c r="B35">
        <v>2</v>
      </c>
      <c r="C35">
        <v>351.72</v>
      </c>
      <c r="D35">
        <v>144.97999999999999</v>
      </c>
      <c r="E35">
        <v>48.97</v>
      </c>
    </row>
    <row r="36" spans="1:5" x14ac:dyDescent="0.35">
      <c r="A36">
        <v>2008</v>
      </c>
      <c r="B36">
        <v>3</v>
      </c>
      <c r="C36">
        <v>493.53</v>
      </c>
      <c r="D36">
        <v>382.56</v>
      </c>
      <c r="E36">
        <v>47.58</v>
      </c>
    </row>
    <row r="37" spans="1:5" x14ac:dyDescent="0.35">
      <c r="A37">
        <v>2008</v>
      </c>
      <c r="B37">
        <v>4</v>
      </c>
      <c r="C37">
        <v>560.62</v>
      </c>
      <c r="D37">
        <v>1015.51</v>
      </c>
      <c r="E37">
        <v>39.28</v>
      </c>
    </row>
    <row r="38" spans="1:5" x14ac:dyDescent="0.35">
      <c r="A38">
        <v>2009</v>
      </c>
      <c r="B38">
        <v>1</v>
      </c>
      <c r="C38">
        <v>443.3</v>
      </c>
      <c r="D38">
        <v>688.39</v>
      </c>
      <c r="E38">
        <v>54.56</v>
      </c>
    </row>
    <row r="39" spans="1:5" x14ac:dyDescent="0.35">
      <c r="A39">
        <v>2009</v>
      </c>
      <c r="B39">
        <v>2</v>
      </c>
      <c r="C39">
        <v>367.71</v>
      </c>
      <c r="D39">
        <v>187.44</v>
      </c>
      <c r="E39">
        <v>49.71</v>
      </c>
    </row>
    <row r="40" spans="1:5" x14ac:dyDescent="0.35">
      <c r="A40">
        <v>2009</v>
      </c>
      <c r="B40">
        <v>3</v>
      </c>
      <c r="C40">
        <v>518.89</v>
      </c>
      <c r="D40">
        <v>439.8</v>
      </c>
      <c r="E40">
        <v>54.53</v>
      </c>
    </row>
    <row r="41" spans="1:5" x14ac:dyDescent="0.35">
      <c r="A41">
        <v>2009</v>
      </c>
      <c r="B41">
        <v>4</v>
      </c>
      <c r="C41">
        <v>612.76</v>
      </c>
      <c r="D41">
        <v>479.48</v>
      </c>
      <c r="E41">
        <v>50.21</v>
      </c>
    </row>
    <row r="42" spans="1:5" x14ac:dyDescent="0.35">
      <c r="A42">
        <v>2010</v>
      </c>
      <c r="B42">
        <v>1</v>
      </c>
      <c r="C42">
        <v>529.33000000000004</v>
      </c>
      <c r="D42">
        <v>541.65</v>
      </c>
      <c r="E42">
        <v>54.35</v>
      </c>
    </row>
    <row r="43" spans="1:5" x14ac:dyDescent="0.35">
      <c r="A43">
        <v>2010</v>
      </c>
      <c r="B43">
        <v>2</v>
      </c>
      <c r="C43">
        <v>300.43</v>
      </c>
      <c r="D43">
        <v>219.58</v>
      </c>
      <c r="E43">
        <v>54.76</v>
      </c>
    </row>
    <row r="44" spans="1:5" x14ac:dyDescent="0.35">
      <c r="A44">
        <v>2010</v>
      </c>
      <c r="B44">
        <v>3</v>
      </c>
      <c r="C44">
        <v>442.81</v>
      </c>
      <c r="D44">
        <v>465.51</v>
      </c>
      <c r="E44">
        <v>52.74</v>
      </c>
    </row>
    <row r="45" spans="1:5" x14ac:dyDescent="0.35">
      <c r="A45">
        <v>2010</v>
      </c>
      <c r="B45">
        <v>4</v>
      </c>
      <c r="C45">
        <v>544.01</v>
      </c>
      <c r="D45">
        <v>702.45</v>
      </c>
      <c r="E45">
        <v>49.97</v>
      </c>
    </row>
    <row r="46" spans="1:5" x14ac:dyDescent="0.35">
      <c r="A46">
        <v>2011</v>
      </c>
      <c r="B46">
        <v>1</v>
      </c>
      <c r="C46">
        <v>481.39</v>
      </c>
      <c r="D46">
        <v>350.17</v>
      </c>
      <c r="E46">
        <v>45.79</v>
      </c>
    </row>
    <row r="47" spans="1:5" x14ac:dyDescent="0.35">
      <c r="A47">
        <v>2011</v>
      </c>
      <c r="B47">
        <v>2</v>
      </c>
      <c r="C47">
        <v>332.05</v>
      </c>
      <c r="D47">
        <v>247.88</v>
      </c>
      <c r="E47">
        <v>45.97</v>
      </c>
    </row>
    <row r="48" spans="1:5" x14ac:dyDescent="0.35">
      <c r="A48">
        <v>2011</v>
      </c>
      <c r="B48">
        <v>3</v>
      </c>
      <c r="C48">
        <v>479.04</v>
      </c>
      <c r="D48">
        <v>529.53</v>
      </c>
      <c r="E48">
        <v>48.1</v>
      </c>
    </row>
    <row r="49" spans="1:5" x14ac:dyDescent="0.35">
      <c r="A49">
        <v>2011</v>
      </c>
      <c r="B49">
        <v>4</v>
      </c>
      <c r="C49">
        <v>480.6</v>
      </c>
      <c r="D49">
        <v>749.64</v>
      </c>
      <c r="E49">
        <v>51.35</v>
      </c>
    </row>
    <row r="50" spans="1:5" x14ac:dyDescent="0.35">
      <c r="A50">
        <v>2012</v>
      </c>
      <c r="B50">
        <v>1</v>
      </c>
      <c r="C50">
        <v>399.72</v>
      </c>
      <c r="D50">
        <v>329.81</v>
      </c>
      <c r="E50">
        <v>54.73</v>
      </c>
    </row>
    <row r="51" spans="1:5" x14ac:dyDescent="0.35">
      <c r="A51">
        <v>2012</v>
      </c>
      <c r="B51">
        <v>2</v>
      </c>
      <c r="C51">
        <v>407.87</v>
      </c>
      <c r="D51">
        <v>174.36</v>
      </c>
      <c r="E51">
        <v>48.58</v>
      </c>
    </row>
    <row r="52" spans="1:5" x14ac:dyDescent="0.35">
      <c r="A52">
        <v>2012</v>
      </c>
      <c r="B52">
        <v>3</v>
      </c>
      <c r="C52">
        <v>411.59</v>
      </c>
      <c r="D52">
        <v>533.42999999999995</v>
      </c>
      <c r="E52">
        <v>54.67</v>
      </c>
    </row>
    <row r="53" spans="1:5" x14ac:dyDescent="0.35">
      <c r="A53">
        <v>2012</v>
      </c>
      <c r="B53">
        <v>4</v>
      </c>
      <c r="C53">
        <v>504.48</v>
      </c>
      <c r="D53">
        <v>496.34</v>
      </c>
      <c r="E53">
        <v>40.43</v>
      </c>
    </row>
    <row r="54" spans="1:5" x14ac:dyDescent="0.35">
      <c r="A54">
        <v>2013</v>
      </c>
      <c r="B54">
        <v>1</v>
      </c>
      <c r="C54">
        <v>436.47</v>
      </c>
      <c r="D54">
        <v>528.28</v>
      </c>
      <c r="E54">
        <v>50.71</v>
      </c>
    </row>
    <row r="55" spans="1:5" x14ac:dyDescent="0.35">
      <c r="A55">
        <v>2013</v>
      </c>
      <c r="B55">
        <v>2</v>
      </c>
      <c r="C55">
        <v>337.3</v>
      </c>
      <c r="D55">
        <v>155.52000000000001</v>
      </c>
      <c r="E55">
        <v>46.31</v>
      </c>
    </row>
    <row r="56" spans="1:5" x14ac:dyDescent="0.35">
      <c r="A56">
        <v>2013</v>
      </c>
      <c r="B56">
        <v>3</v>
      </c>
      <c r="C56">
        <v>361.77</v>
      </c>
      <c r="D56">
        <v>467.79</v>
      </c>
      <c r="E56">
        <v>49.22</v>
      </c>
    </row>
    <row r="57" spans="1:5" x14ac:dyDescent="0.35">
      <c r="A57">
        <v>2013</v>
      </c>
      <c r="B57">
        <v>4</v>
      </c>
      <c r="C57">
        <v>496.9</v>
      </c>
      <c r="D57">
        <v>815.91</v>
      </c>
      <c r="E57">
        <v>52.77</v>
      </c>
    </row>
    <row r="58" spans="1:5" x14ac:dyDescent="0.35">
      <c r="A58">
        <v>2014</v>
      </c>
      <c r="B58">
        <v>1</v>
      </c>
      <c r="C58">
        <v>409.77</v>
      </c>
      <c r="D58">
        <v>558.97</v>
      </c>
      <c r="E58">
        <v>58.49</v>
      </c>
    </row>
    <row r="59" spans="1:5" x14ac:dyDescent="0.35">
      <c r="A59">
        <v>2014</v>
      </c>
      <c r="B59">
        <v>2</v>
      </c>
      <c r="C59">
        <v>408.83</v>
      </c>
      <c r="D59">
        <v>234.35</v>
      </c>
      <c r="E59">
        <v>45.19</v>
      </c>
    </row>
    <row r="60" spans="1:5" x14ac:dyDescent="0.35">
      <c r="A60">
        <v>2014</v>
      </c>
      <c r="B60">
        <v>3</v>
      </c>
      <c r="C60">
        <v>442.93</v>
      </c>
      <c r="D60">
        <v>366.32</v>
      </c>
      <c r="E60">
        <v>57.87</v>
      </c>
    </row>
    <row r="61" spans="1:5" x14ac:dyDescent="0.35">
      <c r="A61">
        <v>2014</v>
      </c>
      <c r="B61">
        <v>4</v>
      </c>
      <c r="C61">
        <v>447.67</v>
      </c>
      <c r="D61">
        <v>654.85</v>
      </c>
      <c r="E61">
        <v>53.06</v>
      </c>
    </row>
    <row r="62" spans="1:5" x14ac:dyDescent="0.35">
      <c r="A62">
        <v>2015</v>
      </c>
      <c r="B62">
        <v>1</v>
      </c>
      <c r="C62">
        <v>497.2</v>
      </c>
      <c r="D62">
        <v>269.27999999999997</v>
      </c>
      <c r="E62">
        <v>48.64</v>
      </c>
    </row>
    <row r="63" spans="1:5" x14ac:dyDescent="0.35">
      <c r="A63">
        <v>2015</v>
      </c>
      <c r="B63">
        <v>2</v>
      </c>
      <c r="C63">
        <v>325.91000000000003</v>
      </c>
      <c r="D63">
        <v>157.71</v>
      </c>
      <c r="E63">
        <v>47.39</v>
      </c>
    </row>
    <row r="64" spans="1:5" x14ac:dyDescent="0.35">
      <c r="A64">
        <v>2015</v>
      </c>
      <c r="B64">
        <v>3</v>
      </c>
      <c r="C64">
        <v>411.46</v>
      </c>
      <c r="D64">
        <v>329.16</v>
      </c>
      <c r="E64">
        <v>62.64</v>
      </c>
    </row>
    <row r="65" spans="1:5" x14ac:dyDescent="0.35">
      <c r="A65">
        <v>2015</v>
      </c>
      <c r="B65">
        <v>4</v>
      </c>
      <c r="C65">
        <v>439.86</v>
      </c>
      <c r="D65">
        <v>865.38</v>
      </c>
      <c r="E65">
        <v>57.5</v>
      </c>
    </row>
    <row r="66" spans="1:5" x14ac:dyDescent="0.35">
      <c r="A66">
        <v>2016</v>
      </c>
      <c r="B66">
        <v>1</v>
      </c>
      <c r="C66">
        <v>371.9</v>
      </c>
      <c r="D66">
        <v>554.37</v>
      </c>
      <c r="E66">
        <v>49.98</v>
      </c>
    </row>
    <row r="67" spans="1:5" x14ac:dyDescent="0.35">
      <c r="A67">
        <v>2016</v>
      </c>
      <c r="B67">
        <v>2</v>
      </c>
      <c r="C67">
        <v>430.57</v>
      </c>
      <c r="D67">
        <v>131.86000000000001</v>
      </c>
      <c r="E67">
        <v>44.65</v>
      </c>
    </row>
    <row r="68" spans="1:5" x14ac:dyDescent="0.35">
      <c r="A68">
        <v>2016</v>
      </c>
      <c r="B68">
        <v>3</v>
      </c>
      <c r="C68">
        <v>416.2</v>
      </c>
      <c r="D68">
        <v>506.74</v>
      </c>
      <c r="E68">
        <v>54.18</v>
      </c>
    </row>
    <row r="69" spans="1:5" x14ac:dyDescent="0.35">
      <c r="A69">
        <v>2016</v>
      </c>
      <c r="B69">
        <v>4</v>
      </c>
      <c r="C69">
        <v>410.62</v>
      </c>
      <c r="D69">
        <v>615</v>
      </c>
      <c r="E69">
        <v>53.34</v>
      </c>
    </row>
    <row r="70" spans="1:5" x14ac:dyDescent="0.35">
      <c r="A70">
        <v>2017</v>
      </c>
      <c r="B70">
        <v>1</v>
      </c>
      <c r="C70">
        <v>401.62</v>
      </c>
      <c r="D70">
        <v>510.33</v>
      </c>
      <c r="E70">
        <v>58.59</v>
      </c>
    </row>
    <row r="71" spans="1:5" x14ac:dyDescent="0.35">
      <c r="A71">
        <v>2017</v>
      </c>
      <c r="B71">
        <v>2</v>
      </c>
      <c r="C71">
        <v>383.02</v>
      </c>
      <c r="D71">
        <v>187.75</v>
      </c>
      <c r="E71">
        <v>54.41</v>
      </c>
    </row>
    <row r="72" spans="1:5" x14ac:dyDescent="0.35">
      <c r="A72">
        <v>2017</v>
      </c>
      <c r="B72">
        <v>3</v>
      </c>
      <c r="C72">
        <v>321.99</v>
      </c>
      <c r="D72">
        <v>661.19</v>
      </c>
      <c r="E72">
        <v>53.15</v>
      </c>
    </row>
    <row r="73" spans="1:5" x14ac:dyDescent="0.35">
      <c r="A73">
        <v>2017</v>
      </c>
      <c r="B73">
        <v>4</v>
      </c>
      <c r="C73">
        <v>457.41</v>
      </c>
      <c r="D73">
        <v>830.58</v>
      </c>
      <c r="E73">
        <v>52.56</v>
      </c>
    </row>
    <row r="74" spans="1:5" x14ac:dyDescent="0.35">
      <c r="A74">
        <v>2018</v>
      </c>
      <c r="B74">
        <v>1</v>
      </c>
      <c r="C74">
        <v>426.45</v>
      </c>
      <c r="D74">
        <v>398.4</v>
      </c>
      <c r="E74">
        <v>56.37</v>
      </c>
    </row>
    <row r="75" spans="1:5" x14ac:dyDescent="0.35">
      <c r="A75">
        <v>2018</v>
      </c>
      <c r="B75">
        <v>2</v>
      </c>
      <c r="C75">
        <v>483.15</v>
      </c>
      <c r="D75">
        <v>230.14</v>
      </c>
      <c r="E75">
        <v>50.75</v>
      </c>
    </row>
    <row r="76" spans="1:5" x14ac:dyDescent="0.35">
      <c r="A76">
        <v>2018</v>
      </c>
      <c r="B76">
        <v>3</v>
      </c>
      <c r="C76">
        <v>429.11</v>
      </c>
      <c r="D76">
        <v>481.81</v>
      </c>
      <c r="E76">
        <v>63.24</v>
      </c>
    </row>
    <row r="77" spans="1:5" x14ac:dyDescent="0.35">
      <c r="A77">
        <v>2018</v>
      </c>
      <c r="B77">
        <v>4</v>
      </c>
      <c r="C77">
        <v>455.81</v>
      </c>
      <c r="D77">
        <v>667.38</v>
      </c>
      <c r="E77">
        <v>58.71</v>
      </c>
    </row>
    <row r="78" spans="1:5" x14ac:dyDescent="0.35">
      <c r="A78">
        <v>2019</v>
      </c>
      <c r="B78">
        <v>1</v>
      </c>
      <c r="C78">
        <v>399.27</v>
      </c>
      <c r="D78">
        <v>437.39</v>
      </c>
      <c r="E78">
        <v>58.4</v>
      </c>
    </row>
    <row r="79" spans="1:5" x14ac:dyDescent="0.35">
      <c r="A79">
        <v>2019</v>
      </c>
      <c r="B79">
        <v>2</v>
      </c>
      <c r="C79">
        <v>437.8</v>
      </c>
      <c r="D79">
        <v>138.68</v>
      </c>
      <c r="E79">
        <v>58.27</v>
      </c>
    </row>
    <row r="80" spans="1:5" x14ac:dyDescent="0.35">
      <c r="A80">
        <v>2019</v>
      </c>
      <c r="B80">
        <v>3</v>
      </c>
      <c r="C80">
        <v>334.33</v>
      </c>
      <c r="D80">
        <v>670.64</v>
      </c>
      <c r="E80">
        <v>63.61</v>
      </c>
    </row>
    <row r="81" spans="1:5" x14ac:dyDescent="0.35">
      <c r="A81">
        <v>2019</v>
      </c>
      <c r="B81">
        <v>4</v>
      </c>
      <c r="C81">
        <v>365.36</v>
      </c>
      <c r="D81">
        <v>608.91</v>
      </c>
      <c r="E81">
        <v>58.76</v>
      </c>
    </row>
    <row r="82" spans="1:5" x14ac:dyDescent="0.35">
      <c r="A82">
        <v>2020</v>
      </c>
      <c r="B82">
        <v>1</v>
      </c>
      <c r="C82">
        <v>435.23</v>
      </c>
      <c r="D82">
        <v>507.57</v>
      </c>
      <c r="E82">
        <v>54.84</v>
      </c>
    </row>
    <row r="83" spans="1:5" x14ac:dyDescent="0.35">
      <c r="A83">
        <v>2020</v>
      </c>
      <c r="B83">
        <v>2</v>
      </c>
      <c r="C83">
        <v>450.24</v>
      </c>
      <c r="D83">
        <v>145.46</v>
      </c>
      <c r="E83">
        <v>45.09</v>
      </c>
    </row>
    <row r="84" spans="1:5" x14ac:dyDescent="0.35">
      <c r="A84">
        <v>2020</v>
      </c>
      <c r="B84">
        <v>3</v>
      </c>
      <c r="C84">
        <v>365.07</v>
      </c>
      <c r="D84">
        <v>527.6</v>
      </c>
      <c r="E84">
        <v>58.76</v>
      </c>
    </row>
    <row r="85" spans="1:5" x14ac:dyDescent="0.35">
      <c r="A85">
        <v>2020</v>
      </c>
      <c r="B85">
        <v>4</v>
      </c>
      <c r="C85">
        <v>429.38</v>
      </c>
      <c r="D85">
        <v>550.1</v>
      </c>
      <c r="E85">
        <v>50.07</v>
      </c>
    </row>
    <row r="86" spans="1:5" x14ac:dyDescent="0.35">
      <c r="A86">
        <v>2021</v>
      </c>
      <c r="B86">
        <v>1</v>
      </c>
      <c r="C86">
        <v>356.2</v>
      </c>
      <c r="D86">
        <v>325.87</v>
      </c>
      <c r="E86">
        <v>70.12</v>
      </c>
    </row>
    <row r="87" spans="1:5" x14ac:dyDescent="0.35">
      <c r="A87">
        <v>2021</v>
      </c>
      <c r="B87">
        <v>2</v>
      </c>
      <c r="C87">
        <v>490.14</v>
      </c>
      <c r="D87">
        <v>82.6</v>
      </c>
      <c r="E87">
        <v>44.23</v>
      </c>
    </row>
    <row r="88" spans="1:5" x14ac:dyDescent="0.35">
      <c r="A88">
        <v>2021</v>
      </c>
      <c r="B88">
        <v>3</v>
      </c>
      <c r="C88">
        <v>366.44</v>
      </c>
      <c r="D88">
        <v>471.99</v>
      </c>
      <c r="E88">
        <v>58.62</v>
      </c>
    </row>
    <row r="89" spans="1:5" x14ac:dyDescent="0.35">
      <c r="A89">
        <v>2021</v>
      </c>
      <c r="B89">
        <v>4</v>
      </c>
      <c r="C89">
        <v>377.17</v>
      </c>
      <c r="D89">
        <v>683.93</v>
      </c>
      <c r="E89">
        <v>61.19</v>
      </c>
    </row>
    <row r="90" spans="1:5" x14ac:dyDescent="0.35">
      <c r="A90">
        <v>2022</v>
      </c>
      <c r="B90">
        <v>1</v>
      </c>
      <c r="C90">
        <v>390.65</v>
      </c>
      <c r="D90">
        <v>367.76</v>
      </c>
      <c r="E90">
        <v>54.98</v>
      </c>
    </row>
    <row r="91" spans="1:5" x14ac:dyDescent="0.35">
      <c r="A91">
        <v>2022</v>
      </c>
      <c r="B91">
        <v>2</v>
      </c>
      <c r="C91">
        <v>439.43</v>
      </c>
      <c r="D91">
        <v>119.72</v>
      </c>
      <c r="E91">
        <v>61.25</v>
      </c>
    </row>
    <row r="92" spans="1:5" x14ac:dyDescent="0.35">
      <c r="A92">
        <v>2022</v>
      </c>
      <c r="B92">
        <v>3</v>
      </c>
      <c r="C92">
        <v>338.34</v>
      </c>
      <c r="D92">
        <v>522.94000000000005</v>
      </c>
      <c r="E92">
        <v>68.14</v>
      </c>
    </row>
    <row r="93" spans="1:5" x14ac:dyDescent="0.35">
      <c r="A93">
        <v>2022</v>
      </c>
      <c r="B93">
        <v>4</v>
      </c>
      <c r="C93">
        <v>407.72</v>
      </c>
      <c r="D93">
        <v>569.03</v>
      </c>
      <c r="E93">
        <v>64.849999999999994</v>
      </c>
    </row>
    <row r="94" spans="1:5" x14ac:dyDescent="0.35">
      <c r="A94">
        <v>2023</v>
      </c>
      <c r="B94">
        <v>1</v>
      </c>
      <c r="C94">
        <v>308.14</v>
      </c>
      <c r="D94">
        <v>280.36</v>
      </c>
      <c r="E94">
        <v>63.21</v>
      </c>
    </row>
    <row r="95" spans="1:5" x14ac:dyDescent="0.35">
      <c r="A95">
        <v>2023</v>
      </c>
      <c r="B95">
        <v>2</v>
      </c>
      <c r="C95">
        <v>452.77</v>
      </c>
      <c r="D95">
        <v>176.2</v>
      </c>
      <c r="E95">
        <v>55.65</v>
      </c>
    </row>
    <row r="96" spans="1:5" x14ac:dyDescent="0.35">
      <c r="A96">
        <v>2023</v>
      </c>
      <c r="B96">
        <v>3</v>
      </c>
      <c r="C96">
        <v>330.74</v>
      </c>
      <c r="D96">
        <v>589.01</v>
      </c>
      <c r="E96">
        <v>73.739999999999995</v>
      </c>
    </row>
    <row r="97" spans="1:5" x14ac:dyDescent="0.35">
      <c r="A97">
        <v>2023</v>
      </c>
      <c r="B97">
        <v>4</v>
      </c>
      <c r="C97">
        <v>422.46</v>
      </c>
      <c r="D97">
        <v>490.31</v>
      </c>
      <c r="E97">
        <v>63.33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87FA-B4C2-447F-AC04-1F653442EF3B}">
  <dimension ref="B2:H8"/>
  <sheetViews>
    <sheetView tabSelected="1" zoomScale="81" workbookViewId="0">
      <selection activeCell="I4" sqref="I4"/>
    </sheetView>
  </sheetViews>
  <sheetFormatPr defaultRowHeight="14.5" x14ac:dyDescent="0.35"/>
  <cols>
    <col min="2" max="6" width="14.81640625" customWidth="1"/>
  </cols>
  <sheetData>
    <row r="2" spans="2:8" ht="15" thickBot="1" x14ac:dyDescent="0.4"/>
    <row r="3" spans="2:8" ht="15" thickBot="1" x14ac:dyDescent="0.4">
      <c r="B3" s="10" t="s">
        <v>9</v>
      </c>
      <c r="C3" s="11" t="s">
        <v>10</v>
      </c>
      <c r="D3" s="11" t="s">
        <v>11</v>
      </c>
      <c r="E3" s="11" t="s">
        <v>12</v>
      </c>
      <c r="F3" s="12" t="s">
        <v>13</v>
      </c>
    </row>
    <row r="4" spans="2:8" x14ac:dyDescent="0.35">
      <c r="B4" s="21">
        <v>1</v>
      </c>
      <c r="C4" s="6">
        <f>AVERAGEIF('Past Demand and Production'!$B$2:$B$97,'Chart and Graph '!$B4,'Past Demand and Production'!C$2:C$97)</f>
        <v>458.99916666666678</v>
      </c>
      <c r="D4" s="6">
        <f>AVERAGEIF('Past Demand and Production'!$B$2:$B$97,'Chart and Graph '!$B4,'Past Demand and Production'!D$2:D$97)</f>
        <v>493.99958333333342</v>
      </c>
      <c r="E4" s="18">
        <f>AVERAGEIF('Past Demand and Production'!$B$2:$B$97,'Chart and Graph '!$B4,'Past Demand and Production'!E$2:E$97)</f>
        <v>50.389583333333341</v>
      </c>
      <c r="F4" s="7">
        <f>D4*0.1</f>
        <v>49.399958333333345</v>
      </c>
      <c r="H4" t="s">
        <v>28</v>
      </c>
    </row>
    <row r="5" spans="2:8" x14ac:dyDescent="0.35">
      <c r="B5" s="22">
        <v>2</v>
      </c>
      <c r="C5" s="8">
        <f>AVERAGEIF('Past Demand and Production'!$B$2:$B$97,'Chart and Graph '!$B5,'Past Demand and Production'!C$2:C$97)</f>
        <v>376.99958333333342</v>
      </c>
      <c r="D5" s="8">
        <f>AVERAGEIF('Past Demand and Production'!$B$2:$B$97,'Chart and Graph '!$B5,'Past Demand and Production'!D$2:D$97)</f>
        <v>179.99916666666664</v>
      </c>
      <c r="E5" s="19">
        <f>AVERAGEIF('Past Demand and Production'!$B$2:$B$97,'Chart and Graph '!$B5,'Past Demand and Production'!E$2:E$97)</f>
        <v>46.859166666666674</v>
      </c>
      <c r="F5" s="9">
        <f t="shared" ref="F5:F7" si="0">D5*0.1</f>
        <v>17.999916666666664</v>
      </c>
    </row>
    <row r="6" spans="2:8" x14ac:dyDescent="0.35">
      <c r="B6" s="22">
        <v>3</v>
      </c>
      <c r="C6" s="8">
        <f>AVERAGEIF('Past Demand and Production'!$B$2:$B$97,'Chart and Graph '!$B6,'Past Demand and Production'!C$2:C$97)</f>
        <v>438.99958333333342</v>
      </c>
      <c r="D6" s="8">
        <f>AVERAGEIF('Past Demand and Production'!$B$2:$B$97,'Chart and Graph '!$B6,'Past Demand and Production'!D$2:D$97)</f>
        <v>451.00041666666669</v>
      </c>
      <c r="E6" s="19">
        <f>AVERAGEIF('Past Demand and Production'!$B$2:$B$97,'Chart and Graph '!$B6,'Past Demand and Production'!E$2:E$97)</f>
        <v>51.859999999999992</v>
      </c>
      <c r="F6" s="9">
        <f t="shared" si="0"/>
        <v>45.100041666666669</v>
      </c>
    </row>
    <row r="7" spans="2:8" ht="15" thickBot="1" x14ac:dyDescent="0.4">
      <c r="B7" s="23">
        <v>4</v>
      </c>
      <c r="C7" s="16">
        <f>AVERAGEIF('Past Demand and Production'!$B$2:$B$97,'Chart and Graph '!$B7,'Past Demand and Production'!C$2:C$97)</f>
        <v>527</v>
      </c>
      <c r="D7" s="16">
        <f>AVERAGEIF('Past Demand and Production'!$B$2:$B$97,'Chart and Graph '!$B7,'Past Demand and Production'!D$2:D$97)</f>
        <v>723.00041666666664</v>
      </c>
      <c r="E7" s="20">
        <f>AVERAGEIF('Past Demand and Production'!$B$2:$B$97,'Chart and Graph '!$B7,'Past Demand and Production'!E$2:E$97)</f>
        <v>49.850416666666661</v>
      </c>
      <c r="F7" s="17">
        <f t="shared" si="0"/>
        <v>72.300041666666672</v>
      </c>
    </row>
    <row r="8" spans="2:8" ht="15.5" thickTop="1" thickBot="1" x14ac:dyDescent="0.4">
      <c r="B8" s="15" t="s">
        <v>14</v>
      </c>
      <c r="C8" s="5">
        <f>AVERAGE(C4:C7)</f>
        <v>450.49958333333342</v>
      </c>
      <c r="D8" s="13">
        <f t="shared" ref="D8:F8" si="1">AVERAGE(D4:D7)</f>
        <v>461.99989583333331</v>
      </c>
      <c r="E8" s="13">
        <f t="shared" si="1"/>
        <v>49.739791666666669</v>
      </c>
      <c r="F8" s="14">
        <f t="shared" si="1"/>
        <v>46.199989583333334</v>
      </c>
    </row>
  </sheetData>
  <conditionalFormatting sqref="J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F93110D-ABC3-4738-87BB-8897DA45556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'Chart and Graph '!C4:C7</xm:f>
              <xm:sqref>C8</xm:sqref>
            </x14:sparkline>
            <x14:sparkline>
              <xm:f>'Chart and Graph '!D4:D7</xm:f>
              <xm:sqref>D8</xm:sqref>
            </x14:sparkline>
            <x14:sparkline>
              <xm:f>'Chart and Graph '!E4:E7</xm:f>
              <xm:sqref>E8</xm:sqref>
            </x14:sparkline>
            <x14:sparkline>
              <xm:f>'Chart and Graph '!F4:F7</xm:f>
              <xm:sqref>F8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85C4-6055-4BB7-9259-23C82D497968}">
  <dimension ref="B1:K19"/>
  <sheetViews>
    <sheetView zoomScale="62" workbookViewId="0">
      <selection activeCell="H16" sqref="H16"/>
    </sheetView>
  </sheetViews>
  <sheetFormatPr defaultRowHeight="14.5" x14ac:dyDescent="0.35"/>
  <cols>
    <col min="2" max="2" width="23" bestFit="1" customWidth="1"/>
    <col min="3" max="3" width="12.1796875" customWidth="1"/>
    <col min="4" max="4" width="12.7265625" customWidth="1"/>
    <col min="5" max="5" width="10.453125" customWidth="1"/>
    <col min="6" max="6" width="12.08984375" customWidth="1"/>
  </cols>
  <sheetData>
    <row r="1" spans="2:11" ht="15" thickBot="1" x14ac:dyDescent="0.4"/>
    <row r="2" spans="2:11" ht="15" thickBot="1" x14ac:dyDescent="0.4">
      <c r="B2" s="29"/>
      <c r="C2" s="54">
        <v>1</v>
      </c>
      <c r="D2" s="55">
        <v>2</v>
      </c>
      <c r="E2" s="55">
        <v>3</v>
      </c>
      <c r="F2" s="56">
        <v>4</v>
      </c>
    </row>
    <row r="3" spans="2:11" x14ac:dyDescent="0.35">
      <c r="B3" s="57" t="s">
        <v>16</v>
      </c>
      <c r="C3" s="61">
        <v>200</v>
      </c>
      <c r="D3" s="62">
        <f>C6</f>
        <v>83.300000000000182</v>
      </c>
      <c r="E3" s="62">
        <f>D6</f>
        <v>280.30000000000018</v>
      </c>
      <c r="F3" s="63">
        <f t="shared" ref="F3" si="0">E6</f>
        <v>268.30000000000018</v>
      </c>
    </row>
    <row r="4" spans="2:11" x14ac:dyDescent="0.35">
      <c r="B4" s="58" t="s">
        <v>17</v>
      </c>
      <c r="C4" s="44">
        <v>377.30000000000018</v>
      </c>
      <c r="D4" s="26">
        <v>377</v>
      </c>
      <c r="E4" s="26">
        <v>439</v>
      </c>
      <c r="F4" s="31">
        <v>527</v>
      </c>
      <c r="K4">
        <v>49</v>
      </c>
    </row>
    <row r="5" spans="2:11" x14ac:dyDescent="0.35">
      <c r="B5" s="58" t="s">
        <v>18</v>
      </c>
      <c r="C5" s="43">
        <v>494</v>
      </c>
      <c r="D5" s="24">
        <v>180</v>
      </c>
      <c r="E5" s="24">
        <v>451</v>
      </c>
      <c r="F5" s="32">
        <v>723</v>
      </c>
    </row>
    <row r="6" spans="2:11" x14ac:dyDescent="0.35">
      <c r="B6" s="58" t="s">
        <v>19</v>
      </c>
      <c r="C6" s="45">
        <f>C3+C4-C5</f>
        <v>83.300000000000182</v>
      </c>
      <c r="D6" s="27">
        <f t="shared" ref="D6:F6" si="1">D3+D4-D5</f>
        <v>280.30000000000018</v>
      </c>
      <c r="E6" s="27">
        <f t="shared" si="1"/>
        <v>268.30000000000018</v>
      </c>
      <c r="F6" s="33">
        <f t="shared" si="1"/>
        <v>72.300000000000182</v>
      </c>
    </row>
    <row r="7" spans="2:11" x14ac:dyDescent="0.35">
      <c r="B7" s="34"/>
      <c r="C7" s="46"/>
      <c r="D7" s="36"/>
      <c r="E7" s="36"/>
      <c r="F7" s="37"/>
    </row>
    <row r="8" spans="2:11" x14ac:dyDescent="0.35">
      <c r="B8" s="58" t="s">
        <v>20</v>
      </c>
      <c r="C8" s="43">
        <v>459</v>
      </c>
      <c r="D8" s="24">
        <v>377</v>
      </c>
      <c r="E8" s="24">
        <v>439</v>
      </c>
      <c r="F8" s="32">
        <v>527</v>
      </c>
    </row>
    <row r="9" spans="2:11" x14ac:dyDescent="0.35">
      <c r="B9" s="58" t="s">
        <v>21</v>
      </c>
      <c r="C9" s="47">
        <f>0.1*Model!C5</f>
        <v>49.400000000000006</v>
      </c>
      <c r="D9" s="25">
        <f>0.1*Model!D5</f>
        <v>18</v>
      </c>
      <c r="E9" s="25">
        <f>0.1*Model!E5</f>
        <v>45.1</v>
      </c>
      <c r="F9" s="30">
        <f>0.1*Model!F5</f>
        <v>72.3</v>
      </c>
    </row>
    <row r="10" spans="2:11" x14ac:dyDescent="0.35">
      <c r="B10" s="2"/>
      <c r="C10" s="2"/>
      <c r="D10" s="3"/>
      <c r="E10" s="3"/>
      <c r="F10" s="4"/>
    </row>
    <row r="11" spans="2:11" x14ac:dyDescent="0.35">
      <c r="B11" s="58" t="s">
        <v>22</v>
      </c>
      <c r="C11" s="47">
        <f>(C3+C6)/2</f>
        <v>141.65000000000009</v>
      </c>
      <c r="D11" s="25">
        <f>(D3+D6)/2</f>
        <v>181.80000000000018</v>
      </c>
      <c r="E11" s="25">
        <f>(E3+E6)/2</f>
        <v>274.30000000000018</v>
      </c>
      <c r="F11" s="30">
        <f>(F3+F6)/2</f>
        <v>170.30000000000018</v>
      </c>
    </row>
    <row r="12" spans="2:11" x14ac:dyDescent="0.35">
      <c r="B12" s="2"/>
      <c r="C12" s="2"/>
      <c r="D12" s="3"/>
      <c r="E12" s="3"/>
      <c r="F12" s="4"/>
    </row>
    <row r="13" spans="2:11" x14ac:dyDescent="0.35">
      <c r="B13" s="58" t="s">
        <v>23</v>
      </c>
      <c r="C13" s="48">
        <f>'Chart and Graph '!E4</f>
        <v>50.389583333333341</v>
      </c>
      <c r="D13" s="38">
        <f>'Chart and Graph '!E5</f>
        <v>46.859166666666674</v>
      </c>
      <c r="E13" s="38">
        <f>'Chart and Graph '!E6</f>
        <v>51.859999999999992</v>
      </c>
      <c r="F13" s="39">
        <f>'Chart and Graph '!E7</f>
        <v>49.850416666666661</v>
      </c>
    </row>
    <row r="14" spans="2:11" x14ac:dyDescent="0.35">
      <c r="B14" s="58" t="s">
        <v>24</v>
      </c>
      <c r="C14" s="49">
        <v>1.07</v>
      </c>
      <c r="D14" s="28">
        <v>1.07</v>
      </c>
      <c r="E14" s="28">
        <v>1.07</v>
      </c>
      <c r="F14" s="40">
        <v>1.07</v>
      </c>
    </row>
    <row r="15" spans="2:11" x14ac:dyDescent="0.35">
      <c r="B15" s="2"/>
      <c r="C15" s="2"/>
      <c r="D15" s="3"/>
      <c r="E15" s="3"/>
      <c r="F15" s="4"/>
    </row>
    <row r="16" spans="2:11" x14ac:dyDescent="0.35">
      <c r="B16" s="59" t="s">
        <v>25</v>
      </c>
      <c r="C16" s="50">
        <f>C4*C13</f>
        <v>19011.989791666678</v>
      </c>
      <c r="D16" s="41">
        <f>D4*D13</f>
        <v>17665.905833333338</v>
      </c>
      <c r="E16" s="41">
        <f>E4*E13</f>
        <v>22766.539999999997</v>
      </c>
      <c r="F16" s="42">
        <f>F4*F13</f>
        <v>26271.169583333329</v>
      </c>
    </row>
    <row r="17" spans="2:6" ht="15" thickBot="1" x14ac:dyDescent="0.4">
      <c r="B17" s="60" t="s">
        <v>26</v>
      </c>
      <c r="C17" s="51">
        <f>C11*C14</f>
        <v>151.5655000000001</v>
      </c>
      <c r="D17" s="52">
        <f>D11*D14</f>
        <v>194.52600000000021</v>
      </c>
      <c r="E17" s="52">
        <f>E11*E14</f>
        <v>293.5010000000002</v>
      </c>
      <c r="F17" s="53">
        <f>F11*F14</f>
        <v>182.2210000000002</v>
      </c>
    </row>
    <row r="18" spans="2:6" ht="15" thickBot="1" x14ac:dyDescent="0.4">
      <c r="B18" s="35"/>
      <c r="C18" s="35"/>
      <c r="D18" s="35"/>
      <c r="E18" s="35"/>
      <c r="F18" s="35"/>
    </row>
    <row r="19" spans="2:6" ht="15" thickBot="1" x14ac:dyDescent="0.4">
      <c r="B19" s="35"/>
      <c r="C19" s="35"/>
      <c r="D19" s="35"/>
      <c r="E19" s="64" t="s">
        <v>27</v>
      </c>
      <c r="F19" s="65">
        <f>SUM(C16:F17)</f>
        <v>86537.418708333353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C85D-4D2D-4FAB-8E05-858461E43D37}">
  <dimension ref="B1:K21"/>
  <sheetViews>
    <sheetView zoomScale="68" workbookViewId="0">
      <selection activeCell="L27" sqref="L27"/>
    </sheetView>
  </sheetViews>
  <sheetFormatPr defaultRowHeight="14.5" x14ac:dyDescent="0.35"/>
  <cols>
    <col min="2" max="2" width="23" bestFit="1" customWidth="1"/>
    <col min="3" max="3" width="12.1796875" customWidth="1"/>
    <col min="4" max="4" width="12.7265625" customWidth="1"/>
    <col min="5" max="5" width="10.453125" customWidth="1"/>
    <col min="6" max="6" width="12.08984375" customWidth="1"/>
  </cols>
  <sheetData>
    <row r="1" spans="2:11" ht="15" thickBot="1" x14ac:dyDescent="0.4"/>
    <row r="2" spans="2:11" ht="15" thickBot="1" x14ac:dyDescent="0.4">
      <c r="B2" s="29"/>
      <c r="C2" s="54">
        <v>1</v>
      </c>
      <c r="D2" s="55">
        <v>2</v>
      </c>
      <c r="E2" s="55">
        <v>3</v>
      </c>
      <c r="F2" s="56">
        <v>4</v>
      </c>
    </row>
    <row r="3" spans="2:11" x14ac:dyDescent="0.35">
      <c r="B3" s="57" t="s">
        <v>16</v>
      </c>
      <c r="C3" s="61">
        <v>200</v>
      </c>
      <c r="D3" s="62">
        <f>C6</f>
        <v>49.400000000000091</v>
      </c>
      <c r="E3" s="62">
        <f>D6</f>
        <v>1246.3000000000002</v>
      </c>
      <c r="F3" s="63">
        <f t="shared" ref="F3" si="0">E6</f>
        <v>795.30000000000018</v>
      </c>
    </row>
    <row r="4" spans="2:11" x14ac:dyDescent="0.35">
      <c r="B4" s="58" t="s">
        <v>17</v>
      </c>
      <c r="C4" s="44">
        <v>343.40000000000009</v>
      </c>
      <c r="D4" s="26">
        <v>1376.9</v>
      </c>
      <c r="E4" s="26">
        <v>0</v>
      </c>
      <c r="F4" s="31">
        <v>0</v>
      </c>
      <c r="K4">
        <v>49</v>
      </c>
    </row>
    <row r="5" spans="2:11" x14ac:dyDescent="0.35">
      <c r="B5" s="58" t="s">
        <v>18</v>
      </c>
      <c r="C5" s="43">
        <v>494</v>
      </c>
      <c r="D5" s="24">
        <v>180</v>
      </c>
      <c r="E5" s="24">
        <v>451</v>
      </c>
      <c r="F5" s="32">
        <v>723</v>
      </c>
    </row>
    <row r="6" spans="2:11" x14ac:dyDescent="0.35">
      <c r="B6" s="58" t="s">
        <v>19</v>
      </c>
      <c r="C6" s="45">
        <f>C3+C4-C5</f>
        <v>49.400000000000091</v>
      </c>
      <c r="D6" s="27">
        <f t="shared" ref="D6:F6" si="1">D3+D4-D5</f>
        <v>1246.3000000000002</v>
      </c>
      <c r="E6" s="27">
        <f t="shared" si="1"/>
        <v>795.30000000000018</v>
      </c>
      <c r="F6" s="33">
        <f t="shared" si="1"/>
        <v>72.300000000000182</v>
      </c>
    </row>
    <row r="7" spans="2:11" x14ac:dyDescent="0.35">
      <c r="B7" s="34"/>
      <c r="C7" s="46"/>
      <c r="D7" s="36"/>
      <c r="E7" s="36"/>
      <c r="F7" s="37"/>
    </row>
    <row r="8" spans="2:11" x14ac:dyDescent="0.35">
      <c r="B8" s="58" t="s">
        <v>20</v>
      </c>
      <c r="C8" s="43">
        <v>459</v>
      </c>
      <c r="D8" s="24">
        <v>377</v>
      </c>
      <c r="E8" s="24">
        <v>439</v>
      </c>
      <c r="F8" s="32">
        <v>527</v>
      </c>
    </row>
    <row r="9" spans="2:11" x14ac:dyDescent="0.35">
      <c r="B9" s="58" t="s">
        <v>21</v>
      </c>
      <c r="C9" s="47">
        <f>0.1*Model!C5</f>
        <v>49.400000000000006</v>
      </c>
      <c r="D9" s="25">
        <f>0.1*Model!D5</f>
        <v>18</v>
      </c>
      <c r="E9" s="25">
        <f>0.1*Model!E5</f>
        <v>45.1</v>
      </c>
      <c r="F9" s="30">
        <f>0.1*Model!F5</f>
        <v>72.3</v>
      </c>
    </row>
    <row r="10" spans="2:11" x14ac:dyDescent="0.35">
      <c r="B10" s="2"/>
      <c r="C10" s="2"/>
      <c r="D10" s="3"/>
      <c r="E10" s="3"/>
      <c r="F10" s="4"/>
    </row>
    <row r="11" spans="2:11" x14ac:dyDescent="0.35">
      <c r="B11" s="58" t="s">
        <v>22</v>
      </c>
      <c r="C11" s="47">
        <f>(C3+C6)/2</f>
        <v>124.70000000000005</v>
      </c>
      <c r="D11" s="25">
        <f>(D3+D6)/2</f>
        <v>647.85000000000014</v>
      </c>
      <c r="E11" s="25">
        <f>(E3+E6)/2</f>
        <v>1020.8000000000002</v>
      </c>
      <c r="F11" s="30">
        <f>(F3+F6)/2</f>
        <v>433.80000000000018</v>
      </c>
    </row>
    <row r="12" spans="2:11" x14ac:dyDescent="0.35">
      <c r="B12" s="2"/>
      <c r="C12" s="2"/>
      <c r="D12" s="3"/>
      <c r="E12" s="3"/>
      <c r="F12" s="4"/>
    </row>
    <row r="13" spans="2:11" x14ac:dyDescent="0.35">
      <c r="B13" s="58" t="s">
        <v>23</v>
      </c>
      <c r="C13" s="48">
        <f>'Chart and Graph '!E4</f>
        <v>50.389583333333341</v>
      </c>
      <c r="D13" s="38">
        <f>'Chart and Graph '!E5</f>
        <v>46.859166666666674</v>
      </c>
      <c r="E13" s="38">
        <f>'Chart and Graph '!E6</f>
        <v>51.859999999999992</v>
      </c>
      <c r="F13" s="39">
        <f>'Chart and Graph '!E7</f>
        <v>49.850416666666661</v>
      </c>
    </row>
    <row r="14" spans="2:11" x14ac:dyDescent="0.35">
      <c r="B14" s="58"/>
      <c r="C14" s="49"/>
      <c r="D14" s="28"/>
      <c r="E14" s="28"/>
      <c r="F14" s="40"/>
    </row>
    <row r="15" spans="2:11" x14ac:dyDescent="0.35">
      <c r="B15" s="2"/>
      <c r="C15" s="2"/>
      <c r="D15" s="3"/>
      <c r="E15" s="3"/>
      <c r="F15" s="4"/>
    </row>
    <row r="16" spans="2:11" x14ac:dyDescent="0.35">
      <c r="B16" s="59" t="s">
        <v>25</v>
      </c>
      <c r="C16" s="50">
        <f>C4*C13</f>
        <v>17303.782916666674</v>
      </c>
      <c r="D16" s="41">
        <f>D4*D13</f>
        <v>64520.386583333348</v>
      </c>
      <c r="E16" s="41">
        <f>E4*E13</f>
        <v>0</v>
      </c>
      <c r="F16" s="42">
        <f>F4*F13</f>
        <v>0</v>
      </c>
    </row>
    <row r="17" spans="2:6" ht="15" thickBot="1" x14ac:dyDescent="0.4">
      <c r="B17" s="60" t="s">
        <v>26</v>
      </c>
      <c r="C17" s="51">
        <f>C11*C14</f>
        <v>0</v>
      </c>
      <c r="D17" s="52">
        <f>D11*D14</f>
        <v>0</v>
      </c>
      <c r="E17" s="52">
        <f>E11*E14</f>
        <v>0</v>
      </c>
      <c r="F17" s="53">
        <f>F11*F14</f>
        <v>0</v>
      </c>
    </row>
    <row r="18" spans="2:6" ht="15" thickBot="1" x14ac:dyDescent="0.4">
      <c r="B18" s="35"/>
      <c r="C18" s="35"/>
      <c r="D18" s="35"/>
      <c r="E18" s="35"/>
      <c r="F18" s="35"/>
    </row>
    <row r="19" spans="2:6" ht="15" thickBot="1" x14ac:dyDescent="0.4">
      <c r="B19" s="35"/>
      <c r="C19" s="35"/>
      <c r="D19" s="35"/>
      <c r="E19" s="64" t="s">
        <v>27</v>
      </c>
      <c r="F19" s="65">
        <f>SUM(C16:F17)</f>
        <v>81824.169500000018</v>
      </c>
    </row>
    <row r="21" spans="2:6" ht="15" x14ac:dyDescent="0.35">
      <c r="B21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Constraints</vt:lpstr>
      <vt:lpstr>Graph</vt:lpstr>
      <vt:lpstr>Past Demand and Production</vt:lpstr>
      <vt:lpstr>Chart and Graph </vt:lpstr>
      <vt:lpstr>Model</vt:lpstr>
      <vt:lpstr>Model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Arianna Ugolini</dc:creator>
  <cp:lastModifiedBy>Arianna Ugolini</cp:lastModifiedBy>
  <dcterms:created xsi:type="dcterms:W3CDTF">2025-02-20T00:12:42Z</dcterms:created>
  <dcterms:modified xsi:type="dcterms:W3CDTF">2025-02-20T01:45:49Z</dcterms:modified>
</cp:coreProperties>
</file>